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Junio\"/>
    </mc:Choice>
  </mc:AlternateContent>
  <xr:revisionPtr revIDLastSave="0" documentId="13_ncr:1_{2731FB1F-4255-4573-8DEB-D5742BDC04D0}" xr6:coauthVersionLast="47" xr6:coauthVersionMax="47" xr10:uidLastSave="{00000000-0000-0000-0000-000000000000}"/>
  <bookViews>
    <workbookView xWindow="-120" yWindow="-120" windowWidth="29040" windowHeight="15840" firstSheet="1" activeTab="1" xr2:uid="{2BC523D2-D101-440B-947C-3C1770650F4B}"/>
  </bookViews>
  <sheets>
    <sheet name="INVENTARIO JUNIO 2023" sheetId="1" r:id="rId1"/>
    <sheet name="INV. F. ACCESO INF. JUNIO 2023 " sheetId="4" r:id="rId2"/>
  </sheets>
  <definedNames>
    <definedName name="_xlnm.Print_Area" localSheetId="1">'INV. F. ACCESO INF. JUNIO 2023 '!$A$1:$H$584</definedName>
    <definedName name="_xlnm.Print_Titles" localSheetId="1">'INV. F. ACCESO INF. JUNIO 2023 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5" i="4" l="1"/>
  <c r="O601" i="1" l="1"/>
  <c r="P601" i="1" s="1"/>
  <c r="N601" i="1"/>
  <c r="P600" i="1"/>
  <c r="O600" i="1"/>
  <c r="N600" i="1"/>
  <c r="I594" i="1"/>
  <c r="P593" i="1"/>
  <c r="N593" i="1"/>
  <c r="Q593" i="1" s="1"/>
  <c r="M593" i="1"/>
  <c r="O593" i="1" s="1"/>
  <c r="P592" i="1"/>
  <c r="M592" i="1"/>
  <c r="P591" i="1"/>
  <c r="O591" i="1"/>
  <c r="N591" i="1"/>
  <c r="Q591" i="1" s="1"/>
  <c r="M591" i="1"/>
  <c r="P590" i="1"/>
  <c r="O590" i="1"/>
  <c r="M590" i="1"/>
  <c r="N590" i="1" s="1"/>
  <c r="Q590" i="1" s="1"/>
  <c r="P589" i="1"/>
  <c r="N589" i="1"/>
  <c r="M589" i="1"/>
  <c r="O589" i="1" s="1"/>
  <c r="P588" i="1"/>
  <c r="M588" i="1"/>
  <c r="P587" i="1"/>
  <c r="N587" i="1"/>
  <c r="Q587" i="1" s="1"/>
  <c r="M587" i="1"/>
  <c r="O587" i="1" s="1"/>
  <c r="P586" i="1"/>
  <c r="O586" i="1"/>
  <c r="M586" i="1"/>
  <c r="N586" i="1" s="1"/>
  <c r="Q586" i="1" s="1"/>
  <c r="P585" i="1"/>
  <c r="N585" i="1"/>
  <c r="M585" i="1"/>
  <c r="O585" i="1" s="1"/>
  <c r="P584" i="1"/>
  <c r="M584" i="1"/>
  <c r="P583" i="1"/>
  <c r="N583" i="1"/>
  <c r="Q583" i="1" s="1"/>
  <c r="M583" i="1"/>
  <c r="O583" i="1" s="1"/>
  <c r="P582" i="1"/>
  <c r="O582" i="1"/>
  <c r="M582" i="1"/>
  <c r="N582" i="1" s="1"/>
  <c r="Q582" i="1" s="1"/>
  <c r="P581" i="1"/>
  <c r="N581" i="1"/>
  <c r="M581" i="1"/>
  <c r="O581" i="1" s="1"/>
  <c r="P580" i="1"/>
  <c r="M580" i="1"/>
  <c r="P579" i="1"/>
  <c r="N579" i="1"/>
  <c r="Q579" i="1" s="1"/>
  <c r="M579" i="1"/>
  <c r="O579" i="1" s="1"/>
  <c r="P578" i="1"/>
  <c r="O578" i="1"/>
  <c r="M578" i="1"/>
  <c r="N578" i="1" s="1"/>
  <c r="Q578" i="1" s="1"/>
  <c r="P577" i="1"/>
  <c r="N577" i="1"/>
  <c r="M577" i="1"/>
  <c r="O577" i="1" s="1"/>
  <c r="P576" i="1"/>
  <c r="M576" i="1"/>
  <c r="P575" i="1"/>
  <c r="N575" i="1"/>
  <c r="Q575" i="1" s="1"/>
  <c r="M575" i="1"/>
  <c r="O575" i="1" s="1"/>
  <c r="P574" i="1"/>
  <c r="O574" i="1"/>
  <c r="M574" i="1"/>
  <c r="N574" i="1" s="1"/>
  <c r="Q574" i="1" s="1"/>
  <c r="P573" i="1"/>
  <c r="N573" i="1"/>
  <c r="M573" i="1"/>
  <c r="O573" i="1" s="1"/>
  <c r="P572" i="1"/>
  <c r="M572" i="1"/>
  <c r="P571" i="1"/>
  <c r="N571" i="1"/>
  <c r="Q571" i="1" s="1"/>
  <c r="M571" i="1"/>
  <c r="O571" i="1" s="1"/>
  <c r="P570" i="1"/>
  <c r="O570" i="1"/>
  <c r="M570" i="1"/>
  <c r="N570" i="1" s="1"/>
  <c r="Q570" i="1" s="1"/>
  <c r="P569" i="1"/>
  <c r="N569" i="1"/>
  <c r="M569" i="1"/>
  <c r="O569" i="1" s="1"/>
  <c r="P568" i="1"/>
  <c r="M568" i="1"/>
  <c r="P567" i="1"/>
  <c r="N567" i="1"/>
  <c r="Q567" i="1" s="1"/>
  <c r="M567" i="1"/>
  <c r="O567" i="1" s="1"/>
  <c r="P566" i="1"/>
  <c r="O566" i="1"/>
  <c r="M566" i="1"/>
  <c r="N566" i="1" s="1"/>
  <c r="Q566" i="1" s="1"/>
  <c r="P565" i="1"/>
  <c r="N565" i="1"/>
  <c r="M565" i="1"/>
  <c r="O565" i="1" s="1"/>
  <c r="P564" i="1"/>
  <c r="M564" i="1"/>
  <c r="P563" i="1"/>
  <c r="N563" i="1"/>
  <c r="Q563" i="1" s="1"/>
  <c r="M563" i="1"/>
  <c r="O563" i="1" s="1"/>
  <c r="P562" i="1"/>
  <c r="O562" i="1"/>
  <c r="M562" i="1"/>
  <c r="N562" i="1" s="1"/>
  <c r="Q562" i="1" s="1"/>
  <c r="P561" i="1"/>
  <c r="N561" i="1"/>
  <c r="M561" i="1"/>
  <c r="O561" i="1" s="1"/>
  <c r="P560" i="1"/>
  <c r="M560" i="1"/>
  <c r="P559" i="1"/>
  <c r="N559" i="1"/>
  <c r="Q559" i="1" s="1"/>
  <c r="M559" i="1"/>
  <c r="O559" i="1" s="1"/>
  <c r="P558" i="1"/>
  <c r="O558" i="1"/>
  <c r="M558" i="1"/>
  <c r="N558" i="1" s="1"/>
  <c r="Q558" i="1" s="1"/>
  <c r="P557" i="1"/>
  <c r="N557" i="1"/>
  <c r="M557" i="1"/>
  <c r="O557" i="1" s="1"/>
  <c r="P556" i="1"/>
  <c r="M556" i="1"/>
  <c r="P555" i="1"/>
  <c r="N555" i="1"/>
  <c r="Q555" i="1" s="1"/>
  <c r="M555" i="1"/>
  <c r="O555" i="1" s="1"/>
  <c r="P554" i="1"/>
  <c r="O554" i="1"/>
  <c r="M554" i="1"/>
  <c r="N554" i="1" s="1"/>
  <c r="Q554" i="1" s="1"/>
  <c r="P553" i="1"/>
  <c r="N553" i="1"/>
  <c r="M553" i="1"/>
  <c r="O553" i="1" s="1"/>
  <c r="P552" i="1"/>
  <c r="M552" i="1"/>
  <c r="P551" i="1"/>
  <c r="N551" i="1"/>
  <c r="Q551" i="1" s="1"/>
  <c r="M551" i="1"/>
  <c r="O551" i="1" s="1"/>
  <c r="P550" i="1"/>
  <c r="O550" i="1"/>
  <c r="M550" i="1"/>
  <c r="N550" i="1" s="1"/>
  <c r="Q550" i="1" s="1"/>
  <c r="P549" i="1"/>
  <c r="N549" i="1"/>
  <c r="M549" i="1"/>
  <c r="O549" i="1" s="1"/>
  <c r="P548" i="1"/>
  <c r="M548" i="1"/>
  <c r="P547" i="1"/>
  <c r="N547" i="1"/>
  <c r="Q547" i="1" s="1"/>
  <c r="M547" i="1"/>
  <c r="O547" i="1" s="1"/>
  <c r="P546" i="1"/>
  <c r="O546" i="1"/>
  <c r="M546" i="1"/>
  <c r="N546" i="1" s="1"/>
  <c r="Q546" i="1" s="1"/>
  <c r="P545" i="1"/>
  <c r="N545" i="1"/>
  <c r="M545" i="1"/>
  <c r="O545" i="1" s="1"/>
  <c r="P544" i="1"/>
  <c r="M544" i="1"/>
  <c r="P543" i="1"/>
  <c r="N543" i="1"/>
  <c r="Q543" i="1" s="1"/>
  <c r="M543" i="1"/>
  <c r="O543" i="1" s="1"/>
  <c r="P542" i="1"/>
  <c r="O542" i="1"/>
  <c r="M542" i="1"/>
  <c r="N542" i="1" s="1"/>
  <c r="Q542" i="1" s="1"/>
  <c r="P541" i="1"/>
  <c r="N541" i="1"/>
  <c r="M541" i="1"/>
  <c r="O541" i="1" s="1"/>
  <c r="P540" i="1"/>
  <c r="M540" i="1"/>
  <c r="P539" i="1"/>
  <c r="N539" i="1"/>
  <c r="Q539" i="1" s="1"/>
  <c r="M539" i="1"/>
  <c r="O539" i="1" s="1"/>
  <c r="P538" i="1"/>
  <c r="O538" i="1"/>
  <c r="M538" i="1"/>
  <c r="N538" i="1" s="1"/>
  <c r="Q538" i="1" s="1"/>
  <c r="P537" i="1"/>
  <c r="O537" i="1"/>
  <c r="N537" i="1"/>
  <c r="Q537" i="1" s="1"/>
  <c r="M537" i="1"/>
  <c r="P536" i="1"/>
  <c r="M536" i="1"/>
  <c r="P535" i="1"/>
  <c r="N535" i="1"/>
  <c r="Q535" i="1" s="1"/>
  <c r="M535" i="1"/>
  <c r="O535" i="1" s="1"/>
  <c r="P534" i="1"/>
  <c r="O534" i="1"/>
  <c r="M534" i="1"/>
  <c r="N534" i="1" s="1"/>
  <c r="P533" i="1"/>
  <c r="O533" i="1"/>
  <c r="N533" i="1"/>
  <c r="Q533" i="1" s="1"/>
  <c r="M533" i="1"/>
  <c r="P532" i="1"/>
  <c r="M532" i="1"/>
  <c r="P531" i="1"/>
  <c r="N531" i="1"/>
  <c r="M531" i="1"/>
  <c r="O531" i="1" s="1"/>
  <c r="P530" i="1"/>
  <c r="O530" i="1"/>
  <c r="M530" i="1"/>
  <c r="N530" i="1" s="1"/>
  <c r="P529" i="1"/>
  <c r="O529" i="1"/>
  <c r="N529" i="1"/>
  <c r="Q529" i="1" s="1"/>
  <c r="M529" i="1"/>
  <c r="P528" i="1"/>
  <c r="M528" i="1"/>
  <c r="P527" i="1"/>
  <c r="N527" i="1"/>
  <c r="Q527" i="1" s="1"/>
  <c r="M527" i="1"/>
  <c r="O527" i="1" s="1"/>
  <c r="P526" i="1"/>
  <c r="O526" i="1"/>
  <c r="M526" i="1"/>
  <c r="N526" i="1" s="1"/>
  <c r="Q526" i="1" s="1"/>
  <c r="P525" i="1"/>
  <c r="O525" i="1"/>
  <c r="N525" i="1"/>
  <c r="Q525" i="1" s="1"/>
  <c r="M525" i="1"/>
  <c r="P524" i="1"/>
  <c r="M524" i="1"/>
  <c r="P523" i="1"/>
  <c r="N523" i="1"/>
  <c r="Q523" i="1" s="1"/>
  <c r="M523" i="1"/>
  <c r="O523" i="1" s="1"/>
  <c r="P522" i="1"/>
  <c r="O522" i="1"/>
  <c r="M522" i="1"/>
  <c r="N522" i="1" s="1"/>
  <c r="P521" i="1"/>
  <c r="N521" i="1"/>
  <c r="M521" i="1"/>
  <c r="O521" i="1" s="1"/>
  <c r="P520" i="1"/>
  <c r="M520" i="1"/>
  <c r="P519" i="1"/>
  <c r="N519" i="1"/>
  <c r="Q519" i="1" s="1"/>
  <c r="M519" i="1"/>
  <c r="O519" i="1" s="1"/>
  <c r="P518" i="1"/>
  <c r="O518" i="1"/>
  <c r="M518" i="1"/>
  <c r="N518" i="1" s="1"/>
  <c r="P517" i="1"/>
  <c r="N517" i="1"/>
  <c r="M517" i="1"/>
  <c r="O517" i="1" s="1"/>
  <c r="P516" i="1"/>
  <c r="M516" i="1"/>
  <c r="P515" i="1"/>
  <c r="N515" i="1"/>
  <c r="Q515" i="1" s="1"/>
  <c r="M515" i="1"/>
  <c r="O515" i="1" s="1"/>
  <c r="P514" i="1"/>
  <c r="O514" i="1"/>
  <c r="M514" i="1"/>
  <c r="N514" i="1" s="1"/>
  <c r="P513" i="1"/>
  <c r="N513" i="1"/>
  <c r="M513" i="1"/>
  <c r="O513" i="1" s="1"/>
  <c r="P512" i="1"/>
  <c r="M512" i="1"/>
  <c r="P511" i="1"/>
  <c r="N511" i="1"/>
  <c r="Q511" i="1" s="1"/>
  <c r="M511" i="1"/>
  <c r="O511" i="1" s="1"/>
  <c r="P510" i="1"/>
  <c r="O510" i="1"/>
  <c r="M510" i="1"/>
  <c r="N510" i="1" s="1"/>
  <c r="P509" i="1"/>
  <c r="N509" i="1"/>
  <c r="M509" i="1"/>
  <c r="O509" i="1" s="1"/>
  <c r="P508" i="1"/>
  <c r="M508" i="1"/>
  <c r="P507" i="1"/>
  <c r="N507" i="1"/>
  <c r="Q507" i="1" s="1"/>
  <c r="M507" i="1"/>
  <c r="O507" i="1" s="1"/>
  <c r="P506" i="1"/>
  <c r="O506" i="1"/>
  <c r="M506" i="1"/>
  <c r="N506" i="1" s="1"/>
  <c r="P505" i="1"/>
  <c r="N505" i="1"/>
  <c r="M505" i="1"/>
  <c r="O505" i="1" s="1"/>
  <c r="P504" i="1"/>
  <c r="M504" i="1"/>
  <c r="P503" i="1"/>
  <c r="N503" i="1"/>
  <c r="Q503" i="1" s="1"/>
  <c r="M503" i="1"/>
  <c r="O503" i="1" s="1"/>
  <c r="P502" i="1"/>
  <c r="O502" i="1"/>
  <c r="M502" i="1"/>
  <c r="N502" i="1" s="1"/>
  <c r="P501" i="1"/>
  <c r="N501" i="1"/>
  <c r="M501" i="1"/>
  <c r="O501" i="1" s="1"/>
  <c r="P500" i="1"/>
  <c r="M500" i="1"/>
  <c r="P499" i="1"/>
  <c r="N499" i="1"/>
  <c r="Q499" i="1" s="1"/>
  <c r="M499" i="1"/>
  <c r="O499" i="1" s="1"/>
  <c r="P498" i="1"/>
  <c r="O498" i="1"/>
  <c r="M498" i="1"/>
  <c r="N498" i="1" s="1"/>
  <c r="P497" i="1"/>
  <c r="N497" i="1"/>
  <c r="M497" i="1"/>
  <c r="O497" i="1" s="1"/>
  <c r="P496" i="1"/>
  <c r="M496" i="1"/>
  <c r="P495" i="1"/>
  <c r="N495" i="1"/>
  <c r="Q495" i="1" s="1"/>
  <c r="M495" i="1"/>
  <c r="O495" i="1" s="1"/>
  <c r="P494" i="1"/>
  <c r="O494" i="1"/>
  <c r="M494" i="1"/>
  <c r="N494" i="1" s="1"/>
  <c r="P493" i="1"/>
  <c r="N493" i="1"/>
  <c r="M493" i="1"/>
  <c r="O493" i="1" s="1"/>
  <c r="P492" i="1"/>
  <c r="M492" i="1"/>
  <c r="P491" i="1"/>
  <c r="N491" i="1"/>
  <c r="Q491" i="1" s="1"/>
  <c r="M491" i="1"/>
  <c r="O491" i="1" s="1"/>
  <c r="P490" i="1"/>
  <c r="O490" i="1"/>
  <c r="M490" i="1"/>
  <c r="N490" i="1" s="1"/>
  <c r="P489" i="1"/>
  <c r="N489" i="1"/>
  <c r="M489" i="1"/>
  <c r="O489" i="1" s="1"/>
  <c r="P488" i="1"/>
  <c r="M488" i="1"/>
  <c r="P487" i="1"/>
  <c r="N487" i="1"/>
  <c r="Q487" i="1" s="1"/>
  <c r="M487" i="1"/>
  <c r="O487" i="1" s="1"/>
  <c r="Q486" i="1"/>
  <c r="P486" i="1"/>
  <c r="O486" i="1"/>
  <c r="M486" i="1"/>
  <c r="N486" i="1" s="1"/>
  <c r="P485" i="1"/>
  <c r="N485" i="1"/>
  <c r="Q485" i="1" s="1"/>
  <c r="M485" i="1"/>
  <c r="O485" i="1" s="1"/>
  <c r="P484" i="1"/>
  <c r="O484" i="1"/>
  <c r="M484" i="1"/>
  <c r="N484" i="1" s="1"/>
  <c r="P483" i="1"/>
  <c r="N483" i="1"/>
  <c r="M483" i="1"/>
  <c r="O483" i="1" s="1"/>
  <c r="P482" i="1"/>
  <c r="O482" i="1"/>
  <c r="N482" i="1"/>
  <c r="Q482" i="1" s="1"/>
  <c r="M482" i="1"/>
  <c r="P481" i="1"/>
  <c r="O481" i="1"/>
  <c r="N481" i="1"/>
  <c r="Q481" i="1" s="1"/>
  <c r="M481" i="1"/>
  <c r="P480" i="1"/>
  <c r="M480" i="1"/>
  <c r="P479" i="1"/>
  <c r="M479" i="1"/>
  <c r="O479" i="1" s="1"/>
  <c r="P478" i="1"/>
  <c r="O478" i="1"/>
  <c r="N478" i="1"/>
  <c r="M478" i="1"/>
  <c r="P477" i="1"/>
  <c r="O477" i="1"/>
  <c r="N477" i="1"/>
  <c r="M477" i="1"/>
  <c r="P476" i="1"/>
  <c r="M476" i="1"/>
  <c r="P475" i="1"/>
  <c r="N475" i="1"/>
  <c r="Q475" i="1" s="1"/>
  <c r="M475" i="1"/>
  <c r="O475" i="1" s="1"/>
  <c r="P474" i="1"/>
  <c r="O474" i="1"/>
  <c r="N474" i="1"/>
  <c r="M474" i="1"/>
  <c r="P473" i="1"/>
  <c r="O473" i="1"/>
  <c r="N473" i="1"/>
  <c r="M473" i="1"/>
  <c r="P472" i="1"/>
  <c r="M472" i="1"/>
  <c r="P471" i="1"/>
  <c r="O471" i="1"/>
  <c r="N471" i="1"/>
  <c r="Q471" i="1" s="1"/>
  <c r="P470" i="1"/>
  <c r="M470" i="1"/>
  <c r="P469" i="1"/>
  <c r="O469" i="1"/>
  <c r="N469" i="1"/>
  <c r="Q469" i="1" s="1"/>
  <c r="M469" i="1"/>
  <c r="P468" i="1"/>
  <c r="O468" i="1"/>
  <c r="N468" i="1"/>
  <c r="Q468" i="1" s="1"/>
  <c r="M468" i="1"/>
  <c r="P467" i="1"/>
  <c r="M467" i="1"/>
  <c r="P466" i="1"/>
  <c r="M466" i="1"/>
  <c r="P465" i="1"/>
  <c r="O465" i="1"/>
  <c r="N465" i="1"/>
  <c r="Q465" i="1" s="1"/>
  <c r="M465" i="1"/>
  <c r="P464" i="1"/>
  <c r="O464" i="1"/>
  <c r="N464" i="1"/>
  <c r="Q464" i="1" s="1"/>
  <c r="M464" i="1"/>
  <c r="P463" i="1"/>
  <c r="M463" i="1"/>
  <c r="P462" i="1"/>
  <c r="M462" i="1"/>
  <c r="O462" i="1" s="1"/>
  <c r="P461" i="1"/>
  <c r="O461" i="1"/>
  <c r="N461" i="1"/>
  <c r="M461" i="1"/>
  <c r="P460" i="1"/>
  <c r="O460" i="1"/>
  <c r="N460" i="1"/>
  <c r="M460" i="1"/>
  <c r="P459" i="1"/>
  <c r="M459" i="1"/>
  <c r="P458" i="1"/>
  <c r="N458" i="1"/>
  <c r="Q458" i="1" s="1"/>
  <c r="M458" i="1"/>
  <c r="O458" i="1" s="1"/>
  <c r="P457" i="1"/>
  <c r="O457" i="1"/>
  <c r="N457" i="1"/>
  <c r="Q457" i="1" s="1"/>
  <c r="M457" i="1"/>
  <c r="P456" i="1"/>
  <c r="O456" i="1"/>
  <c r="N456" i="1"/>
  <c r="Q456" i="1" s="1"/>
  <c r="M456" i="1"/>
  <c r="P455" i="1"/>
  <c r="M455" i="1"/>
  <c r="P454" i="1"/>
  <c r="M454" i="1"/>
  <c r="O454" i="1" s="1"/>
  <c r="P453" i="1"/>
  <c r="O453" i="1"/>
  <c r="N453" i="1"/>
  <c r="Q453" i="1" s="1"/>
  <c r="M453" i="1"/>
  <c r="P452" i="1"/>
  <c r="O452" i="1"/>
  <c r="N452" i="1"/>
  <c r="Q452" i="1" s="1"/>
  <c r="M452" i="1"/>
  <c r="P451" i="1"/>
  <c r="M451" i="1"/>
  <c r="P450" i="1"/>
  <c r="M450" i="1"/>
  <c r="P449" i="1"/>
  <c r="O449" i="1"/>
  <c r="N449" i="1"/>
  <c r="Q449" i="1" s="1"/>
  <c r="M449" i="1"/>
  <c r="P448" i="1"/>
  <c r="O448" i="1"/>
  <c r="N448" i="1"/>
  <c r="Q448" i="1" s="1"/>
  <c r="M448" i="1"/>
  <c r="P447" i="1"/>
  <c r="M447" i="1"/>
  <c r="P446" i="1"/>
  <c r="M446" i="1"/>
  <c r="O446" i="1" s="1"/>
  <c r="P445" i="1"/>
  <c r="O445" i="1"/>
  <c r="N445" i="1"/>
  <c r="M445" i="1"/>
  <c r="P444" i="1"/>
  <c r="O444" i="1"/>
  <c r="N444" i="1"/>
  <c r="M444" i="1"/>
  <c r="P443" i="1"/>
  <c r="M443" i="1"/>
  <c r="P442" i="1"/>
  <c r="N442" i="1"/>
  <c r="Q442" i="1" s="1"/>
  <c r="M442" i="1"/>
  <c r="O442" i="1" s="1"/>
  <c r="P441" i="1"/>
  <c r="O441" i="1"/>
  <c r="N441" i="1"/>
  <c r="Q441" i="1" s="1"/>
  <c r="M441" i="1"/>
  <c r="P440" i="1"/>
  <c r="O440" i="1"/>
  <c r="N440" i="1"/>
  <c r="Q440" i="1" s="1"/>
  <c r="M440" i="1"/>
  <c r="P439" i="1"/>
  <c r="M439" i="1"/>
  <c r="P438" i="1"/>
  <c r="M438" i="1"/>
  <c r="P437" i="1"/>
  <c r="O437" i="1"/>
  <c r="N437" i="1"/>
  <c r="Q437" i="1" s="1"/>
  <c r="M437" i="1"/>
  <c r="P436" i="1"/>
  <c r="O436" i="1"/>
  <c r="N436" i="1"/>
  <c r="Q436" i="1" s="1"/>
  <c r="M436" i="1"/>
  <c r="P435" i="1"/>
  <c r="M435" i="1"/>
  <c r="P434" i="1"/>
  <c r="M434" i="1"/>
  <c r="P433" i="1"/>
  <c r="O433" i="1"/>
  <c r="N433" i="1"/>
  <c r="Q433" i="1" s="1"/>
  <c r="M433" i="1"/>
  <c r="P432" i="1"/>
  <c r="O432" i="1"/>
  <c r="N432" i="1"/>
  <c r="Q432" i="1" s="1"/>
  <c r="M432" i="1"/>
  <c r="P431" i="1"/>
  <c r="M431" i="1"/>
  <c r="P430" i="1"/>
  <c r="M430" i="1"/>
  <c r="O430" i="1" s="1"/>
  <c r="P429" i="1"/>
  <c r="O429" i="1"/>
  <c r="N429" i="1"/>
  <c r="M429" i="1"/>
  <c r="P428" i="1"/>
  <c r="O428" i="1"/>
  <c r="N428" i="1"/>
  <c r="M428" i="1"/>
  <c r="P427" i="1"/>
  <c r="M427" i="1"/>
  <c r="P426" i="1"/>
  <c r="N426" i="1"/>
  <c r="Q426" i="1" s="1"/>
  <c r="M426" i="1"/>
  <c r="O426" i="1" s="1"/>
  <c r="P425" i="1"/>
  <c r="O425" i="1"/>
  <c r="M425" i="1"/>
  <c r="N425" i="1" s="1"/>
  <c r="Q425" i="1" s="1"/>
  <c r="P424" i="1"/>
  <c r="O424" i="1"/>
  <c r="N424" i="1"/>
  <c r="M424" i="1"/>
  <c r="P423" i="1"/>
  <c r="M423" i="1"/>
  <c r="N423" i="1" s="1"/>
  <c r="P422" i="1"/>
  <c r="M422" i="1"/>
  <c r="O422" i="1" s="1"/>
  <c r="P421" i="1"/>
  <c r="M421" i="1"/>
  <c r="P420" i="1"/>
  <c r="O420" i="1"/>
  <c r="N420" i="1"/>
  <c r="Q420" i="1" s="1"/>
  <c r="M420" i="1"/>
  <c r="P419" i="1"/>
  <c r="M419" i="1"/>
  <c r="P418" i="1"/>
  <c r="M418" i="1"/>
  <c r="Q417" i="1"/>
  <c r="P417" i="1"/>
  <c r="N417" i="1"/>
  <c r="M417" i="1"/>
  <c r="O417" i="1" s="1"/>
  <c r="P416" i="1"/>
  <c r="O416" i="1"/>
  <c r="N416" i="1"/>
  <c r="Q416" i="1" s="1"/>
  <c r="P415" i="1"/>
  <c r="M415" i="1"/>
  <c r="P414" i="1"/>
  <c r="M414" i="1"/>
  <c r="P413" i="1"/>
  <c r="O413" i="1"/>
  <c r="N413" i="1"/>
  <c r="M413" i="1"/>
  <c r="P412" i="1"/>
  <c r="O412" i="1"/>
  <c r="M412" i="1"/>
  <c r="N412" i="1" s="1"/>
  <c r="P411" i="1"/>
  <c r="M411" i="1"/>
  <c r="P410" i="1"/>
  <c r="M410" i="1"/>
  <c r="O410" i="1" s="1"/>
  <c r="P409" i="1"/>
  <c r="O409" i="1"/>
  <c r="N409" i="1"/>
  <c r="M409" i="1"/>
  <c r="P408" i="1"/>
  <c r="O408" i="1"/>
  <c r="M408" i="1"/>
  <c r="N408" i="1" s="1"/>
  <c r="Q407" i="1"/>
  <c r="P407" i="1"/>
  <c r="O407" i="1"/>
  <c r="N407" i="1"/>
  <c r="P406" i="1"/>
  <c r="M406" i="1"/>
  <c r="P405" i="1"/>
  <c r="M405" i="1"/>
  <c r="P404" i="1"/>
  <c r="O404" i="1"/>
  <c r="N404" i="1"/>
  <c r="M404" i="1"/>
  <c r="P403" i="1"/>
  <c r="O403" i="1"/>
  <c r="M403" i="1"/>
  <c r="N403" i="1" s="1"/>
  <c r="P402" i="1"/>
  <c r="M402" i="1"/>
  <c r="P401" i="1"/>
  <c r="M401" i="1"/>
  <c r="O401" i="1" s="1"/>
  <c r="P400" i="1"/>
  <c r="O400" i="1"/>
  <c r="N400" i="1"/>
  <c r="M400" i="1"/>
  <c r="P399" i="1"/>
  <c r="O399" i="1"/>
  <c r="M399" i="1"/>
  <c r="N399" i="1" s="1"/>
  <c r="P398" i="1"/>
  <c r="M398" i="1"/>
  <c r="P397" i="1"/>
  <c r="M397" i="1"/>
  <c r="P396" i="1"/>
  <c r="O396" i="1"/>
  <c r="N396" i="1"/>
  <c r="M396" i="1"/>
  <c r="P395" i="1"/>
  <c r="O395" i="1"/>
  <c r="M395" i="1"/>
  <c r="N395" i="1" s="1"/>
  <c r="P394" i="1"/>
  <c r="M394" i="1"/>
  <c r="P393" i="1"/>
  <c r="M393" i="1"/>
  <c r="O393" i="1" s="1"/>
  <c r="P392" i="1"/>
  <c r="O392" i="1"/>
  <c r="N392" i="1"/>
  <c r="M392" i="1"/>
  <c r="P391" i="1"/>
  <c r="O391" i="1"/>
  <c r="M391" i="1"/>
  <c r="N391" i="1" s="1"/>
  <c r="P390" i="1"/>
  <c r="M390" i="1"/>
  <c r="P389" i="1"/>
  <c r="M389" i="1"/>
  <c r="P388" i="1"/>
  <c r="O388" i="1"/>
  <c r="N388" i="1"/>
  <c r="M388" i="1"/>
  <c r="P387" i="1"/>
  <c r="O387" i="1"/>
  <c r="M387" i="1"/>
  <c r="N387" i="1" s="1"/>
  <c r="P386" i="1"/>
  <c r="M386" i="1"/>
  <c r="P385" i="1"/>
  <c r="M385" i="1"/>
  <c r="O385" i="1" s="1"/>
  <c r="P384" i="1"/>
  <c r="O384" i="1"/>
  <c r="N384" i="1"/>
  <c r="M384" i="1"/>
  <c r="P383" i="1"/>
  <c r="O383" i="1"/>
  <c r="M383" i="1"/>
  <c r="N383" i="1" s="1"/>
  <c r="P382" i="1"/>
  <c r="M382" i="1"/>
  <c r="P381" i="1"/>
  <c r="M381" i="1"/>
  <c r="P380" i="1"/>
  <c r="O380" i="1"/>
  <c r="N380" i="1"/>
  <c r="M380" i="1"/>
  <c r="P379" i="1"/>
  <c r="O379" i="1"/>
  <c r="M379" i="1"/>
  <c r="N379" i="1" s="1"/>
  <c r="Q378" i="1"/>
  <c r="P378" i="1"/>
  <c r="N378" i="1"/>
  <c r="M378" i="1"/>
  <c r="O378" i="1" s="1"/>
  <c r="P377" i="1"/>
  <c r="M377" i="1"/>
  <c r="P376" i="1"/>
  <c r="O376" i="1"/>
  <c r="N376" i="1"/>
  <c r="M376" i="1"/>
  <c r="P375" i="1"/>
  <c r="M375" i="1"/>
  <c r="P374" i="1"/>
  <c r="M374" i="1"/>
  <c r="P373" i="1"/>
  <c r="N373" i="1"/>
  <c r="Q373" i="1" s="1"/>
  <c r="M373" i="1"/>
  <c r="O373" i="1" s="1"/>
  <c r="P372" i="1"/>
  <c r="O372" i="1"/>
  <c r="N372" i="1"/>
  <c r="Q372" i="1" s="1"/>
  <c r="M372" i="1"/>
  <c r="P371" i="1"/>
  <c r="O371" i="1"/>
  <c r="Q371" i="1" s="1"/>
  <c r="M371" i="1"/>
  <c r="N371" i="1" s="1"/>
  <c r="P370" i="1"/>
  <c r="N370" i="1"/>
  <c r="Q370" i="1" s="1"/>
  <c r="M370" i="1"/>
  <c r="O370" i="1" s="1"/>
  <c r="P369" i="1"/>
  <c r="O369" i="1"/>
  <c r="M369" i="1"/>
  <c r="N369" i="1" s="1"/>
  <c r="Q369" i="1" s="1"/>
  <c r="P368" i="1"/>
  <c r="O368" i="1"/>
  <c r="N368" i="1"/>
  <c r="M368" i="1"/>
  <c r="P367" i="1"/>
  <c r="M367" i="1"/>
  <c r="N367" i="1" s="1"/>
  <c r="P366" i="1"/>
  <c r="M366" i="1"/>
  <c r="O366" i="1" s="1"/>
  <c r="P365" i="1"/>
  <c r="O365" i="1"/>
  <c r="N365" i="1"/>
  <c r="Q365" i="1" s="1"/>
  <c r="M365" i="1"/>
  <c r="P364" i="1"/>
  <c r="O364" i="1"/>
  <c r="N364" i="1"/>
  <c r="Q364" i="1" s="1"/>
  <c r="M364" i="1"/>
  <c r="Q363" i="1"/>
  <c r="P363" i="1"/>
  <c r="O363" i="1"/>
  <c r="M363" i="1"/>
  <c r="N363" i="1" s="1"/>
  <c r="Q362" i="1"/>
  <c r="P362" i="1"/>
  <c r="N362" i="1"/>
  <c r="M362" i="1"/>
  <c r="O362" i="1" s="1"/>
  <c r="P361" i="1"/>
  <c r="M361" i="1"/>
  <c r="P360" i="1"/>
  <c r="N360" i="1"/>
  <c r="Q360" i="1" s="1"/>
  <c r="M360" i="1"/>
  <c r="O360" i="1" s="1"/>
  <c r="P359" i="1"/>
  <c r="O359" i="1"/>
  <c r="M359" i="1"/>
  <c r="N359" i="1" s="1"/>
  <c r="P358" i="1"/>
  <c r="O358" i="1"/>
  <c r="N358" i="1"/>
  <c r="Q358" i="1" s="1"/>
  <c r="M358" i="1"/>
  <c r="P357" i="1"/>
  <c r="M357" i="1"/>
  <c r="P356" i="1"/>
  <c r="N356" i="1"/>
  <c r="Q356" i="1" s="1"/>
  <c r="M356" i="1"/>
  <c r="O356" i="1" s="1"/>
  <c r="P355" i="1"/>
  <c r="O355" i="1"/>
  <c r="M355" i="1"/>
  <c r="N355" i="1" s="1"/>
  <c r="P354" i="1"/>
  <c r="O354" i="1"/>
  <c r="N354" i="1"/>
  <c r="Q354" i="1" s="1"/>
  <c r="M354" i="1"/>
  <c r="P353" i="1"/>
  <c r="M353" i="1"/>
  <c r="P352" i="1"/>
  <c r="N352" i="1"/>
  <c r="M352" i="1"/>
  <c r="O352" i="1" s="1"/>
  <c r="P351" i="1"/>
  <c r="O351" i="1"/>
  <c r="M351" i="1"/>
  <c r="N351" i="1" s="1"/>
  <c r="P350" i="1"/>
  <c r="O350" i="1"/>
  <c r="N350" i="1"/>
  <c r="Q350" i="1" s="1"/>
  <c r="M350" i="1"/>
  <c r="P349" i="1"/>
  <c r="M349" i="1"/>
  <c r="P348" i="1"/>
  <c r="N348" i="1"/>
  <c r="Q348" i="1" s="1"/>
  <c r="M348" i="1"/>
  <c r="O348" i="1" s="1"/>
  <c r="P347" i="1"/>
  <c r="O347" i="1"/>
  <c r="Q347" i="1" s="1"/>
  <c r="N347" i="1"/>
  <c r="P346" i="1"/>
  <c r="O346" i="1"/>
  <c r="M346" i="1"/>
  <c r="N346" i="1" s="1"/>
  <c r="P345" i="1"/>
  <c r="O345" i="1"/>
  <c r="N345" i="1"/>
  <c r="Q345" i="1" s="1"/>
  <c r="M345" i="1"/>
  <c r="P344" i="1"/>
  <c r="M344" i="1"/>
  <c r="P343" i="1"/>
  <c r="N343" i="1"/>
  <c r="Q343" i="1" s="1"/>
  <c r="M343" i="1"/>
  <c r="O343" i="1" s="1"/>
  <c r="P342" i="1"/>
  <c r="O342" i="1"/>
  <c r="M342" i="1"/>
  <c r="N342" i="1" s="1"/>
  <c r="Q342" i="1" s="1"/>
  <c r="P341" i="1"/>
  <c r="O341" i="1"/>
  <c r="N341" i="1"/>
  <c r="Q341" i="1" s="1"/>
  <c r="M341" i="1"/>
  <c r="P340" i="1"/>
  <c r="O340" i="1"/>
  <c r="M340" i="1"/>
  <c r="N340" i="1" s="1"/>
  <c r="Q340" i="1" s="1"/>
  <c r="P339" i="1"/>
  <c r="N339" i="1"/>
  <c r="M339" i="1"/>
  <c r="O339" i="1" s="1"/>
  <c r="P338" i="1"/>
  <c r="O338" i="1"/>
  <c r="N338" i="1"/>
  <c r="Q338" i="1" s="1"/>
  <c r="P337" i="1"/>
  <c r="N337" i="1"/>
  <c r="Q337" i="1" s="1"/>
  <c r="M337" i="1"/>
  <c r="O337" i="1" s="1"/>
  <c r="P336" i="1"/>
  <c r="O336" i="1"/>
  <c r="N336" i="1"/>
  <c r="Q336" i="1" s="1"/>
  <c r="M336" i="1"/>
  <c r="P335" i="1"/>
  <c r="O335" i="1"/>
  <c r="M335" i="1"/>
  <c r="N335" i="1" s="1"/>
  <c r="Q335" i="1" s="1"/>
  <c r="P334" i="1"/>
  <c r="N334" i="1"/>
  <c r="Q334" i="1" s="1"/>
  <c r="M334" i="1"/>
  <c r="O334" i="1" s="1"/>
  <c r="P333" i="1"/>
  <c r="O333" i="1"/>
  <c r="N333" i="1"/>
  <c r="Q333" i="1" s="1"/>
  <c r="M333" i="1"/>
  <c r="P332" i="1"/>
  <c r="O332" i="1"/>
  <c r="N332" i="1"/>
  <c r="M332" i="1"/>
  <c r="P331" i="1"/>
  <c r="O331" i="1"/>
  <c r="M331" i="1"/>
  <c r="N331" i="1" s="1"/>
  <c r="Q331" i="1" s="1"/>
  <c r="P330" i="1"/>
  <c r="N330" i="1"/>
  <c r="Q330" i="1" s="1"/>
  <c r="M330" i="1"/>
  <c r="O330" i="1" s="1"/>
  <c r="P329" i="1"/>
  <c r="O329" i="1"/>
  <c r="N329" i="1"/>
  <c r="Q329" i="1" s="1"/>
  <c r="M329" i="1"/>
  <c r="P328" i="1"/>
  <c r="O328" i="1"/>
  <c r="N328" i="1"/>
  <c r="M328" i="1"/>
  <c r="Q327" i="1"/>
  <c r="P327" i="1"/>
  <c r="O327" i="1"/>
  <c r="M327" i="1"/>
  <c r="N327" i="1" s="1"/>
  <c r="Q326" i="1"/>
  <c r="P326" i="1"/>
  <c r="N326" i="1"/>
  <c r="M326" i="1"/>
  <c r="O326" i="1" s="1"/>
  <c r="P325" i="1"/>
  <c r="M325" i="1"/>
  <c r="O325" i="1" s="1"/>
  <c r="P324" i="1"/>
  <c r="O324" i="1"/>
  <c r="N324" i="1"/>
  <c r="M324" i="1"/>
  <c r="P323" i="1"/>
  <c r="M323" i="1"/>
  <c r="N323" i="1" s="1"/>
  <c r="P322" i="1"/>
  <c r="M322" i="1"/>
  <c r="O322" i="1" s="1"/>
  <c r="P321" i="1"/>
  <c r="N321" i="1"/>
  <c r="M321" i="1"/>
  <c r="O321" i="1" s="1"/>
  <c r="P320" i="1"/>
  <c r="O320" i="1"/>
  <c r="N320" i="1"/>
  <c r="Q320" i="1" s="1"/>
  <c r="M320" i="1"/>
  <c r="P319" i="1"/>
  <c r="O319" i="1"/>
  <c r="M319" i="1"/>
  <c r="N319" i="1" s="1"/>
  <c r="Q319" i="1" s="1"/>
  <c r="P318" i="1"/>
  <c r="N318" i="1"/>
  <c r="Q318" i="1" s="1"/>
  <c r="M318" i="1"/>
  <c r="O318" i="1" s="1"/>
  <c r="P317" i="1"/>
  <c r="O317" i="1"/>
  <c r="N317" i="1"/>
  <c r="Q317" i="1" s="1"/>
  <c r="M317" i="1"/>
  <c r="P316" i="1"/>
  <c r="O316" i="1"/>
  <c r="N316" i="1"/>
  <c r="M316" i="1"/>
  <c r="P315" i="1"/>
  <c r="O315" i="1"/>
  <c r="M315" i="1"/>
  <c r="N315" i="1" s="1"/>
  <c r="Q315" i="1" s="1"/>
  <c r="P314" i="1"/>
  <c r="N314" i="1"/>
  <c r="Q314" i="1" s="1"/>
  <c r="M314" i="1"/>
  <c r="O314" i="1" s="1"/>
  <c r="P313" i="1"/>
  <c r="O313" i="1"/>
  <c r="N313" i="1"/>
  <c r="Q313" i="1" s="1"/>
  <c r="M313" i="1"/>
  <c r="P312" i="1"/>
  <c r="O312" i="1"/>
  <c r="N312" i="1"/>
  <c r="M312" i="1"/>
  <c r="Q311" i="1"/>
  <c r="P311" i="1"/>
  <c r="O311" i="1"/>
  <c r="M311" i="1"/>
  <c r="N311" i="1" s="1"/>
  <c r="Q310" i="1"/>
  <c r="P310" i="1"/>
  <c r="N310" i="1"/>
  <c r="M310" i="1"/>
  <c r="O310" i="1" s="1"/>
  <c r="P309" i="1"/>
  <c r="M309" i="1"/>
  <c r="O309" i="1" s="1"/>
  <c r="P308" i="1"/>
  <c r="O308" i="1"/>
  <c r="N308" i="1"/>
  <c r="M308" i="1"/>
  <c r="P307" i="1"/>
  <c r="M307" i="1"/>
  <c r="N307" i="1" s="1"/>
  <c r="P306" i="1"/>
  <c r="M306" i="1"/>
  <c r="O306" i="1" s="1"/>
  <c r="P305" i="1"/>
  <c r="N305" i="1"/>
  <c r="Q305" i="1" s="1"/>
  <c r="M305" i="1"/>
  <c r="O305" i="1" s="1"/>
  <c r="P304" i="1"/>
  <c r="O304" i="1"/>
  <c r="N304" i="1"/>
  <c r="Q304" i="1" s="1"/>
  <c r="M304" i="1"/>
  <c r="P303" i="1"/>
  <c r="O303" i="1"/>
  <c r="M303" i="1"/>
  <c r="N303" i="1" s="1"/>
  <c r="Q303" i="1" s="1"/>
  <c r="P302" i="1"/>
  <c r="N302" i="1"/>
  <c r="Q302" i="1" s="1"/>
  <c r="M302" i="1"/>
  <c r="O302" i="1" s="1"/>
  <c r="P301" i="1"/>
  <c r="O301" i="1"/>
  <c r="N301" i="1"/>
  <c r="Q301" i="1" s="1"/>
  <c r="M301" i="1"/>
  <c r="P300" i="1"/>
  <c r="O300" i="1"/>
  <c r="N300" i="1"/>
  <c r="M300" i="1"/>
  <c r="P299" i="1"/>
  <c r="O299" i="1"/>
  <c r="M299" i="1"/>
  <c r="N299" i="1" s="1"/>
  <c r="Q299" i="1" s="1"/>
  <c r="P298" i="1"/>
  <c r="N298" i="1"/>
  <c r="Q298" i="1" s="1"/>
  <c r="M298" i="1"/>
  <c r="O298" i="1" s="1"/>
  <c r="P297" i="1"/>
  <c r="O297" i="1"/>
  <c r="N297" i="1"/>
  <c r="Q297" i="1" s="1"/>
  <c r="M297" i="1"/>
  <c r="Q296" i="1"/>
  <c r="P296" i="1"/>
  <c r="O296" i="1"/>
  <c r="N296" i="1"/>
  <c r="P295" i="1"/>
  <c r="M295" i="1"/>
  <c r="O295" i="1" s="1"/>
  <c r="P294" i="1"/>
  <c r="N294" i="1"/>
  <c r="M294" i="1"/>
  <c r="O294" i="1" s="1"/>
  <c r="P293" i="1"/>
  <c r="O293" i="1"/>
  <c r="N293" i="1"/>
  <c r="Q293" i="1" s="1"/>
  <c r="M293" i="1"/>
  <c r="P292" i="1"/>
  <c r="O292" i="1"/>
  <c r="N292" i="1"/>
  <c r="Q292" i="1" s="1"/>
  <c r="M292" i="1"/>
  <c r="P291" i="1"/>
  <c r="M291" i="1"/>
  <c r="O291" i="1" s="1"/>
  <c r="P290" i="1"/>
  <c r="N290" i="1"/>
  <c r="Q290" i="1" s="1"/>
  <c r="M290" i="1"/>
  <c r="O290" i="1" s="1"/>
  <c r="P289" i="1"/>
  <c r="O289" i="1"/>
  <c r="N289" i="1"/>
  <c r="Q289" i="1" s="1"/>
  <c r="M289" i="1"/>
  <c r="P288" i="1"/>
  <c r="O288" i="1"/>
  <c r="N288" i="1"/>
  <c r="Q288" i="1" s="1"/>
  <c r="M288" i="1"/>
  <c r="P287" i="1"/>
  <c r="M287" i="1"/>
  <c r="O287" i="1" s="1"/>
  <c r="P286" i="1"/>
  <c r="N286" i="1"/>
  <c r="M286" i="1"/>
  <c r="O286" i="1" s="1"/>
  <c r="P285" i="1"/>
  <c r="O285" i="1"/>
  <c r="N285" i="1"/>
  <c r="Q285" i="1" s="1"/>
  <c r="M285" i="1"/>
  <c r="P284" i="1"/>
  <c r="O284" i="1"/>
  <c r="N284" i="1"/>
  <c r="Q284" i="1" s="1"/>
  <c r="M284" i="1"/>
  <c r="P283" i="1"/>
  <c r="M283" i="1"/>
  <c r="O283" i="1" s="1"/>
  <c r="P282" i="1"/>
  <c r="N282" i="1"/>
  <c r="Q282" i="1" s="1"/>
  <c r="M282" i="1"/>
  <c r="O282" i="1" s="1"/>
  <c r="P281" i="1"/>
  <c r="O281" i="1"/>
  <c r="N281" i="1"/>
  <c r="Q281" i="1" s="1"/>
  <c r="M281" i="1"/>
  <c r="P280" i="1"/>
  <c r="O280" i="1"/>
  <c r="N280" i="1"/>
  <c r="Q280" i="1" s="1"/>
  <c r="M280" i="1"/>
  <c r="P279" i="1"/>
  <c r="M279" i="1"/>
  <c r="O279" i="1" s="1"/>
  <c r="P278" i="1"/>
  <c r="N278" i="1"/>
  <c r="M278" i="1"/>
  <c r="O278" i="1" s="1"/>
  <c r="P277" i="1"/>
  <c r="O277" i="1"/>
  <c r="N277" i="1"/>
  <c r="Q277" i="1" s="1"/>
  <c r="M277" i="1"/>
  <c r="P276" i="1"/>
  <c r="O276" i="1"/>
  <c r="N276" i="1"/>
  <c r="Q276" i="1" s="1"/>
  <c r="M276" i="1"/>
  <c r="P275" i="1"/>
  <c r="M275" i="1"/>
  <c r="O275" i="1" s="1"/>
  <c r="P274" i="1"/>
  <c r="N274" i="1"/>
  <c r="Q274" i="1" s="1"/>
  <c r="M274" i="1"/>
  <c r="O274" i="1" s="1"/>
  <c r="P273" i="1"/>
  <c r="O273" i="1"/>
  <c r="N273" i="1"/>
  <c r="Q273" i="1" s="1"/>
  <c r="M273" i="1"/>
  <c r="P272" i="1"/>
  <c r="O272" i="1"/>
  <c r="N272" i="1"/>
  <c r="Q272" i="1" s="1"/>
  <c r="M272" i="1"/>
  <c r="P271" i="1"/>
  <c r="M271" i="1"/>
  <c r="O271" i="1" s="1"/>
  <c r="P270" i="1"/>
  <c r="N270" i="1"/>
  <c r="M270" i="1"/>
  <c r="O270" i="1" s="1"/>
  <c r="P269" i="1"/>
  <c r="O269" i="1"/>
  <c r="N269" i="1"/>
  <c r="Q269" i="1" s="1"/>
  <c r="M269" i="1"/>
  <c r="P268" i="1"/>
  <c r="O268" i="1"/>
  <c r="N268" i="1"/>
  <c r="Q268" i="1" s="1"/>
  <c r="M268" i="1"/>
  <c r="P267" i="1"/>
  <c r="M267" i="1"/>
  <c r="O267" i="1" s="1"/>
  <c r="P266" i="1"/>
  <c r="N266" i="1"/>
  <c r="Q266" i="1" s="1"/>
  <c r="M266" i="1"/>
  <c r="O266" i="1" s="1"/>
  <c r="P265" i="1"/>
  <c r="O265" i="1"/>
  <c r="N265" i="1"/>
  <c r="Q265" i="1" s="1"/>
  <c r="M265" i="1"/>
  <c r="P264" i="1"/>
  <c r="O264" i="1"/>
  <c r="N264" i="1"/>
  <c r="Q264" i="1" s="1"/>
  <c r="M264" i="1"/>
  <c r="P263" i="1"/>
  <c r="M263" i="1"/>
  <c r="O263" i="1" s="1"/>
  <c r="P262" i="1"/>
  <c r="N262" i="1"/>
  <c r="M262" i="1"/>
  <c r="O262" i="1" s="1"/>
  <c r="P261" i="1"/>
  <c r="O261" i="1"/>
  <c r="N261" i="1"/>
  <c r="Q261" i="1" s="1"/>
  <c r="M261" i="1"/>
  <c r="P260" i="1"/>
  <c r="O260" i="1"/>
  <c r="N260" i="1"/>
  <c r="Q260" i="1" s="1"/>
  <c r="M260" i="1"/>
  <c r="P259" i="1"/>
  <c r="M259" i="1"/>
  <c r="O259" i="1" s="1"/>
  <c r="P258" i="1"/>
  <c r="N258" i="1"/>
  <c r="Q258" i="1" s="1"/>
  <c r="M258" i="1"/>
  <c r="O258" i="1" s="1"/>
  <c r="P257" i="1"/>
  <c r="O257" i="1"/>
  <c r="N257" i="1"/>
  <c r="Q257" i="1" s="1"/>
  <c r="M257" i="1"/>
  <c r="P256" i="1"/>
  <c r="O256" i="1"/>
  <c r="N256" i="1"/>
  <c r="Q256" i="1" s="1"/>
  <c r="M256" i="1"/>
  <c r="P255" i="1"/>
  <c r="M255" i="1"/>
  <c r="O255" i="1" s="1"/>
  <c r="P254" i="1"/>
  <c r="N254" i="1"/>
  <c r="M254" i="1"/>
  <c r="O254" i="1" s="1"/>
  <c r="P253" i="1"/>
  <c r="O253" i="1"/>
  <c r="N253" i="1"/>
  <c r="Q253" i="1" s="1"/>
  <c r="M253" i="1"/>
  <c r="P252" i="1"/>
  <c r="O252" i="1"/>
  <c r="N252" i="1"/>
  <c r="Q252" i="1" s="1"/>
  <c r="P251" i="1"/>
  <c r="O251" i="1"/>
  <c r="N251" i="1"/>
  <c r="Q251" i="1" s="1"/>
  <c r="M251" i="1"/>
  <c r="P250" i="1"/>
  <c r="M250" i="1"/>
  <c r="O250" i="1" s="1"/>
  <c r="P249" i="1"/>
  <c r="N249" i="1"/>
  <c r="Q249" i="1" s="1"/>
  <c r="M249" i="1"/>
  <c r="O249" i="1" s="1"/>
  <c r="P248" i="1"/>
  <c r="O248" i="1"/>
  <c r="N248" i="1"/>
  <c r="Q248" i="1" s="1"/>
  <c r="M248" i="1"/>
  <c r="P247" i="1"/>
  <c r="O247" i="1"/>
  <c r="N247" i="1"/>
  <c r="Q247" i="1" s="1"/>
  <c r="M247" i="1"/>
  <c r="P246" i="1"/>
  <c r="M246" i="1"/>
  <c r="O246" i="1" s="1"/>
  <c r="P245" i="1"/>
  <c r="N245" i="1"/>
  <c r="Q245" i="1" s="1"/>
  <c r="M245" i="1"/>
  <c r="O245" i="1" s="1"/>
  <c r="P244" i="1"/>
  <c r="O244" i="1"/>
  <c r="N244" i="1"/>
  <c r="Q244" i="1" s="1"/>
  <c r="M244" i="1"/>
  <c r="P243" i="1"/>
  <c r="O243" i="1"/>
  <c r="N243" i="1"/>
  <c r="Q243" i="1" s="1"/>
  <c r="M243" i="1"/>
  <c r="P242" i="1"/>
  <c r="M242" i="1"/>
  <c r="O242" i="1" s="1"/>
  <c r="P241" i="1"/>
  <c r="N241" i="1"/>
  <c r="M241" i="1"/>
  <c r="O241" i="1" s="1"/>
  <c r="P240" i="1"/>
  <c r="O240" i="1"/>
  <c r="N240" i="1"/>
  <c r="Q240" i="1" s="1"/>
  <c r="M240" i="1"/>
  <c r="P239" i="1"/>
  <c r="O239" i="1"/>
  <c r="N239" i="1"/>
  <c r="Q239" i="1" s="1"/>
  <c r="M239" i="1"/>
  <c r="P238" i="1"/>
  <c r="M238" i="1"/>
  <c r="O238" i="1" s="1"/>
  <c r="P237" i="1"/>
  <c r="N237" i="1"/>
  <c r="Q237" i="1" s="1"/>
  <c r="M237" i="1"/>
  <c r="O237" i="1" s="1"/>
  <c r="P236" i="1"/>
  <c r="O236" i="1"/>
  <c r="N236" i="1"/>
  <c r="Q236" i="1" s="1"/>
  <c r="M236" i="1"/>
  <c r="P235" i="1"/>
  <c r="O235" i="1"/>
  <c r="N235" i="1"/>
  <c r="Q235" i="1" s="1"/>
  <c r="M235" i="1"/>
  <c r="P234" i="1"/>
  <c r="M234" i="1"/>
  <c r="O234" i="1" s="1"/>
  <c r="P233" i="1"/>
  <c r="N233" i="1"/>
  <c r="Q233" i="1" s="1"/>
  <c r="M233" i="1"/>
  <c r="O233" i="1" s="1"/>
  <c r="P232" i="1"/>
  <c r="O232" i="1"/>
  <c r="N232" i="1"/>
  <c r="Q232" i="1" s="1"/>
  <c r="M232" i="1"/>
  <c r="P231" i="1"/>
  <c r="O231" i="1"/>
  <c r="N231" i="1"/>
  <c r="Q231" i="1" s="1"/>
  <c r="M231" i="1"/>
  <c r="P230" i="1"/>
  <c r="M230" i="1"/>
  <c r="O230" i="1" s="1"/>
  <c r="P229" i="1"/>
  <c r="N229" i="1"/>
  <c r="Q229" i="1" s="1"/>
  <c r="M229" i="1"/>
  <c r="O229" i="1" s="1"/>
  <c r="P228" i="1"/>
  <c r="O228" i="1"/>
  <c r="N228" i="1"/>
  <c r="Q228" i="1" s="1"/>
  <c r="M228" i="1"/>
  <c r="P227" i="1"/>
  <c r="O227" i="1"/>
  <c r="N227" i="1"/>
  <c r="Q227" i="1" s="1"/>
  <c r="M227" i="1"/>
  <c r="P226" i="1"/>
  <c r="M226" i="1"/>
  <c r="O226" i="1" s="1"/>
  <c r="P225" i="1"/>
  <c r="N225" i="1"/>
  <c r="M225" i="1"/>
  <c r="O225" i="1" s="1"/>
  <c r="P224" i="1"/>
  <c r="O224" i="1"/>
  <c r="N224" i="1"/>
  <c r="Q224" i="1" s="1"/>
  <c r="M224" i="1"/>
  <c r="P223" i="1"/>
  <c r="O223" i="1"/>
  <c r="N223" i="1"/>
  <c r="Q223" i="1" s="1"/>
  <c r="M223" i="1"/>
  <c r="Q222" i="1"/>
  <c r="P222" i="1"/>
  <c r="O222" i="1"/>
  <c r="N222" i="1"/>
  <c r="P221" i="1"/>
  <c r="M221" i="1"/>
  <c r="O221" i="1" s="1"/>
  <c r="P220" i="1"/>
  <c r="N220" i="1"/>
  <c r="Q220" i="1" s="1"/>
  <c r="M220" i="1"/>
  <c r="O220" i="1" s="1"/>
  <c r="P219" i="1"/>
  <c r="O219" i="1"/>
  <c r="N219" i="1"/>
  <c r="Q219" i="1" s="1"/>
  <c r="M219" i="1"/>
  <c r="P218" i="1"/>
  <c r="O218" i="1"/>
  <c r="N218" i="1"/>
  <c r="Q218" i="1" s="1"/>
  <c r="M218" i="1"/>
  <c r="P217" i="1"/>
  <c r="M217" i="1"/>
  <c r="O217" i="1" s="1"/>
  <c r="P216" i="1"/>
  <c r="N216" i="1"/>
  <c r="M216" i="1"/>
  <c r="O216" i="1" s="1"/>
  <c r="P215" i="1"/>
  <c r="O215" i="1"/>
  <c r="N215" i="1"/>
  <c r="Q215" i="1" s="1"/>
  <c r="M215" i="1"/>
  <c r="P214" i="1"/>
  <c r="O214" i="1"/>
  <c r="N214" i="1"/>
  <c r="Q214" i="1" s="1"/>
  <c r="P213" i="1"/>
  <c r="O213" i="1"/>
  <c r="N213" i="1"/>
  <c r="Q213" i="1" s="1"/>
  <c r="P212" i="1"/>
  <c r="O212" i="1"/>
  <c r="N212" i="1"/>
  <c r="Q212" i="1" s="1"/>
  <c r="P211" i="1"/>
  <c r="O211" i="1"/>
  <c r="N211" i="1"/>
  <c r="Q211" i="1" s="1"/>
  <c r="P210" i="1"/>
  <c r="O210" i="1"/>
  <c r="N210" i="1"/>
  <c r="Q210" i="1" s="1"/>
  <c r="M210" i="1"/>
  <c r="P209" i="1"/>
  <c r="M209" i="1"/>
  <c r="O209" i="1" s="1"/>
  <c r="P208" i="1"/>
  <c r="N208" i="1"/>
  <c r="Q208" i="1" s="1"/>
  <c r="M208" i="1"/>
  <c r="O208" i="1" s="1"/>
  <c r="P207" i="1"/>
  <c r="O207" i="1"/>
  <c r="N207" i="1"/>
  <c r="Q207" i="1" s="1"/>
  <c r="M207" i="1"/>
  <c r="P206" i="1"/>
  <c r="O206" i="1"/>
  <c r="N206" i="1"/>
  <c r="Q206" i="1" s="1"/>
  <c r="M206" i="1"/>
  <c r="P205" i="1"/>
  <c r="M205" i="1"/>
  <c r="O205" i="1" s="1"/>
  <c r="P204" i="1"/>
  <c r="N204" i="1"/>
  <c r="M204" i="1"/>
  <c r="O204" i="1" s="1"/>
  <c r="P203" i="1"/>
  <c r="O203" i="1"/>
  <c r="N203" i="1"/>
  <c r="Q203" i="1" s="1"/>
  <c r="M203" i="1"/>
  <c r="P202" i="1"/>
  <c r="O202" i="1"/>
  <c r="N202" i="1"/>
  <c r="Q202" i="1" s="1"/>
  <c r="M202" i="1"/>
  <c r="P201" i="1"/>
  <c r="M201" i="1"/>
  <c r="O201" i="1" s="1"/>
  <c r="P200" i="1"/>
  <c r="N200" i="1"/>
  <c r="Q200" i="1" s="1"/>
  <c r="M200" i="1"/>
  <c r="O200" i="1" s="1"/>
  <c r="P199" i="1"/>
  <c r="O199" i="1"/>
  <c r="N199" i="1"/>
  <c r="Q199" i="1" s="1"/>
  <c r="M199" i="1"/>
  <c r="P198" i="1"/>
  <c r="O198" i="1"/>
  <c r="N198" i="1"/>
  <c r="Q198" i="1" s="1"/>
  <c r="M198" i="1"/>
  <c r="P197" i="1"/>
  <c r="M197" i="1"/>
  <c r="O197" i="1" s="1"/>
  <c r="P196" i="1"/>
  <c r="N196" i="1"/>
  <c r="Q196" i="1" s="1"/>
  <c r="M196" i="1"/>
  <c r="O196" i="1" s="1"/>
  <c r="P195" i="1"/>
  <c r="O195" i="1"/>
  <c r="N195" i="1"/>
  <c r="Q195" i="1" s="1"/>
  <c r="M195" i="1"/>
  <c r="P194" i="1"/>
  <c r="O194" i="1"/>
  <c r="N194" i="1"/>
  <c r="Q194" i="1" s="1"/>
  <c r="M194" i="1"/>
  <c r="P193" i="1"/>
  <c r="M193" i="1"/>
  <c r="O193" i="1" s="1"/>
  <c r="P192" i="1"/>
  <c r="N192" i="1"/>
  <c r="Q192" i="1" s="1"/>
  <c r="M192" i="1"/>
  <c r="O192" i="1" s="1"/>
  <c r="P191" i="1"/>
  <c r="O191" i="1"/>
  <c r="N191" i="1"/>
  <c r="Q191" i="1" s="1"/>
  <c r="M191" i="1"/>
  <c r="P190" i="1"/>
  <c r="O190" i="1"/>
  <c r="N190" i="1"/>
  <c r="Q190" i="1" s="1"/>
  <c r="M190" i="1"/>
  <c r="P189" i="1"/>
  <c r="M189" i="1"/>
  <c r="O189" i="1" s="1"/>
  <c r="P188" i="1"/>
  <c r="N188" i="1"/>
  <c r="M188" i="1"/>
  <c r="O188" i="1" s="1"/>
  <c r="P187" i="1"/>
  <c r="O187" i="1"/>
  <c r="N187" i="1"/>
  <c r="Q187" i="1" s="1"/>
  <c r="M187" i="1"/>
  <c r="P186" i="1"/>
  <c r="O186" i="1"/>
  <c r="N186" i="1"/>
  <c r="Q186" i="1" s="1"/>
  <c r="M186" i="1"/>
  <c r="P185" i="1"/>
  <c r="M185" i="1"/>
  <c r="O185" i="1" s="1"/>
  <c r="P184" i="1"/>
  <c r="N184" i="1"/>
  <c r="Q184" i="1" s="1"/>
  <c r="M184" i="1"/>
  <c r="O184" i="1" s="1"/>
  <c r="P183" i="1"/>
  <c r="O183" i="1"/>
  <c r="N183" i="1"/>
  <c r="Q183" i="1" s="1"/>
  <c r="M183" i="1"/>
  <c r="P182" i="1"/>
  <c r="O182" i="1"/>
  <c r="N182" i="1"/>
  <c r="Q182" i="1" s="1"/>
  <c r="M182" i="1"/>
  <c r="P181" i="1"/>
  <c r="M181" i="1"/>
  <c r="O181" i="1" s="1"/>
  <c r="P180" i="1"/>
  <c r="N180" i="1"/>
  <c r="Q180" i="1" s="1"/>
  <c r="M180" i="1"/>
  <c r="O180" i="1" s="1"/>
  <c r="P179" i="1"/>
  <c r="O179" i="1"/>
  <c r="N179" i="1"/>
  <c r="Q179" i="1" s="1"/>
  <c r="M179" i="1"/>
  <c r="P178" i="1"/>
  <c r="O178" i="1"/>
  <c r="N178" i="1"/>
  <c r="Q178" i="1" s="1"/>
  <c r="M178" i="1"/>
  <c r="P177" i="1"/>
  <c r="M177" i="1"/>
  <c r="O177" i="1" s="1"/>
  <c r="P176" i="1"/>
  <c r="N176" i="1"/>
  <c r="Q176" i="1" s="1"/>
  <c r="M176" i="1"/>
  <c r="O176" i="1" s="1"/>
  <c r="P175" i="1"/>
  <c r="O175" i="1"/>
  <c r="N175" i="1"/>
  <c r="Q175" i="1" s="1"/>
  <c r="M175" i="1"/>
  <c r="P174" i="1"/>
  <c r="O174" i="1"/>
  <c r="N174" i="1"/>
  <c r="Q174" i="1" s="1"/>
  <c r="M174" i="1"/>
  <c r="P173" i="1"/>
  <c r="M173" i="1"/>
  <c r="O173" i="1" s="1"/>
  <c r="P172" i="1"/>
  <c r="N172" i="1"/>
  <c r="M172" i="1"/>
  <c r="O172" i="1" s="1"/>
  <c r="P171" i="1"/>
  <c r="O171" i="1"/>
  <c r="N171" i="1"/>
  <c r="Q171" i="1" s="1"/>
  <c r="M171" i="1"/>
  <c r="P170" i="1"/>
  <c r="O170" i="1"/>
  <c r="N170" i="1"/>
  <c r="Q170" i="1" s="1"/>
  <c r="M170" i="1"/>
  <c r="P169" i="1"/>
  <c r="M169" i="1"/>
  <c r="O169" i="1" s="1"/>
  <c r="P168" i="1"/>
  <c r="N168" i="1"/>
  <c r="Q168" i="1" s="1"/>
  <c r="M168" i="1"/>
  <c r="O168" i="1" s="1"/>
  <c r="P167" i="1"/>
  <c r="O167" i="1"/>
  <c r="N167" i="1"/>
  <c r="Q167" i="1" s="1"/>
  <c r="M167" i="1"/>
  <c r="P166" i="1"/>
  <c r="O166" i="1"/>
  <c r="N166" i="1"/>
  <c r="Q166" i="1" s="1"/>
  <c r="M166" i="1"/>
  <c r="P165" i="1"/>
  <c r="M165" i="1"/>
  <c r="O165" i="1" s="1"/>
  <c r="P164" i="1"/>
  <c r="N164" i="1"/>
  <c r="Q164" i="1" s="1"/>
  <c r="M164" i="1"/>
  <c r="O164" i="1" s="1"/>
  <c r="P163" i="1"/>
  <c r="O163" i="1"/>
  <c r="N163" i="1"/>
  <c r="Q163" i="1" s="1"/>
  <c r="M163" i="1"/>
  <c r="P162" i="1"/>
  <c r="O162" i="1"/>
  <c r="N162" i="1"/>
  <c r="Q162" i="1" s="1"/>
  <c r="M162" i="1"/>
  <c r="P161" i="1"/>
  <c r="M161" i="1"/>
  <c r="O161" i="1" s="1"/>
  <c r="P160" i="1"/>
  <c r="N160" i="1"/>
  <c r="Q160" i="1" s="1"/>
  <c r="M160" i="1"/>
  <c r="O160" i="1" s="1"/>
  <c r="P159" i="1"/>
  <c r="O159" i="1"/>
  <c r="N159" i="1"/>
  <c r="Q159" i="1" s="1"/>
  <c r="M159" i="1"/>
  <c r="P158" i="1"/>
  <c r="O158" i="1"/>
  <c r="N158" i="1"/>
  <c r="Q158" i="1" s="1"/>
  <c r="M158" i="1"/>
  <c r="P157" i="1"/>
  <c r="M157" i="1"/>
  <c r="O157" i="1" s="1"/>
  <c r="P156" i="1"/>
  <c r="N156" i="1"/>
  <c r="M156" i="1"/>
  <c r="O156" i="1" s="1"/>
  <c r="P155" i="1"/>
  <c r="O155" i="1"/>
  <c r="N155" i="1"/>
  <c r="Q155" i="1" s="1"/>
  <c r="M155" i="1"/>
  <c r="P154" i="1"/>
  <c r="O154" i="1"/>
  <c r="N154" i="1"/>
  <c r="Q154" i="1" s="1"/>
  <c r="M154" i="1"/>
  <c r="P153" i="1"/>
  <c r="M153" i="1"/>
  <c r="O153" i="1" s="1"/>
  <c r="P152" i="1"/>
  <c r="N152" i="1"/>
  <c r="Q152" i="1" s="1"/>
  <c r="M152" i="1"/>
  <c r="O152" i="1" s="1"/>
  <c r="P151" i="1"/>
  <c r="O151" i="1"/>
  <c r="N151" i="1"/>
  <c r="Q151" i="1" s="1"/>
  <c r="M151" i="1"/>
  <c r="P150" i="1"/>
  <c r="O150" i="1"/>
  <c r="N150" i="1"/>
  <c r="Q150" i="1" s="1"/>
  <c r="M150" i="1"/>
  <c r="P149" i="1"/>
  <c r="M149" i="1"/>
  <c r="O149" i="1" s="1"/>
  <c r="P148" i="1"/>
  <c r="N148" i="1"/>
  <c r="Q148" i="1" s="1"/>
  <c r="M148" i="1"/>
  <c r="O148" i="1" s="1"/>
  <c r="P147" i="1"/>
  <c r="O147" i="1"/>
  <c r="N147" i="1"/>
  <c r="Q147" i="1" s="1"/>
  <c r="M147" i="1"/>
  <c r="P146" i="1"/>
  <c r="O146" i="1"/>
  <c r="N146" i="1"/>
  <c r="Q146" i="1" s="1"/>
  <c r="M146" i="1"/>
  <c r="P145" i="1"/>
  <c r="M145" i="1"/>
  <c r="O145" i="1" s="1"/>
  <c r="P144" i="1"/>
  <c r="N144" i="1"/>
  <c r="Q144" i="1" s="1"/>
  <c r="M144" i="1"/>
  <c r="O144" i="1" s="1"/>
  <c r="P143" i="1"/>
  <c r="O143" i="1"/>
  <c r="N143" i="1"/>
  <c r="Q143" i="1" s="1"/>
  <c r="M143" i="1"/>
  <c r="P142" i="1"/>
  <c r="O142" i="1"/>
  <c r="N142" i="1"/>
  <c r="Q142" i="1" s="1"/>
  <c r="M142" i="1"/>
  <c r="P141" i="1"/>
  <c r="M141" i="1"/>
  <c r="O141" i="1" s="1"/>
  <c r="P140" i="1"/>
  <c r="N140" i="1"/>
  <c r="M140" i="1"/>
  <c r="O140" i="1" s="1"/>
  <c r="P139" i="1"/>
  <c r="O139" i="1"/>
  <c r="N139" i="1"/>
  <c r="Q139" i="1" s="1"/>
  <c r="M139" i="1"/>
  <c r="P138" i="1"/>
  <c r="O138" i="1"/>
  <c r="N138" i="1"/>
  <c r="Q138" i="1" s="1"/>
  <c r="M138" i="1"/>
  <c r="P137" i="1"/>
  <c r="M137" i="1"/>
  <c r="O137" i="1" s="1"/>
  <c r="P136" i="1"/>
  <c r="O136" i="1"/>
  <c r="N136" i="1"/>
  <c r="Q136" i="1" s="1"/>
  <c r="P135" i="1"/>
  <c r="O135" i="1"/>
  <c r="N135" i="1"/>
  <c r="Q135" i="1" s="1"/>
  <c r="P134" i="1"/>
  <c r="O134" i="1"/>
  <c r="N134" i="1"/>
  <c r="Q134" i="1" s="1"/>
  <c r="P133" i="1"/>
  <c r="O133" i="1"/>
  <c r="N133" i="1"/>
  <c r="Q133" i="1" s="1"/>
  <c r="P132" i="1"/>
  <c r="O132" i="1"/>
  <c r="N132" i="1"/>
  <c r="Q132" i="1" s="1"/>
  <c r="P131" i="1"/>
  <c r="O131" i="1"/>
  <c r="N131" i="1"/>
  <c r="Q131" i="1" s="1"/>
  <c r="P130" i="1"/>
  <c r="O130" i="1"/>
  <c r="N130" i="1"/>
  <c r="Q130" i="1" s="1"/>
  <c r="P129" i="1"/>
  <c r="O129" i="1"/>
  <c r="N129" i="1"/>
  <c r="Q129" i="1" s="1"/>
  <c r="P128" i="1"/>
  <c r="O128" i="1"/>
  <c r="N128" i="1"/>
  <c r="Q128" i="1" s="1"/>
  <c r="P127" i="1"/>
  <c r="O127" i="1"/>
  <c r="N127" i="1"/>
  <c r="Q127" i="1" s="1"/>
  <c r="P126" i="1"/>
  <c r="O126" i="1"/>
  <c r="N126" i="1"/>
  <c r="Q126" i="1" s="1"/>
  <c r="P125" i="1"/>
  <c r="O125" i="1"/>
  <c r="N125" i="1"/>
  <c r="Q125" i="1" s="1"/>
  <c r="P124" i="1"/>
  <c r="O124" i="1"/>
  <c r="N124" i="1"/>
  <c r="Q124" i="1" s="1"/>
  <c r="P123" i="1"/>
  <c r="O123" i="1"/>
  <c r="N123" i="1"/>
  <c r="Q123" i="1" s="1"/>
  <c r="P122" i="1"/>
  <c r="O122" i="1"/>
  <c r="N122" i="1"/>
  <c r="Q122" i="1" s="1"/>
  <c r="P121" i="1"/>
  <c r="O121" i="1"/>
  <c r="N121" i="1"/>
  <c r="Q121" i="1" s="1"/>
  <c r="P120" i="1"/>
  <c r="O120" i="1"/>
  <c r="N120" i="1"/>
  <c r="Q120" i="1" s="1"/>
  <c r="P119" i="1"/>
  <c r="O119" i="1"/>
  <c r="N119" i="1"/>
  <c r="Q119" i="1" s="1"/>
  <c r="P118" i="1"/>
  <c r="O118" i="1"/>
  <c r="N118" i="1"/>
  <c r="Q118" i="1" s="1"/>
  <c r="P117" i="1"/>
  <c r="O117" i="1"/>
  <c r="N117" i="1"/>
  <c r="Q117" i="1" s="1"/>
  <c r="P116" i="1"/>
  <c r="O116" i="1"/>
  <c r="N116" i="1"/>
  <c r="Q116" i="1" s="1"/>
  <c r="P115" i="1"/>
  <c r="O115" i="1"/>
  <c r="N115" i="1"/>
  <c r="Q115" i="1" s="1"/>
  <c r="P114" i="1"/>
  <c r="O114" i="1"/>
  <c r="N114" i="1"/>
  <c r="Q114" i="1" s="1"/>
  <c r="P113" i="1"/>
  <c r="O113" i="1"/>
  <c r="N113" i="1"/>
  <c r="Q113" i="1" s="1"/>
  <c r="P112" i="1"/>
  <c r="O112" i="1"/>
  <c r="N112" i="1"/>
  <c r="Q112" i="1" s="1"/>
  <c r="P111" i="1"/>
  <c r="O111" i="1"/>
  <c r="N111" i="1"/>
  <c r="Q111" i="1" s="1"/>
  <c r="P110" i="1"/>
  <c r="O110" i="1"/>
  <c r="N110" i="1"/>
  <c r="Q110" i="1" s="1"/>
  <c r="P109" i="1"/>
  <c r="O109" i="1"/>
  <c r="N109" i="1"/>
  <c r="Q109" i="1" s="1"/>
  <c r="P108" i="1"/>
  <c r="O108" i="1"/>
  <c r="N108" i="1"/>
  <c r="Q108" i="1" s="1"/>
  <c r="P107" i="1"/>
  <c r="O107" i="1"/>
  <c r="N107" i="1"/>
  <c r="Q107" i="1" s="1"/>
  <c r="P106" i="1"/>
  <c r="O106" i="1"/>
  <c r="N106" i="1"/>
  <c r="Q106" i="1" s="1"/>
  <c r="P105" i="1"/>
  <c r="O105" i="1"/>
  <c r="N105" i="1"/>
  <c r="Q105" i="1" s="1"/>
  <c r="P104" i="1"/>
  <c r="O104" i="1"/>
  <c r="N104" i="1"/>
  <c r="Q104" i="1" s="1"/>
  <c r="P103" i="1"/>
  <c r="O103" i="1"/>
  <c r="N103" i="1"/>
  <c r="Q103" i="1" s="1"/>
  <c r="P102" i="1"/>
  <c r="O102" i="1"/>
  <c r="N102" i="1"/>
  <c r="Q102" i="1" s="1"/>
  <c r="P101" i="1"/>
  <c r="O101" i="1"/>
  <c r="N101" i="1"/>
  <c r="Q101" i="1" s="1"/>
  <c r="P100" i="1"/>
  <c r="O100" i="1"/>
  <c r="N100" i="1"/>
  <c r="Q100" i="1" s="1"/>
  <c r="P99" i="1"/>
  <c r="O99" i="1"/>
  <c r="N99" i="1"/>
  <c r="Q99" i="1" s="1"/>
  <c r="P98" i="1"/>
  <c r="O98" i="1"/>
  <c r="N98" i="1"/>
  <c r="Q98" i="1" s="1"/>
  <c r="P97" i="1"/>
  <c r="O97" i="1"/>
  <c r="N97" i="1"/>
  <c r="Q97" i="1" s="1"/>
  <c r="P96" i="1"/>
  <c r="O96" i="1"/>
  <c r="N96" i="1"/>
  <c r="Q96" i="1" s="1"/>
  <c r="P95" i="1"/>
  <c r="O95" i="1"/>
  <c r="N95" i="1"/>
  <c r="Q95" i="1" s="1"/>
  <c r="P94" i="1"/>
  <c r="O94" i="1"/>
  <c r="N94" i="1"/>
  <c r="Q94" i="1" s="1"/>
  <c r="P93" i="1"/>
  <c r="O93" i="1"/>
  <c r="N93" i="1"/>
  <c r="Q93" i="1" s="1"/>
  <c r="P92" i="1"/>
  <c r="O92" i="1"/>
  <c r="N92" i="1"/>
  <c r="Q92" i="1" s="1"/>
  <c r="P91" i="1"/>
  <c r="O91" i="1"/>
  <c r="N91" i="1"/>
  <c r="Q91" i="1" s="1"/>
  <c r="P90" i="1"/>
  <c r="O90" i="1"/>
  <c r="N90" i="1"/>
  <c r="Q90" i="1" s="1"/>
  <c r="P89" i="1"/>
  <c r="O89" i="1"/>
  <c r="N89" i="1"/>
  <c r="Q89" i="1" s="1"/>
  <c r="P88" i="1"/>
  <c r="O88" i="1"/>
  <c r="N88" i="1"/>
  <c r="Q88" i="1" s="1"/>
  <c r="P87" i="1"/>
  <c r="O87" i="1"/>
  <c r="N87" i="1"/>
  <c r="Q87" i="1" s="1"/>
  <c r="P86" i="1"/>
  <c r="O86" i="1"/>
  <c r="N86" i="1"/>
  <c r="Q86" i="1" s="1"/>
  <c r="P85" i="1"/>
  <c r="O85" i="1"/>
  <c r="N85" i="1"/>
  <c r="Q85" i="1" s="1"/>
  <c r="P84" i="1"/>
  <c r="O84" i="1"/>
  <c r="N84" i="1"/>
  <c r="Q84" i="1" s="1"/>
  <c r="P83" i="1"/>
  <c r="O83" i="1"/>
  <c r="N83" i="1"/>
  <c r="Q83" i="1" s="1"/>
  <c r="P82" i="1"/>
  <c r="O82" i="1"/>
  <c r="N82" i="1"/>
  <c r="Q82" i="1" s="1"/>
  <c r="P81" i="1"/>
  <c r="O81" i="1"/>
  <c r="N81" i="1"/>
  <c r="Q81" i="1" s="1"/>
  <c r="P80" i="1"/>
  <c r="O80" i="1"/>
  <c r="N80" i="1"/>
  <c r="Q80" i="1" s="1"/>
  <c r="P79" i="1"/>
  <c r="O79" i="1"/>
  <c r="N79" i="1"/>
  <c r="Q79" i="1" s="1"/>
  <c r="P78" i="1"/>
  <c r="O78" i="1"/>
  <c r="N78" i="1"/>
  <c r="Q78" i="1" s="1"/>
  <c r="P77" i="1"/>
  <c r="O77" i="1"/>
  <c r="N77" i="1"/>
  <c r="Q77" i="1" s="1"/>
  <c r="P76" i="1"/>
  <c r="O76" i="1"/>
  <c r="N76" i="1"/>
  <c r="Q76" i="1" s="1"/>
  <c r="P75" i="1"/>
  <c r="O75" i="1"/>
  <c r="N75" i="1"/>
  <c r="Q75" i="1" s="1"/>
  <c r="P74" i="1"/>
  <c r="O74" i="1"/>
  <c r="N74" i="1"/>
  <c r="Q74" i="1" s="1"/>
  <c r="P73" i="1"/>
  <c r="N73" i="1"/>
  <c r="Q73" i="1" s="1"/>
  <c r="Q72" i="1"/>
  <c r="P72" i="1"/>
  <c r="O72" i="1"/>
  <c r="N72" i="1"/>
  <c r="Q71" i="1"/>
  <c r="P71" i="1"/>
  <c r="O71" i="1"/>
  <c r="N71" i="1"/>
  <c r="Q70" i="1"/>
  <c r="P70" i="1"/>
  <c r="O70" i="1"/>
  <c r="N70" i="1"/>
  <c r="Q69" i="1"/>
  <c r="P69" i="1"/>
  <c r="O69" i="1"/>
  <c r="N69" i="1"/>
  <c r="Q68" i="1"/>
  <c r="P68" i="1"/>
  <c r="O68" i="1"/>
  <c r="N68" i="1"/>
  <c r="Q67" i="1"/>
  <c r="P67" i="1"/>
  <c r="O67" i="1"/>
  <c r="N67" i="1"/>
  <c r="Q66" i="1"/>
  <c r="P66" i="1"/>
  <c r="O66" i="1"/>
  <c r="N66" i="1"/>
  <c r="Q65" i="1"/>
  <c r="P65" i="1"/>
  <c r="O65" i="1"/>
  <c r="N65" i="1"/>
  <c r="Q64" i="1"/>
  <c r="P64" i="1"/>
  <c r="O64" i="1"/>
  <c r="N64" i="1"/>
  <c r="Q63" i="1"/>
  <c r="P63" i="1"/>
  <c r="O63" i="1"/>
  <c r="N63" i="1"/>
  <c r="Q62" i="1"/>
  <c r="P62" i="1"/>
  <c r="O62" i="1"/>
  <c r="N62" i="1"/>
  <c r="Q61" i="1"/>
  <c r="P61" i="1"/>
  <c r="O61" i="1"/>
  <c r="N61" i="1"/>
  <c r="Q60" i="1"/>
  <c r="P60" i="1"/>
  <c r="O60" i="1"/>
  <c r="N60" i="1"/>
  <c r="Q59" i="1"/>
  <c r="P59" i="1"/>
  <c r="O59" i="1"/>
  <c r="N59" i="1"/>
  <c r="Q58" i="1"/>
  <c r="P58" i="1"/>
  <c r="O58" i="1"/>
  <c r="N58" i="1"/>
  <c r="Q57" i="1"/>
  <c r="P57" i="1"/>
  <c r="O57" i="1"/>
  <c r="N57" i="1"/>
  <c r="Q56" i="1"/>
  <c r="P56" i="1"/>
  <c r="O56" i="1"/>
  <c r="N56" i="1"/>
  <c r="Q55" i="1"/>
  <c r="P55" i="1"/>
  <c r="O55" i="1"/>
  <c r="N55" i="1"/>
  <c r="Q54" i="1"/>
  <c r="P54" i="1"/>
  <c r="O54" i="1"/>
  <c r="N54" i="1"/>
  <c r="Q53" i="1"/>
  <c r="P53" i="1"/>
  <c r="O53" i="1"/>
  <c r="N53" i="1"/>
  <c r="Q52" i="1"/>
  <c r="P52" i="1"/>
  <c r="O52" i="1"/>
  <c r="N52" i="1"/>
  <c r="Q51" i="1"/>
  <c r="P51" i="1"/>
  <c r="O51" i="1"/>
  <c r="N51" i="1"/>
  <c r="Q50" i="1"/>
  <c r="P50" i="1"/>
  <c r="O50" i="1"/>
  <c r="N50" i="1"/>
  <c r="Q49" i="1"/>
  <c r="P49" i="1"/>
  <c r="O49" i="1"/>
  <c r="N49" i="1"/>
  <c r="Q48" i="1"/>
  <c r="P48" i="1"/>
  <c r="O48" i="1"/>
  <c r="N48" i="1"/>
  <c r="Q47" i="1"/>
  <c r="P47" i="1"/>
  <c r="O47" i="1"/>
  <c r="N47" i="1"/>
  <c r="Q46" i="1"/>
  <c r="P46" i="1"/>
  <c r="O46" i="1"/>
  <c r="N46" i="1"/>
  <c r="Q45" i="1"/>
  <c r="P45" i="1"/>
  <c r="O45" i="1"/>
  <c r="N45" i="1"/>
  <c r="Q44" i="1"/>
  <c r="P44" i="1"/>
  <c r="O44" i="1"/>
  <c r="N44" i="1"/>
  <c r="Q43" i="1"/>
  <c r="P43" i="1"/>
  <c r="O43" i="1"/>
  <c r="N43" i="1"/>
  <c r="Q42" i="1"/>
  <c r="P42" i="1"/>
  <c r="O42" i="1"/>
  <c r="N42" i="1"/>
  <c r="Q41" i="1"/>
  <c r="P41" i="1"/>
  <c r="O41" i="1"/>
  <c r="N41" i="1"/>
  <c r="Q40" i="1"/>
  <c r="P40" i="1"/>
  <c r="O40" i="1"/>
  <c r="N40" i="1"/>
  <c r="Q39" i="1"/>
  <c r="P39" i="1"/>
  <c r="O39" i="1"/>
  <c r="N39" i="1"/>
  <c r="Q38" i="1"/>
  <c r="P38" i="1"/>
  <c r="O38" i="1"/>
  <c r="N38" i="1"/>
  <c r="Q37" i="1"/>
  <c r="P37" i="1"/>
  <c r="O37" i="1"/>
  <c r="N37" i="1"/>
  <c r="Q36" i="1"/>
  <c r="P36" i="1"/>
  <c r="O36" i="1"/>
  <c r="N36" i="1"/>
  <c r="Q35" i="1"/>
  <c r="P35" i="1"/>
  <c r="O35" i="1"/>
  <c r="N35" i="1"/>
  <c r="Q34" i="1"/>
  <c r="P34" i="1"/>
  <c r="O34" i="1"/>
  <c r="N34" i="1"/>
  <c r="Q33" i="1"/>
  <c r="P33" i="1"/>
  <c r="O33" i="1"/>
  <c r="N33" i="1"/>
  <c r="Q32" i="1"/>
  <c r="P32" i="1"/>
  <c r="O32" i="1"/>
  <c r="N32" i="1"/>
  <c r="Q31" i="1"/>
  <c r="P31" i="1"/>
  <c r="O31" i="1"/>
  <c r="N31" i="1"/>
  <c r="Q30" i="1"/>
  <c r="P30" i="1"/>
  <c r="O30" i="1"/>
  <c r="N30" i="1"/>
  <c r="Q29" i="1"/>
  <c r="P29" i="1"/>
  <c r="O29" i="1"/>
  <c r="N29" i="1"/>
  <c r="Q28" i="1"/>
  <c r="P28" i="1"/>
  <c r="O28" i="1"/>
  <c r="N28" i="1"/>
  <c r="Q27" i="1"/>
  <c r="P27" i="1"/>
  <c r="O27" i="1"/>
  <c r="N27" i="1"/>
  <c r="Q26" i="1"/>
  <c r="P26" i="1"/>
  <c r="O26" i="1"/>
  <c r="N26" i="1"/>
  <c r="Q25" i="1"/>
  <c r="P25" i="1"/>
  <c r="O25" i="1"/>
  <c r="N25" i="1"/>
  <c r="Q24" i="1"/>
  <c r="P24" i="1"/>
  <c r="O24" i="1"/>
  <c r="N24" i="1"/>
  <c r="Q23" i="1"/>
  <c r="P23" i="1"/>
  <c r="O23" i="1"/>
  <c r="N23" i="1"/>
  <c r="Q22" i="1"/>
  <c r="P22" i="1"/>
  <c r="O22" i="1"/>
  <c r="N22" i="1"/>
  <c r="Q21" i="1"/>
  <c r="P21" i="1"/>
  <c r="O21" i="1"/>
  <c r="N21" i="1"/>
  <c r="Q20" i="1"/>
  <c r="P20" i="1"/>
  <c r="O20" i="1"/>
  <c r="N20" i="1"/>
  <c r="Q19" i="1"/>
  <c r="P19" i="1"/>
  <c r="O19" i="1"/>
  <c r="N19" i="1"/>
  <c r="P18" i="1"/>
  <c r="O18" i="1"/>
  <c r="N18" i="1"/>
  <c r="Q18" i="1" s="1"/>
  <c r="Q140" i="1" l="1"/>
  <c r="Q156" i="1"/>
  <c r="Q172" i="1"/>
  <c r="Q188" i="1"/>
  <c r="Q204" i="1"/>
  <c r="Q225" i="1"/>
  <c r="Q241" i="1"/>
  <c r="Q262" i="1"/>
  <c r="Q278" i="1"/>
  <c r="Q294" i="1"/>
  <c r="Q216" i="1"/>
  <c r="Q254" i="1"/>
  <c r="Q270" i="1"/>
  <c r="Q286" i="1"/>
  <c r="Q321" i="1"/>
  <c r="O374" i="1"/>
  <c r="N374" i="1"/>
  <c r="Q374" i="1" s="1"/>
  <c r="O382" i="1"/>
  <c r="N382" i="1"/>
  <c r="O415" i="1"/>
  <c r="N415" i="1"/>
  <c r="Q415" i="1" s="1"/>
  <c r="N137" i="1"/>
  <c r="Q137" i="1" s="1"/>
  <c r="N141" i="1"/>
  <c r="Q141" i="1" s="1"/>
  <c r="N145" i="1"/>
  <c r="Q145" i="1" s="1"/>
  <c r="N149" i="1"/>
  <c r="Q149" i="1" s="1"/>
  <c r="N153" i="1"/>
  <c r="Q153" i="1" s="1"/>
  <c r="N157" i="1"/>
  <c r="Q157" i="1" s="1"/>
  <c r="N161" i="1"/>
  <c r="Q161" i="1" s="1"/>
  <c r="N165" i="1"/>
  <c r="Q165" i="1" s="1"/>
  <c r="N169" i="1"/>
  <c r="Q169" i="1" s="1"/>
  <c r="N173" i="1"/>
  <c r="Q173" i="1" s="1"/>
  <c r="N177" i="1"/>
  <c r="Q177" i="1" s="1"/>
  <c r="N181" i="1"/>
  <c r="Q181" i="1" s="1"/>
  <c r="N185" i="1"/>
  <c r="Q185" i="1" s="1"/>
  <c r="N189" i="1"/>
  <c r="Q189" i="1" s="1"/>
  <c r="N193" i="1"/>
  <c r="Q193" i="1" s="1"/>
  <c r="N197" i="1"/>
  <c r="Q197" i="1" s="1"/>
  <c r="N201" i="1"/>
  <c r="Q201" i="1" s="1"/>
  <c r="N205" i="1"/>
  <c r="Q205" i="1" s="1"/>
  <c r="N209" i="1"/>
  <c r="Q209" i="1" s="1"/>
  <c r="N217" i="1"/>
  <c r="Q217" i="1" s="1"/>
  <c r="N221" i="1"/>
  <c r="Q221" i="1" s="1"/>
  <c r="N226" i="1"/>
  <c r="Q226" i="1" s="1"/>
  <c r="N230" i="1"/>
  <c r="Q230" i="1" s="1"/>
  <c r="N234" i="1"/>
  <c r="Q234" i="1" s="1"/>
  <c r="N238" i="1"/>
  <c r="Q238" i="1" s="1"/>
  <c r="N242" i="1"/>
  <c r="Q242" i="1" s="1"/>
  <c r="N246" i="1"/>
  <c r="Q246" i="1" s="1"/>
  <c r="N250" i="1"/>
  <c r="Q250" i="1" s="1"/>
  <c r="N255" i="1"/>
  <c r="Q255" i="1" s="1"/>
  <c r="N259" i="1"/>
  <c r="Q259" i="1" s="1"/>
  <c r="N263" i="1"/>
  <c r="Q263" i="1" s="1"/>
  <c r="N267" i="1"/>
  <c r="Q267" i="1" s="1"/>
  <c r="N271" i="1"/>
  <c r="Q271" i="1" s="1"/>
  <c r="N275" i="1"/>
  <c r="Q275" i="1" s="1"/>
  <c r="N279" i="1"/>
  <c r="Q279" i="1" s="1"/>
  <c r="N283" i="1"/>
  <c r="Q283" i="1" s="1"/>
  <c r="N287" i="1"/>
  <c r="Q287" i="1" s="1"/>
  <c r="N291" i="1"/>
  <c r="Q291" i="1" s="1"/>
  <c r="N295" i="1"/>
  <c r="Q295" i="1" s="1"/>
  <c r="N306" i="1"/>
  <c r="Q306" i="1" s="1"/>
  <c r="O307" i="1"/>
  <c r="Q307" i="1" s="1"/>
  <c r="Q308" i="1"/>
  <c r="N309" i="1"/>
  <c r="Q309" i="1" s="1"/>
  <c r="N322" i="1"/>
  <c r="Q322" i="1" s="1"/>
  <c r="O323" i="1"/>
  <c r="Q323" i="1" s="1"/>
  <c r="Q324" i="1"/>
  <c r="N325" i="1"/>
  <c r="Q325" i="1" s="1"/>
  <c r="Q339" i="1"/>
  <c r="Q346" i="1"/>
  <c r="Q351" i="1"/>
  <c r="Q352" i="1"/>
  <c r="O361" i="1"/>
  <c r="N361" i="1"/>
  <c r="O389" i="1"/>
  <c r="N389" i="1"/>
  <c r="Q389" i="1" s="1"/>
  <c r="O406" i="1"/>
  <c r="N406" i="1"/>
  <c r="O438" i="1"/>
  <c r="N438" i="1"/>
  <c r="Q438" i="1" s="1"/>
  <c r="O451" i="1"/>
  <c r="N451" i="1"/>
  <c r="O470" i="1"/>
  <c r="N470" i="1"/>
  <c r="Q470" i="1" s="1"/>
  <c r="O397" i="1"/>
  <c r="N397" i="1"/>
  <c r="Q312" i="1"/>
  <c r="Q328" i="1"/>
  <c r="O344" i="1"/>
  <c r="N344" i="1"/>
  <c r="Q344" i="1" s="1"/>
  <c r="O349" i="1"/>
  <c r="N349" i="1"/>
  <c r="Q349" i="1" s="1"/>
  <c r="Q355" i="1"/>
  <c r="N375" i="1"/>
  <c r="O375" i="1"/>
  <c r="O381" i="1"/>
  <c r="N381" i="1"/>
  <c r="Q381" i="1" s="1"/>
  <c r="O398" i="1"/>
  <c r="N398" i="1"/>
  <c r="Q398" i="1" s="1"/>
  <c r="O414" i="1"/>
  <c r="N414" i="1"/>
  <c r="Q414" i="1" s="1"/>
  <c r="N488" i="1"/>
  <c r="O488" i="1"/>
  <c r="O357" i="1"/>
  <c r="N357" i="1"/>
  <c r="O377" i="1"/>
  <c r="N377" i="1"/>
  <c r="Q300" i="1"/>
  <c r="Q316" i="1"/>
  <c r="Q332" i="1"/>
  <c r="O353" i="1"/>
  <c r="O594" i="1" s="1"/>
  <c r="N353" i="1"/>
  <c r="Q353" i="1" s="1"/>
  <c r="Q359" i="1"/>
  <c r="O390" i="1"/>
  <c r="N390" i="1"/>
  <c r="O405" i="1"/>
  <c r="N405" i="1"/>
  <c r="N419" i="1"/>
  <c r="Q419" i="1" s="1"/>
  <c r="O419" i="1"/>
  <c r="Q376" i="1"/>
  <c r="Q379" i="1"/>
  <c r="Q380" i="1"/>
  <c r="Q387" i="1"/>
  <c r="Q388" i="1"/>
  <c r="Q395" i="1"/>
  <c r="Q396" i="1"/>
  <c r="Q403" i="1"/>
  <c r="Q404" i="1"/>
  <c r="Q412" i="1"/>
  <c r="Q413" i="1"/>
  <c r="O418" i="1"/>
  <c r="N418" i="1"/>
  <c r="Q418" i="1" s="1"/>
  <c r="O450" i="1"/>
  <c r="N450" i="1"/>
  <c r="Q450" i="1" s="1"/>
  <c r="O455" i="1"/>
  <c r="N455" i="1"/>
  <c r="Q455" i="1" s="1"/>
  <c r="Q473" i="1"/>
  <c r="Q474" i="1"/>
  <c r="O386" i="1"/>
  <c r="N386" i="1"/>
  <c r="Q386" i="1" s="1"/>
  <c r="O394" i="1"/>
  <c r="N394" i="1"/>
  <c r="Q394" i="1" s="1"/>
  <c r="O402" i="1"/>
  <c r="N402" i="1"/>
  <c r="Q402" i="1" s="1"/>
  <c r="O411" i="1"/>
  <c r="N411" i="1"/>
  <c r="Q411" i="1" s="1"/>
  <c r="O435" i="1"/>
  <c r="N435" i="1"/>
  <c r="Q435" i="1" s="1"/>
  <c r="O467" i="1"/>
  <c r="N467" i="1"/>
  <c r="Q467" i="1" s="1"/>
  <c r="O472" i="1"/>
  <c r="N472" i="1"/>
  <c r="Q472" i="1" s="1"/>
  <c r="N366" i="1"/>
  <c r="Q366" i="1" s="1"/>
  <c r="O367" i="1"/>
  <c r="Q367" i="1" s="1"/>
  <c r="Q368" i="1"/>
  <c r="Q383" i="1"/>
  <c r="Q384" i="1"/>
  <c r="N385" i="1"/>
  <c r="Q385" i="1" s="1"/>
  <c r="Q391" i="1"/>
  <c r="Q392" i="1"/>
  <c r="N393" i="1"/>
  <c r="Q393" i="1" s="1"/>
  <c r="Q399" i="1"/>
  <c r="Q400" i="1"/>
  <c r="N401" i="1"/>
  <c r="Q401" i="1" s="1"/>
  <c r="Q408" i="1"/>
  <c r="Q409" i="1"/>
  <c r="N410" i="1"/>
  <c r="Q410" i="1" s="1"/>
  <c r="O421" i="1"/>
  <c r="N421" i="1"/>
  <c r="O434" i="1"/>
  <c r="N434" i="1"/>
  <c r="O439" i="1"/>
  <c r="N439" i="1"/>
  <c r="N454" i="1"/>
  <c r="Q454" i="1" s="1"/>
  <c r="O466" i="1"/>
  <c r="N466" i="1"/>
  <c r="Q466" i="1" s="1"/>
  <c r="Q484" i="1"/>
  <c r="O431" i="1"/>
  <c r="N431" i="1"/>
  <c r="O447" i="1"/>
  <c r="N447" i="1"/>
  <c r="O463" i="1"/>
  <c r="N463" i="1"/>
  <c r="O480" i="1"/>
  <c r="N480" i="1"/>
  <c r="Q483" i="1"/>
  <c r="N422" i="1"/>
  <c r="Q422" i="1" s="1"/>
  <c r="O423" i="1"/>
  <c r="Q423" i="1" s="1"/>
  <c r="Q424" i="1"/>
  <c r="O427" i="1"/>
  <c r="N427" i="1"/>
  <c r="Q427" i="1" s="1"/>
  <c r="Q428" i="1"/>
  <c r="Q429" i="1"/>
  <c r="N430" i="1"/>
  <c r="Q430" i="1" s="1"/>
  <c r="O443" i="1"/>
  <c r="N443" i="1"/>
  <c r="Q444" i="1"/>
  <c r="Q445" i="1"/>
  <c r="N446" i="1"/>
  <c r="Q446" i="1" s="1"/>
  <c r="O459" i="1"/>
  <c r="N459" i="1"/>
  <c r="Q459" i="1" s="1"/>
  <c r="Q460" i="1"/>
  <c r="Q461" i="1"/>
  <c r="N462" i="1"/>
  <c r="Q462" i="1" s="1"/>
  <c r="O476" i="1"/>
  <c r="N476" i="1"/>
  <c r="Q477" i="1"/>
  <c r="Q478" i="1"/>
  <c r="N479" i="1"/>
  <c r="Q479" i="1" s="1"/>
  <c r="Q490" i="1"/>
  <c r="Q494" i="1"/>
  <c r="Q498" i="1"/>
  <c r="Q502" i="1"/>
  <c r="Q506" i="1"/>
  <c r="Q510" i="1"/>
  <c r="Q514" i="1"/>
  <c r="Q518" i="1"/>
  <c r="Q522" i="1"/>
  <c r="O532" i="1"/>
  <c r="N532" i="1"/>
  <c r="O536" i="1"/>
  <c r="N536" i="1"/>
  <c r="Q489" i="1"/>
  <c r="O492" i="1"/>
  <c r="N492" i="1"/>
  <c r="Q492" i="1" s="1"/>
  <c r="Q493" i="1"/>
  <c r="O496" i="1"/>
  <c r="N496" i="1"/>
  <c r="Q497" i="1"/>
  <c r="O500" i="1"/>
  <c r="N500" i="1"/>
  <c r="Q500" i="1" s="1"/>
  <c r="Q501" i="1"/>
  <c r="O504" i="1"/>
  <c r="N504" i="1"/>
  <c r="Q505" i="1"/>
  <c r="O508" i="1"/>
  <c r="N508" i="1"/>
  <c r="Q508" i="1" s="1"/>
  <c r="Q509" i="1"/>
  <c r="O512" i="1"/>
  <c r="N512" i="1"/>
  <c r="Q513" i="1"/>
  <c r="O516" i="1"/>
  <c r="N516" i="1"/>
  <c r="Q516" i="1" s="1"/>
  <c r="Q517" i="1"/>
  <c r="O520" i="1"/>
  <c r="N520" i="1"/>
  <c r="Q521" i="1"/>
  <c r="O524" i="1"/>
  <c r="N524" i="1"/>
  <c r="Q524" i="1" s="1"/>
  <c r="Q530" i="1"/>
  <c r="Q531" i="1"/>
  <c r="O540" i="1"/>
  <c r="N540" i="1"/>
  <c r="Q540" i="1" s="1"/>
  <c r="Q541" i="1"/>
  <c r="O544" i="1"/>
  <c r="N544" i="1"/>
  <c r="Q545" i="1"/>
  <c r="O548" i="1"/>
  <c r="N548" i="1"/>
  <c r="Q548" i="1" s="1"/>
  <c r="Q549" i="1"/>
  <c r="O552" i="1"/>
  <c r="N552" i="1"/>
  <c r="Q553" i="1"/>
  <c r="O556" i="1"/>
  <c r="N556" i="1"/>
  <c r="Q556" i="1" s="1"/>
  <c r="Q557" i="1"/>
  <c r="O560" i="1"/>
  <c r="N560" i="1"/>
  <c r="Q561" i="1"/>
  <c r="O564" i="1"/>
  <c r="N564" i="1"/>
  <c r="Q564" i="1" s="1"/>
  <c r="Q565" i="1"/>
  <c r="O568" i="1"/>
  <c r="N568" i="1"/>
  <c r="Q569" i="1"/>
  <c r="O572" i="1"/>
  <c r="N572" i="1"/>
  <c r="Q572" i="1" s="1"/>
  <c r="Q573" i="1"/>
  <c r="O576" i="1"/>
  <c r="N576" i="1"/>
  <c r="Q577" i="1"/>
  <c r="O580" i="1"/>
  <c r="N580" i="1"/>
  <c r="Q580" i="1" s="1"/>
  <c r="Q581" i="1"/>
  <c r="O584" i="1"/>
  <c r="N584" i="1"/>
  <c r="Q585" i="1"/>
  <c r="O588" i="1"/>
  <c r="N588" i="1"/>
  <c r="Q588" i="1" s="1"/>
  <c r="Q589" i="1"/>
  <c r="O528" i="1"/>
  <c r="N528" i="1"/>
  <c r="Q534" i="1"/>
  <c r="O592" i="1"/>
  <c r="N592" i="1"/>
  <c r="Q592" i="1" s="1"/>
  <c r="N594" i="1" l="1"/>
  <c r="Q597" i="1" s="1"/>
  <c r="Q528" i="1"/>
  <c r="Q576" i="1"/>
  <c r="Q560" i="1"/>
  <c r="Q544" i="1"/>
  <c r="Q512" i="1"/>
  <c r="Q496" i="1"/>
  <c r="Q532" i="1"/>
  <c r="Q443" i="1"/>
  <c r="Q480" i="1"/>
  <c r="Q447" i="1"/>
  <c r="Q439" i="1"/>
  <c r="Q421" i="1"/>
  <c r="Q405" i="1"/>
  <c r="Q357" i="1"/>
  <c r="Q594" i="1" s="1"/>
  <c r="Q488" i="1"/>
  <c r="Q375" i="1"/>
  <c r="Q584" i="1"/>
  <c r="Q568" i="1"/>
  <c r="Q552" i="1"/>
  <c r="Q520" i="1"/>
  <c r="Q504" i="1"/>
  <c r="Q536" i="1"/>
  <c r="Q476" i="1"/>
  <c r="Q463" i="1"/>
  <c r="Q431" i="1"/>
  <c r="Q434" i="1"/>
  <c r="Q390" i="1"/>
  <c r="Q377" i="1"/>
  <c r="Q397" i="1"/>
  <c r="Q451" i="1"/>
  <c r="Q406" i="1"/>
  <c r="Q361" i="1"/>
  <c r="Q382" i="1"/>
</calcChain>
</file>

<file path=xl/sharedStrings.xml><?xml version="1.0" encoding="utf-8"?>
<sst xmlns="http://schemas.openxmlformats.org/spreadsheetml/2006/main" count="3775" uniqueCount="850">
  <si>
    <t>DIVISION DE ALMACEN Y SUMINISTRO</t>
  </si>
  <si>
    <t xml:space="preserve"> RELACION DE INVENTARIO EN ALMACÉN </t>
  </si>
  <si>
    <t xml:space="preserve">Correspondiente al mes de junio 2023 </t>
  </si>
  <si>
    <t>NO.</t>
  </si>
  <si>
    <t xml:space="preserve">Fecha de Adquisición </t>
  </si>
  <si>
    <t xml:space="preserve">Fecha de registro </t>
  </si>
  <si>
    <t xml:space="preserve">Código Institucional </t>
  </si>
  <si>
    <t>Cuenta Objetal</t>
  </si>
  <si>
    <t>Denominación</t>
  </si>
  <si>
    <t>Descripción del artículo o bien</t>
  </si>
  <si>
    <t>Unidad de medida</t>
  </si>
  <si>
    <t xml:space="preserve"> Valor en             RD$           </t>
  </si>
  <si>
    <t>Existencia mayo</t>
  </si>
  <si>
    <t xml:space="preserve">Entrada </t>
  </si>
  <si>
    <t xml:space="preserve">Salida </t>
  </si>
  <si>
    <t>Costo unitario RD$</t>
  </si>
  <si>
    <t>Entrada  RD$</t>
  </si>
  <si>
    <t xml:space="preserve">Salida RD$ </t>
  </si>
  <si>
    <t>Existencia junio</t>
  </si>
  <si>
    <t xml:space="preserve"> Valor en RD$ </t>
  </si>
  <si>
    <t>2.3.9.5.01</t>
  </si>
  <si>
    <t>52151504 - Tazas o vasos (...)</t>
  </si>
  <si>
    <t>Vasos plásticos 25/1 transparente 7 onzas</t>
  </si>
  <si>
    <t>PAQ</t>
  </si>
  <si>
    <t>2.3.9.1.01</t>
  </si>
  <si>
    <t>47121804 - Baldes para li(...)</t>
  </si>
  <si>
    <t>Cubeta de goma para trapear, capacidad de 15 litros, color negro</t>
  </si>
  <si>
    <t>UNIDAD</t>
  </si>
  <si>
    <t>47131803 - Desinfectantes(...)</t>
  </si>
  <si>
    <t>Desinfectante líquido (Galón)</t>
  </si>
  <si>
    <t>GAL</t>
  </si>
  <si>
    <t>47121701 - Bolsas de basu(...)</t>
  </si>
  <si>
    <t>Fundas 55 gls, calibre 150 fardo 100/1, color negro.</t>
  </si>
  <si>
    <t>29/2022</t>
  </si>
  <si>
    <t>29/2023</t>
  </si>
  <si>
    <t>2.3.7.2.05</t>
  </si>
  <si>
    <t>10191509 - Insecticidas</t>
  </si>
  <si>
    <t>Insecticida en spray sin olor</t>
  </si>
  <si>
    <t>53131608 - Jabones</t>
  </si>
  <si>
    <t>Jabón líquido antibacterial de manos, aroma a almendra</t>
  </si>
  <si>
    <t>Jabón líquido antibacterial de manos, aroma a manzana</t>
  </si>
  <si>
    <t>2.3.3.2.01</t>
  </si>
  <si>
    <t>14111703 - Toallas de pap(...)</t>
  </si>
  <si>
    <t>Servilletas tipo toalla fardo 24/1 para manos color blanco (24x 50 = 1200 und.)</t>
  </si>
  <si>
    <t>14111705 - Servilletas de(...)</t>
  </si>
  <si>
    <t>Servilletas 500/1 color blanco</t>
  </si>
  <si>
    <t>Vasos cónicos de 4.5 onz. caja de 25/200 (5,000)</t>
  </si>
  <si>
    <t>2.3.9.9.04</t>
  </si>
  <si>
    <t>42132203 - Guantes de exa(...)</t>
  </si>
  <si>
    <t>Guantes de látex, size m, caja 100/1</t>
  </si>
  <si>
    <t>CAJ</t>
  </si>
  <si>
    <t>Guantes de látex, size s, caja 100/1</t>
  </si>
  <si>
    <t>47131812 - Refrescador de(...)</t>
  </si>
  <si>
    <t>Ambientador sólido, aroma a canela de 6 onz.</t>
  </si>
  <si>
    <t>Ambientador sólido, aroma floral de 6 onz.</t>
  </si>
  <si>
    <t>16/6/2023 29/06/2022</t>
  </si>
  <si>
    <t>16/6/2023 29/06/2023</t>
  </si>
  <si>
    <t>47131801 - Limpiadores de(...)</t>
  </si>
  <si>
    <t>Cera para piso</t>
  </si>
  <si>
    <t>46181504 - Guantes de pro(...)</t>
  </si>
  <si>
    <t>Guantes de jardinerio size L, color mamey (par).</t>
  </si>
  <si>
    <t>Guantes de jardinerio size M, color mamey (par).</t>
  </si>
  <si>
    <t>Piedra aromatica para orinales, aroma a lavanda</t>
  </si>
  <si>
    <t>Piedra aromatica para orinales, aroma a vainilla</t>
  </si>
  <si>
    <t>2.3.6.3.04</t>
  </si>
  <si>
    <t>27112003 - Rastrillos</t>
  </si>
  <si>
    <t>Rastrillo plástico c/mango de 26 dientes</t>
  </si>
  <si>
    <t>47131502 - Pañitos o toal(...)</t>
  </si>
  <si>
    <t>Rollo de lanilla de 20 yardas</t>
  </si>
  <si>
    <t>YD</t>
  </si>
  <si>
    <t>47121702 - Contenedores d(...)</t>
  </si>
  <si>
    <t>Zafacón de papel de mano, capacidad de 30 litros, material en acero inoxidable y acción por pedal.</t>
  </si>
  <si>
    <t>Zafacón plástico de oficina 12l sin tapa color negr rectangular</t>
  </si>
  <si>
    <t>Toalla de tele en algodón para cocina (absorvente), tamaño 15" x 25" (pulgadas).</t>
  </si>
  <si>
    <t>47131604 - Escobas</t>
  </si>
  <si>
    <t>Escoba plástica</t>
  </si>
  <si>
    <t>Goma para secar agua con palo, medidas 74.5x14x3 cm</t>
  </si>
  <si>
    <t>Jabón líquido antibacterial de manos, aroma a cherry</t>
  </si>
  <si>
    <t>Jabón líquido de fregar</t>
  </si>
  <si>
    <t>14111704 - Papel higiénic(...)</t>
  </si>
  <si>
    <t>Papel de baño de hojas dobles, fardo 48/1 (48x30</t>
  </si>
  <si>
    <t>Servilletas de 60/50, color blanco (60 paquetes de 50/1)</t>
  </si>
  <si>
    <t>47131821 - Compuestos des(...)</t>
  </si>
  <si>
    <t>Desengrasantes</t>
  </si>
  <si>
    <t>Ambientador en gel para autos, aroma a vainilla de 70gr.</t>
  </si>
  <si>
    <t>Ambientador en gel para autos, aroma floral de 70gr.</t>
  </si>
  <si>
    <t>Ambientador en spray, aroma a lavanda</t>
  </si>
  <si>
    <t>Ambientador en spray, aroma a pino</t>
  </si>
  <si>
    <t>Ambientador en spray, aroma a vainilla</t>
  </si>
  <si>
    <t>47131602 - Almohadillas p(...)</t>
  </si>
  <si>
    <t>Brillo verde</t>
  </si>
  <si>
    <t>Brillo verde con esponja</t>
  </si>
  <si>
    <t>Guantes de protección plásticos para uso de limpieza color amarillo size M (par),</t>
  </si>
  <si>
    <t>Guantes de protección plásticos para uso de limpieza color rosado size L (par).</t>
  </si>
  <si>
    <t>47131805 - Limpiadores de(...)</t>
  </si>
  <si>
    <t>Limpia rosetas</t>
  </si>
  <si>
    <t>47131830 - Limpiadores de(...)</t>
  </si>
  <si>
    <t>Limpiador de espuma</t>
  </si>
  <si>
    <t>Toalla de tela sintética de polyester 16 x 16'', color blanco</t>
  </si>
  <si>
    <t>Zafacón plástico de oficina 5gl 19l sin tapa color negr rectangular</t>
  </si>
  <si>
    <t>Jabón líquido de cuaba</t>
  </si>
  <si>
    <t>2.3.7.2.99</t>
  </si>
  <si>
    <t>12352104 - Alcoholes o su(...)</t>
  </si>
  <si>
    <t>Alcohol isopropílico al 70%</t>
  </si>
  <si>
    <t>12161902 - Surfactantes d(...)</t>
  </si>
  <si>
    <t>Shampoo para lavar vehículos</t>
  </si>
  <si>
    <t>Vasos plásticos 25/1 transparente 5 onzas</t>
  </si>
  <si>
    <t>47131818 - Antiséptico de(...)</t>
  </si>
  <si>
    <t>Desinfectante en spray antibacterial</t>
  </si>
  <si>
    <t>12352310 - Siliconas</t>
  </si>
  <si>
    <t>Líquido abrillantador de llantas</t>
  </si>
  <si>
    <t>Rollo de papel toalla</t>
  </si>
  <si>
    <t>2.3.3.1.01</t>
  </si>
  <si>
    <t>14111507 - Papel para imp(...)</t>
  </si>
  <si>
    <t>Resma de Papel bond 8.5x11</t>
  </si>
  <si>
    <t>RESMA</t>
  </si>
  <si>
    <t>2.3.9.2.01</t>
  </si>
  <si>
    <t>44112005 - Libretas de ci(...)</t>
  </si>
  <si>
    <t>LIBRETAS RAYADAS 5 X 8"</t>
  </si>
  <si>
    <t>44121904 - Repuestos de t(...)</t>
  </si>
  <si>
    <t>Tinta para sellos tipo gotero, color verde.</t>
  </si>
  <si>
    <t>2.3.9.9.05</t>
  </si>
  <si>
    <t>31201524 - Cinta para cod(...)</t>
  </si>
  <si>
    <t>Tape azul de 1" (pulgada).</t>
  </si>
  <si>
    <t>2.3.9.2.02</t>
  </si>
  <si>
    <t>60103107 - Bandas elástic(...)</t>
  </si>
  <si>
    <t>Bandas elásticas de goma</t>
  </si>
  <si>
    <t>14111530 - Papel de notas(...)</t>
  </si>
  <si>
    <t>Post-it banderitas de cinco (05) colores de 5/1</t>
  </si>
  <si>
    <t>44121615 - Grapadoras</t>
  </si>
  <si>
    <t>Grapadora metalica estándar, capacidad de 25 hojas</t>
  </si>
  <si>
    <t>UD</t>
  </si>
  <si>
    <t>2.3.9.9.01</t>
  </si>
  <si>
    <t>60121535 - Borradores de (...)</t>
  </si>
  <si>
    <t>Goma borrador de leche</t>
  </si>
  <si>
    <t>44122003 - Carpetas</t>
  </si>
  <si>
    <t>Carpeta plástica de 2" (pulgadas), de tres (03) argollas, cover color blanco.</t>
  </si>
  <si>
    <t>Carpeta plástica de 3" (pulgadas), de tres (03) argollas, cover color blanco.</t>
  </si>
  <si>
    <t>Carpeta plástica de 1-1/2" (pulgadas), de tres (03) hoyos, cover color blanco.</t>
  </si>
  <si>
    <t>Carpeta plástica de 1" (pulgadas), de tres (03) hoyos, cover color blanco.</t>
  </si>
  <si>
    <t>41111604 - Reglas</t>
  </si>
  <si>
    <t>Regla plástica de 30cm</t>
  </si>
  <si>
    <t>44121613 - Removedores de(...)</t>
  </si>
  <si>
    <t>Sacagrapas</t>
  </si>
  <si>
    <t>2.6.1.1.01</t>
  </si>
  <si>
    <t>44101802 - Máquinas sumad(...)</t>
  </si>
  <si>
    <t>Máquina sumadora eléctrica de 12 dígitos.</t>
  </si>
  <si>
    <t>14111519 - Papeles cartul(...)</t>
  </si>
  <si>
    <t>Papel cartulina color crema, tamaño 8.5x11 de 100/1 (10X100=1000)</t>
  </si>
  <si>
    <t>Papel cartulina color blanco, tamaño 8.5x11 de 100/1  (10X100=1000)</t>
  </si>
  <si>
    <t>31201610 - Pegamentos</t>
  </si>
  <si>
    <t>Pegamento blanco de 8 onz.</t>
  </si>
  <si>
    <t>Post-it 3 x 3 colores surtidos (notas adhesivas)</t>
  </si>
  <si>
    <t>Post-it 3 x 2 color amarillo (notas adhesivas)</t>
  </si>
  <si>
    <t>31201512 - Cinta transpar(...)</t>
  </si>
  <si>
    <t>Cinta adhesiva a doble cara, medidas 3/4</t>
  </si>
  <si>
    <t>Cinta adhesiva, medidas 3/4</t>
  </si>
  <si>
    <t>44122011 - Folders</t>
  </si>
  <si>
    <t>Folders tipo pendaflex, tamaño 8.5 x 11  (50X25=1,250)</t>
  </si>
  <si>
    <t>Folders tipo pendaflex, tamaño 8.5 x 13   (50X25=1,250)</t>
  </si>
  <si>
    <t>44122104 - Clips para pap(...)</t>
  </si>
  <si>
    <t>Clip billeteros 15 mm (12/1).</t>
  </si>
  <si>
    <t>44121708 - Marcadores</t>
  </si>
  <si>
    <t>Marcador permanente color azul</t>
  </si>
  <si>
    <t>44101602 - Máquinas perfo(...)</t>
  </si>
  <si>
    <t>Perforadora de 2 hoyos</t>
  </si>
  <si>
    <t>2.3.9.6.01</t>
  </si>
  <si>
    <t>26111702 - Pilas alcalina(...)</t>
  </si>
  <si>
    <t>Batería alcalina AAA</t>
  </si>
  <si>
    <t>Batería alcalina AA</t>
  </si>
  <si>
    <t>Libretas rayadas 8.5 x 11</t>
  </si>
  <si>
    <t>Pegamento en gel 60 ml</t>
  </si>
  <si>
    <t>MIL</t>
  </si>
  <si>
    <t>Caja de clip No.1, revestido en vinil de colores surtidos</t>
  </si>
  <si>
    <t>44121628 - Contenedores o(...)</t>
  </si>
  <si>
    <t>Porta lápiz en metal, tipo malla color gris</t>
  </si>
  <si>
    <t>Porta lápiz en metal, tipo malla color negro</t>
  </si>
  <si>
    <t>44121605 - Dispensadores (...)</t>
  </si>
  <si>
    <t>Dispensador de cinta adhesiva 3/4</t>
  </si>
  <si>
    <t>44121619 - Tajalápices ma(...)</t>
  </si>
  <si>
    <t>Sacapuntas en metal.</t>
  </si>
  <si>
    <t>Sacapuntas eléctrico.</t>
  </si>
  <si>
    <t>44122002 - Protectores de(...)</t>
  </si>
  <si>
    <t>Protector de hojas, plástico (transparente) de 100/1, tamaño 8.5x11 para carpetas de tres /03) argollas</t>
  </si>
  <si>
    <t>Tape verde de 1" (pulgada).</t>
  </si>
  <si>
    <t>14121504 - Papel de empaq(...)</t>
  </si>
  <si>
    <t>Rollo de papel Film transparente, medidas 18 x 1500.</t>
  </si>
  <si>
    <t>Rollos de papel kraft de 60 pulgadas de ancho</t>
  </si>
  <si>
    <t>44121802 - Fluido de corr(...)</t>
  </si>
  <si>
    <t>Corrector líquido tipo lápiz</t>
  </si>
  <si>
    <t>Marcador permanente color rojo</t>
  </si>
  <si>
    <t>Marcador permanente color negro</t>
  </si>
  <si>
    <t>Marcador permanente color verde</t>
  </si>
  <si>
    <t>Carpeta plástica de 5" (pulgadas), de tres (03) argollas, cover color blanco.</t>
  </si>
  <si>
    <t>Clip billeteros 19 mm (12/1).</t>
  </si>
  <si>
    <t>Clip billeteros 25 mm (12/1).</t>
  </si>
  <si>
    <t>Corrector líquido tipo brocha</t>
  </si>
  <si>
    <t>44121704 - Esferos de pun(...)</t>
  </si>
  <si>
    <t>Felpa color azul</t>
  </si>
  <si>
    <t>Felpa color rojo</t>
  </si>
  <si>
    <t>Felpa color negro</t>
  </si>
  <si>
    <t>44122107 - Grapas</t>
  </si>
  <si>
    <t>Grapa estandar, medidas 26/6mm</t>
  </si>
  <si>
    <t>44121618 - Tijeras</t>
  </si>
  <si>
    <t>Tijeras No. 7</t>
  </si>
  <si>
    <t>Perforadora de 3 hoyos</t>
  </si>
  <si>
    <t>44111503 - Organizadores (...)</t>
  </si>
  <si>
    <t>Bandeja de escritorio en metal (kit de 3/1).</t>
  </si>
  <si>
    <t>44121706 - Lápices de mad(...)</t>
  </si>
  <si>
    <t>Lápiz de carbón</t>
  </si>
  <si>
    <t>Post-it 3 x 3 color amarillo (notas adhesivas)</t>
  </si>
  <si>
    <t>Papel bond 8.5 x 11</t>
  </si>
  <si>
    <t>2.3.1.1.01</t>
  </si>
  <si>
    <t>50201714 - Cremas no láct(...)</t>
  </si>
  <si>
    <t>CREMA PARA CAFÉ 22 OZ</t>
  </si>
  <si>
    <t>50201706 - Café</t>
  </si>
  <si>
    <t>CAFÉ DE 1 LIBRA</t>
  </si>
  <si>
    <t>LB</t>
  </si>
  <si>
    <t xml:space="preserve"> CLIPS NO. 1 REVESTIDO DE VINIL DE COLORES CAJA </t>
  </si>
  <si>
    <t xml:space="preserve"> CLIPS NO. 2 REVESTIDO DE VINIL DE COLORES CAJA</t>
  </si>
  <si>
    <t>PORTA CLIP METALICO Y PARA LAPIZ</t>
  </si>
  <si>
    <t>PAPEL CARTULINA P/DIPLOMA 8 1/2*11 COLOR BLANCO</t>
  </si>
  <si>
    <t>HOJAS PLASTICAS PROTECTORAS TAMAÑO CARTA 8.5*11'' PARA CARPETAS DE 3 ANILLOS 100/1</t>
  </si>
  <si>
    <t>AMBIENTADOR EN SPRAY AROMA DE CANELA</t>
  </si>
  <si>
    <t>AMBIENTADOR EN SPRAY AROMA A VAINILLA</t>
  </si>
  <si>
    <t>VASOS PLASTICOS 25/1 TRANSPARENTE 5 ONZAS</t>
  </si>
  <si>
    <t>VASOS PLASTICOS 25/1 TRANSPARENTE 7 ONZAS</t>
  </si>
  <si>
    <t>VASOS PLASTICOS 25/1 TRANSPARENTE 10 ONZAS</t>
  </si>
  <si>
    <t>SERVILLETAS 50/1 COLOR BLANCO (FARDO DE 50/1)</t>
  </si>
  <si>
    <t>47131807 - Blanqueadores</t>
  </si>
  <si>
    <t>CLORO</t>
  </si>
  <si>
    <t>ESCOBA PLASTICA</t>
  </si>
  <si>
    <t>FUNDAS 30 GLS, CALIBRE 150 FARDO 100/2</t>
  </si>
  <si>
    <t>FUNDAS 55 GLS, CALIBRE 150 FARDO 100/2</t>
  </si>
  <si>
    <t>JABON DE CUABA LIQUIDO</t>
  </si>
  <si>
    <t>JABON PARA FREGAR LIQUIDO</t>
  </si>
  <si>
    <t>JABON PARA EL LAVADO DE MANOS LIQUIDO</t>
  </si>
  <si>
    <t>PAPEL TOALLA SUPERIOR PARA DISPENSADOR FAMILIA INTERNACIONAL, FLUJO CENTRAL, FARDO</t>
  </si>
  <si>
    <t>47131611 - Recogedor de b(...)</t>
  </si>
  <si>
    <t>RECOGEDOR DE BASURA PLASTICO CON PALO</t>
  </si>
  <si>
    <t>47131618 - Traperos húmed(...)</t>
  </si>
  <si>
    <t>SUAPER  DE ALGODON DE 32 HILOS</t>
  </si>
  <si>
    <t>SERVILLETAS 500/1 COLOR BLANCO</t>
  </si>
  <si>
    <t>DESINFECTANTE LIQUIDO</t>
  </si>
  <si>
    <t>PIEDRA AROMATICA PARA ORINALES, AROMA A LAVANDA</t>
  </si>
  <si>
    <t>ZAFACON PLASTICO PARA USO EXTERIOR 55GL 19 L SIN TAPA COLOR NEGRO RECTANGULAR</t>
  </si>
  <si>
    <t>52151503 - Cubiertos dese(...)</t>
  </si>
  <si>
    <t>CUCHARA PLASTICA 25/1 COLOR BLANCO</t>
  </si>
  <si>
    <t>TENEDOR PLASTICO 25/1 COLOR BLANCO</t>
  </si>
  <si>
    <t>SERVILLETAS TIPO TOALLA FARDO 24/1 PARA LAS MANOS COLOR BLANCO</t>
  </si>
  <si>
    <t>40141742 - Atomizadores</t>
  </si>
  <si>
    <t>ATOMIZADOR DE 16 ONZAS</t>
  </si>
  <si>
    <t>GUANTES DE PROTECCION PLASTICOS PARA USO DE LIMPIEZA COLOR AMARILLO SIZE M</t>
  </si>
  <si>
    <t>GUANTES DE PROTECCION PLASTICOS PARA USO DE LIMPIEZA COLOR ROSADO SIZE L</t>
  </si>
  <si>
    <t>ZAFACON PLASTICO PARA USO EXTERIOR 55GL CON RUEDA</t>
  </si>
  <si>
    <t>TOALLA DE TELA SINTETICA DE POLYESTER 16*16'' COLOR AMARILLO</t>
  </si>
  <si>
    <t>2.3.7.2.03</t>
  </si>
  <si>
    <t>53131627 - Limpiador de m(...)</t>
  </si>
  <si>
    <t>GALON DE GEL ANTIBACTERIAL</t>
  </si>
  <si>
    <t>LAPIZ DE CARBON GRAPHITE HB2</t>
  </si>
  <si>
    <t>FOLDERS SATINADOS CON BOLSILLOS BLANCOS CAJA DE 25/1 (25X25=625)</t>
  </si>
  <si>
    <t>14111537 - Etiquetas de p(...)</t>
  </si>
  <si>
    <t>LABEL PARA FOLDERS</t>
  </si>
  <si>
    <t>44111901 - Tableros de pl(...)</t>
  </si>
  <si>
    <t>TABLA PLASTICA CON GANCHO DE METAL 8.5*11</t>
  </si>
  <si>
    <t>2.3.9.9.06</t>
  </si>
  <si>
    <t>24121503 - Cajas para emp(...)</t>
  </si>
  <si>
    <t>CAJAS DE CARTON CON TAPA Y LEYENDA EN LATERALES                                              Medidas de tapa 15 1/4 Ancho: 24 1/2 Profundidad: 2 3/4 Medida de Caja: 24 de largo Ancho: 15 1/2 profundidad: 10 pulgadas</t>
  </si>
  <si>
    <t>TIJERAS NO. 7</t>
  </si>
  <si>
    <t>CARPETAS PLASTICAS DE 2'' Y 3 AROS COLOR BLANCO</t>
  </si>
  <si>
    <t>CARPETAS PLASTICA DE 1'' Y 3 ANILLOS COLOR NEGRO</t>
  </si>
  <si>
    <t>CARPETAS PLASTICAS DE 3'' Y 3 ANILLOS COLOR BLANCO</t>
  </si>
  <si>
    <t>CARPETAS PLASTICAS DE 5'' Y 3 ANILLOS COLOR BLANCO</t>
  </si>
  <si>
    <t>LIBRETAS RAYADAS 8 1/2*11</t>
  </si>
  <si>
    <t>LIBRETAS RAYADAS 5*8</t>
  </si>
  <si>
    <t>44121701 - Bolígrafos</t>
  </si>
  <si>
    <t>LAPICEROS COLOR AZUL</t>
  </si>
  <si>
    <t>FOLDERS SATINADOS CON BOLSILLOS NEGROS CAJA DE 25/1</t>
  </si>
  <si>
    <t>47131831 - Ácido muriátic(...)</t>
  </si>
  <si>
    <t>ÁCIDO MURIÁTICO</t>
  </si>
  <si>
    <t>AMBIENTADOR EN GEL PARA AUTOS, AROMA FLORAL DE 70 GR.</t>
  </si>
  <si>
    <t>AMBIENTADOR EN GEL PARA AUTOS, AROMA VAINILLA DE 70 GR.</t>
  </si>
  <si>
    <t>AMBIENTADOR SÓLIDO, AROMA ESENCIA CANELA DE 6 ONZAS</t>
  </si>
  <si>
    <t>AMBIENTADOR SÓLIDO, AROMA ESENCIA FLORAL DE 6 ONZAS</t>
  </si>
  <si>
    <t>AMBIENTADOR SPRAY, AROMA CANELA</t>
  </si>
  <si>
    <t>AMBIENTADOR SPRAY, AROMA LAVANDA</t>
  </si>
  <si>
    <t>AMBIENTADOR SPRAY, AROMA VAINILLA</t>
  </si>
  <si>
    <t>2.3.7.1.06</t>
  </si>
  <si>
    <t>15121517 - Jabones lubric(...)</t>
  </si>
  <si>
    <t>LÍQUIDO ABRILLANTADOR DE LLANTAS</t>
  </si>
  <si>
    <t>BRILLO VERDE</t>
  </si>
  <si>
    <t>BRILLO VERDE CON ESPONJA</t>
  </si>
  <si>
    <t>12181501 - Ceras sintétic(...)</t>
  </si>
  <si>
    <t>CERA PARA PISOS</t>
  </si>
  <si>
    <t>24112205 - Cubos no metál(...)</t>
  </si>
  <si>
    <t>CUBETA DE GOMA DE 15 LITROS PARA TRAPEAR, COLOR NEGRO</t>
  </si>
  <si>
    <t>CUBETA DE GOMA DE 15 LITROS PARA TRAPEAR, COLOR AZUL</t>
  </si>
  <si>
    <t>CUBO CON ESCURRIDOR DE 15 LITROS</t>
  </si>
  <si>
    <t>CUBO PLÁSTICO CON TAPA DE 36 GLS</t>
  </si>
  <si>
    <t>D´ ESCALIN (LIMPIA ROCETA)</t>
  </si>
  <si>
    <t>DESENGRASANTE</t>
  </si>
  <si>
    <t>DESINFECTANTE LÍQUIDO</t>
  </si>
  <si>
    <t>DESINFECTANTE DE SUPERFICIE SPRAY</t>
  </si>
  <si>
    <t>ESCOBA PLÁSTICA</t>
  </si>
  <si>
    <t>47131615 - Cabezas de esc(...)</t>
  </si>
  <si>
    <t>ESCOBILLÓN</t>
  </si>
  <si>
    <t>DETERGENTE EN POLVO MULTIUSO, SACOS DE 30 LIBRAS</t>
  </si>
  <si>
    <t>LBS</t>
  </si>
  <si>
    <t>FUNDAS 18 GLS, CALIBRE 150, FARDO DE 100/1</t>
  </si>
  <si>
    <t>FUNDAS 25 GLS, CALIBRE 150, FARDO DE 100/1</t>
  </si>
  <si>
    <t>FUNDAS 30 GLS, CALIBRE 150, FARDO DE 100/2</t>
  </si>
  <si>
    <t>GUANTES DE PROTECCIÓN PLÁSTICOS PARA USO DE LIMPIEZA, COLOR AMARILLO SIZE M</t>
  </si>
  <si>
    <t>GUANTES DE PROTECCIÓN PLÁSTICOS PARA USO DE LIMPIEZA, COLOR ROSADO SIZE L</t>
  </si>
  <si>
    <t>INSECTICIDA EN SPRAY</t>
  </si>
  <si>
    <t>JABÓN DE CUABA LÍQUIDO</t>
  </si>
  <si>
    <t>JABÓN PARA FREGAR LÍQUIDO</t>
  </si>
  <si>
    <t>JABÓN PARA EL LAVADO DE MANOS, LÍQUIDO</t>
  </si>
  <si>
    <t>47131824 - Limpiadores de(...)</t>
  </si>
  <si>
    <t>LIMPIADOR DE CRISTALES</t>
  </si>
  <si>
    <t>47131806 - Pulidores o ce(...)</t>
  </si>
  <si>
    <t>LUSTRADOR DE MUEBLES</t>
  </si>
  <si>
    <t>PIEDRA AROMÁTICA PARA ORINALES, AROMA A LAVANDA</t>
  </si>
  <si>
    <t>PIEDRA AROMÁTICA PARA ORINALES, AROMA A VAINILLA</t>
  </si>
  <si>
    <t>RECOGEDOR DE BASURA PLÁSTICO CON PALO</t>
  </si>
  <si>
    <t>SHAMPOO PARA VEHÍCULO</t>
  </si>
  <si>
    <t xml:space="preserve">SUAPER DE ALGODÓN DE # 32 </t>
  </si>
  <si>
    <t>ZAFACÓN PLÁSTICO DE OFICINA 5 GL/ 19 L, SIN TAPA, COLOR NEGRO, RECTANGULAR</t>
  </si>
  <si>
    <t>ZAFACÓN PLÁSTICO PARA USO EXTERIOR 55 GL/CON RUEDA</t>
  </si>
  <si>
    <t xml:space="preserve"> LANILLA DE 20 YARDA ROLLO </t>
  </si>
  <si>
    <t>TOALLA DE TELA SINTÉTICA DE POLYESTER, 16X16 PULGADAS, COLOR AMARILLO</t>
  </si>
  <si>
    <t>TOALLA DE TELA SINTÉTICA DE POLYESTER, 16X16 PULGADAS, COLOR BLANCO</t>
  </si>
  <si>
    <t>LIMPIADOR EN ESPUMA</t>
  </si>
  <si>
    <t>TOALLA DE TELA DE ALGODÓN PARA USO EN LA COCINA ABSORBENTE, TAMAÑO 15 X 25 PULGADA</t>
  </si>
  <si>
    <t>GOMA PARA SACAR AGUA CON PALO, MEDIDAS: 74.5 X 14 X 3 CM</t>
  </si>
  <si>
    <t>PASTILLA DE CLORO PARA CISTERNAS Y TINACOS, 200 GRS</t>
  </si>
  <si>
    <t>2.3.9.3.01</t>
  </si>
  <si>
    <t>42131606 - Máscaras quirú(...)</t>
  </si>
  <si>
    <t>MASCARILLA QUIRÚRGICA AZUL, CAJA 50/1</t>
  </si>
  <si>
    <t>GEL ANTIBACTERIAL DE 16 ONZAS</t>
  </si>
  <si>
    <t>GUANTE PARA OBRERO/ JARDINERÍA MAMEY SIZE L</t>
  </si>
  <si>
    <t>GUANTE PARA OBRERO/ JARDINERÍA MAMEY SIZE M</t>
  </si>
  <si>
    <t>ZAFACÓN METÁLICO, COLOR NEGRO DE 13 PULGADAS, REDONDOS</t>
  </si>
  <si>
    <t>CUCHARA PLÁSTICA, 25/1, COLOR BLANCO</t>
  </si>
  <si>
    <t>SERVILLETAS, 500/1, COLOR BLANCO</t>
  </si>
  <si>
    <t>SERVILLETA, TIPO TOALLA PARA LAS MANOS 24/1</t>
  </si>
  <si>
    <t>TENEDOR PLÁSTICO, 25/1, COLOR BLANCO</t>
  </si>
  <si>
    <t>VASOS PLÁSTICO, 25/1, TRANSPARENTE, 5 ONZAS</t>
  </si>
  <si>
    <t>VASOS PLÁSTICO, 25/1, TRANSPARENTE, 10 ONZAS</t>
  </si>
  <si>
    <t>VASOS PLÁSTICO, 25/1, TRANSPARENTE, 7 ONZAS</t>
  </si>
  <si>
    <t>52152102 - Vasos para beb(...)</t>
  </si>
  <si>
    <t>VASOS CÓNICOS DE 4.5 ONZAS, CAJA 25/200 (5000)</t>
  </si>
  <si>
    <t>PAPEL TOALLA PARA COCINA, ROLLO</t>
  </si>
  <si>
    <t>42132205 - Guantes de cir(...)</t>
  </si>
  <si>
    <t>GUANTES LÁTEX, SIZE S, CAJA 100/1</t>
  </si>
  <si>
    <t>GUANTES LÁTEX, SIZE M, CAJA 100/1</t>
  </si>
  <si>
    <t>GEL ANTIBACTERIAL, GALÓN</t>
  </si>
  <si>
    <t>ALCOHOL ISOPROPÍLICO DE 70%</t>
  </si>
  <si>
    <t>CLIP BILLETEROS 41 MM (CAJA 12/1)</t>
  </si>
  <si>
    <t>CLIP BILLETEROS 32 MM (CAJA 12/1)</t>
  </si>
  <si>
    <t>POST-IT NOTES 3X3 AMARILLO</t>
  </si>
  <si>
    <t>POST-IT NOTES 3X2 AMARILLO</t>
  </si>
  <si>
    <t>POST-IT NOTES 3X3 VARIOS COLORES</t>
  </si>
  <si>
    <t>55121616 - Banderas auto (...)</t>
  </si>
  <si>
    <t>POST-IT BANDERITAS 5 COLORES</t>
  </si>
  <si>
    <t>44121703 - Estilógrafos</t>
  </si>
  <si>
    <t>FELPA COLOR NEGRO</t>
  </si>
  <si>
    <t>44121716 - Resaltadores</t>
  </si>
  <si>
    <t>RESALTADOR VERDE</t>
  </si>
  <si>
    <t>RESALTADOR ROSADO</t>
  </si>
  <si>
    <t>RESALTADOR AZUL</t>
  </si>
  <si>
    <t>GRAPADORAS METÁLICA STANDAR CAPACIDAD 25 HOJAS</t>
  </si>
  <si>
    <t>GRAPA ESTANDAR 26/6MM</t>
  </si>
  <si>
    <t>CARPETA PLÁSTICA DE 2" PULGADAS DE 3 HOYOS CON COVER COLOR BLANCO</t>
  </si>
  <si>
    <t>CARPETA PLÁSTICA DE 3" PULGADAS DE 3 HOYOS CON COVER COLOR BLANCO</t>
  </si>
  <si>
    <t>44112001 - Libretas de di(...)</t>
  </si>
  <si>
    <t>REGLA PLÁSTICA DE 30 CM</t>
  </si>
  <si>
    <t>SACAGRAPAS</t>
  </si>
  <si>
    <t>BANDEJAS PARA ESCRITORIO DE METAL KIT DE 3/1</t>
  </si>
  <si>
    <t>44111515 - Cajas u organi(...)</t>
  </si>
  <si>
    <t>ARMAZÓN DE METAL P/ARCHIVO 8 1/2 X 11 (CAJA 6/1)</t>
  </si>
  <si>
    <t>ARMAZÓN DE METAL P/ARCHIVO 8 1/2 X 13 (CAJA 6/1)</t>
  </si>
  <si>
    <t>PAPEL BOND 8 1/2 X 14</t>
  </si>
  <si>
    <t>FOLDER MANILA, DISTINTOS COLORES 8 1/2 X11" (CAJA 100/1)</t>
  </si>
  <si>
    <t>PAPEL CARTULINA P/DIPLOMA, 8 1/2 X 11, COLOR AMARILLO</t>
  </si>
  <si>
    <t>PAPEL CARTULINA P/DIPLOMA, 8 1/2 X 11, COLOR BLANCA</t>
  </si>
  <si>
    <t>44122015 - Respaldos para(...)</t>
  </si>
  <si>
    <t>SOBRE MANILA 10 X 15 (UNIDAD)</t>
  </si>
  <si>
    <t>SOBRE MANILA 9 X 12 (UNIDAD)</t>
  </si>
  <si>
    <t>MAQUINARIA SUMADORA</t>
  </si>
  <si>
    <t>50161814 - Azúcar o susti(...)</t>
  </si>
  <si>
    <t>AZÚCAR CREMA (PAQ. 5LB)</t>
  </si>
  <si>
    <t>PAQ.</t>
  </si>
  <si>
    <t>50201711 - Té instantáneo</t>
  </si>
  <si>
    <t>TE FRIO DE 4 LB ENVASE LATA, SABOR PONCHE DE FRUTAS</t>
  </si>
  <si>
    <t>CREMORA 22 ONZAS</t>
  </si>
  <si>
    <t>TE FRIO DE 4 LB  ENVASE LATA, SABOR LIMÓN</t>
  </si>
  <si>
    <t>CAFÉ DE 1  LB</t>
  </si>
  <si>
    <t>10/11/2022.</t>
  </si>
  <si>
    <t>44121634 - Rollos adhesiv(...)</t>
  </si>
  <si>
    <t>PEGAMENTOS STICK EN BARRA DE 40 GRAMOS</t>
  </si>
  <si>
    <t>CLIP BILLETEROS 15 MM (CAJA 12/1)</t>
  </si>
  <si>
    <t>CAJA</t>
  </si>
  <si>
    <t>CLIP BILLETEROS 50 MM (CAJA 12/1)</t>
  </si>
  <si>
    <t>LÍQUIDO CORRECTOR TIPO BROCHA</t>
  </si>
  <si>
    <t>44121801 - Película o cin(...)</t>
  </si>
  <si>
    <t>BANDAS ELÁSTICAS</t>
  </si>
  <si>
    <t xml:space="preserve"> FOLDER AMARILLO 8-1/2 X 11 (100/1)</t>
  </si>
  <si>
    <t>RESALTADOR AMARILLO</t>
  </si>
  <si>
    <t>RESALTADOR MAMEY</t>
  </si>
  <si>
    <t>LIBRO RECORD 300 PÁGINAS</t>
  </si>
  <si>
    <t>LIBRO RECORD 500 PÁGINAS</t>
  </si>
  <si>
    <t>TIJERA NO.7</t>
  </si>
  <si>
    <t>44121804 - Borradores</t>
  </si>
  <si>
    <t>GOMA BORRADOR DE LECHE</t>
  </si>
  <si>
    <t xml:space="preserve"> PERFORADORA DE 2 HOYOS MÁQUINA</t>
  </si>
  <si>
    <t>31201505 - Cinta doble fa(...)</t>
  </si>
  <si>
    <t>CINTA DOBLE CARA DE 3/4</t>
  </si>
  <si>
    <t>BATERÍA ALCALINA AAA</t>
  </si>
  <si>
    <t>BATERÍA ALCALINA AA</t>
  </si>
  <si>
    <t>LIBRETAS RAYADAS 8-1/2 X 11"</t>
  </si>
  <si>
    <t>PEGAMENTO EN GEL 60 ML</t>
  </si>
  <si>
    <t xml:space="preserve"> CLIP NO.1 REVESTIDO DE VINIL DE COLORES</t>
  </si>
  <si>
    <t xml:space="preserve"> CLIP NO.2 REVESTIDO DE VINIL DE COLORES</t>
  </si>
  <si>
    <t>PORTA CLIP METÁLICO NEGROS</t>
  </si>
  <si>
    <t>PORTA CLIP METÁLICO GRISES</t>
  </si>
  <si>
    <t>SACAPUNTAS DE METAL</t>
  </si>
  <si>
    <t>GOTERO DE TINTA AZUL</t>
  </si>
  <si>
    <t>GOTERO DE TINTA NEGRO</t>
  </si>
  <si>
    <t>GOTERO DE TINTA ROJO</t>
  </si>
  <si>
    <t>LÁPIZ DE CARBÓN GRAPHITE HB2</t>
  </si>
  <si>
    <t>LAPICEROS COLOR NEGRO</t>
  </si>
  <si>
    <t>PAPEL BOND 8 1/2 X 13</t>
  </si>
  <si>
    <t>FOLDER MANILA AMARILLO 8 1/2 X 11 (CAJA 100/1)</t>
  </si>
  <si>
    <t>FOLDER MANILA AMARILLO 8 1/2 X 13 (CAJA 100/1)</t>
  </si>
  <si>
    <t>FOLDERS SATINADOS CON BOLSILLO AMARILLO (CAJA 25/1)</t>
  </si>
  <si>
    <t>FOLDERS SATINADOS CON BOLSILLO AZUL OSCURO (CAJA 25/1)</t>
  </si>
  <si>
    <t>FOLDERS SATINADOS CON BOLSILLO NEGRO (CAJA 25/1)</t>
  </si>
  <si>
    <t>FOLDERS SATINADOS CON BOLSILLO BLANCO (CAJA 25/1)</t>
  </si>
  <si>
    <t>FOLDERS SATINADOS CON BOLSILLO ROJO (CAJA 25/1)</t>
  </si>
  <si>
    <t>44122017 - Folders de col(...)</t>
  </si>
  <si>
    <t>FOLDERS DE COLGAR 8-1/2 X 11, (PENDAFLEX) (CAJA 25/1)</t>
  </si>
  <si>
    <t>FOLDERS DE COLGAR 8-1/2 X 13 (PENDAFLEX) (CAJA 25/1)</t>
  </si>
  <si>
    <t>PAPEL CARTULINA P/DIPLOMA, 8 1/2 X 11, COLOR CREMA</t>
  </si>
  <si>
    <t>SOBRE MANILA 10 X 17 (UNIDAD)</t>
  </si>
  <si>
    <t>HOJAS PLÁSTICAS PROTECTORAS TAMAÑO CARTA (8.5 X 11 PULGADAS), TRANSPARENTES CON ABERTURA EN LA PARTE SUPERIOR PARA CARPETAS DE 3 ANILLOS.</t>
  </si>
  <si>
    <t>FOLDERS SATINADOS CON BOLSILLO AMARILLO (CAJA 25/1).</t>
  </si>
  <si>
    <t>FOLDERS SATINADOS CON BOLSILLO AZÚL OSCURO (CAJA 25/1).</t>
  </si>
  <si>
    <t>FOLDERS SATINADOS CON BOLSILLO BLANCO (CAJA 25/1).</t>
  </si>
  <si>
    <t>2.2.2.2.01</t>
  </si>
  <si>
    <t>82121503 - Impresión digi(...)</t>
  </si>
  <si>
    <t>LIBRETAS DE 100 HOJAS A RAYAS EN PAPEL BOND 20, PORTADA Y CONTRAPORTADA IMPRESA EN CARTONITE A FULL COLOR DIGITAL 5.5 X 8.5", PEGADAS EN LA PARTE SUPERIOR</t>
  </si>
  <si>
    <t>SOBRE TIMBRADOS BLANCOS NO.10, CON LOGO DEL MINISTERIO.</t>
  </si>
  <si>
    <t>PAPEL TIMBRADO DEL MINC 8 1/2 X 11"</t>
  </si>
  <si>
    <t>SOBRES MANILA 9 X 12" TIMBRADOS</t>
  </si>
  <si>
    <t>SOBRES MANILA 10 X 13 TIMBRADOS</t>
  </si>
  <si>
    <t>SOBRES MANILA 6 X 9 TIMBRADOS</t>
  </si>
  <si>
    <t>SOBRE NO.10 TIMBRADO F/ C.500/1  (500X5= 2,500)</t>
  </si>
  <si>
    <t>47131828 - Limpiadores de(...)</t>
  </si>
  <si>
    <t>ALMOROL (LÍQUIDO ABRILLANDADOR  LLANTAS.)</t>
  </si>
  <si>
    <t>GLS.</t>
  </si>
  <si>
    <t>CUBO CON TAPA DE 36 GLS.</t>
  </si>
  <si>
    <t>DESGRASANTES ANTI OXIDOS</t>
  </si>
  <si>
    <t>ESCOBILLÓN.</t>
  </si>
  <si>
    <t>LIMPIADOR DE CRISTALES.</t>
  </si>
  <si>
    <t>2.3.7.2.06</t>
  </si>
  <si>
    <t>31211702 - Lustres</t>
  </si>
  <si>
    <t>LUSTRADOR DE MUEBLES.</t>
  </si>
  <si>
    <t>52151502 - Platos desecha(...)</t>
  </si>
  <si>
    <t>PLATO #5 DESECHABLES.</t>
  </si>
  <si>
    <t>PLATO SEMI HONDO #9 DESECHABLES.</t>
  </si>
  <si>
    <t>RECOGEDOR DE BASURA PLÁSTICA C/PALO.</t>
  </si>
  <si>
    <t>SERVILLETAS C-FORD (FARDO 24/1).</t>
  </si>
  <si>
    <t>SHAMPOO PARA VEHÍCULO.</t>
  </si>
  <si>
    <t>TOALLA DE TELA SINTÉTICA.</t>
  </si>
  <si>
    <t>TOALLA DE TELA DE ALGODÓN P/COCINA DE UNA YARDA</t>
  </si>
  <si>
    <t>CLORO GRANULADO.</t>
  </si>
  <si>
    <t>53131626 - Desinfectante (...)</t>
  </si>
  <si>
    <t>GEL ANTIBACTERIAL (MANITAS LIMPIAS 16 OZ.)</t>
  </si>
  <si>
    <t>FOLDERS MANILA 8 ½ X 11 (CAJA 100/1). 100 X 200 = 20,000</t>
  </si>
  <si>
    <t>AMBIENTADOR SOLIDO.</t>
  </si>
  <si>
    <t>27112903 - Rociador manua(...)</t>
  </si>
  <si>
    <t>ATOMIZADOR DE 16 OZ.</t>
  </si>
  <si>
    <t>BRILLO VERDE.</t>
  </si>
  <si>
    <t>BRILLO VERDE CON ESPONJA.</t>
  </si>
  <si>
    <t>47131802 - Terminados o c(...)</t>
  </si>
  <si>
    <t>CERA PARA PISOS.</t>
  </si>
  <si>
    <t>CUBETA DE GOMA 15L. PARA TRAPEAR.</t>
  </si>
  <si>
    <t>CUBO C/ESCURRIDOR 15 L. PARA TRAPEAR.</t>
  </si>
  <si>
    <t>LABEL PARA FOLDERS.</t>
  </si>
  <si>
    <t>SOBRE MANILA 9 X 12.</t>
  </si>
  <si>
    <t>ÁCIDO MURIÁTICO.</t>
  </si>
  <si>
    <t>AMBIENTADOR EN GEL PARA AUTOS.</t>
  </si>
  <si>
    <t>47131811 - Productos de l(...)</t>
  </si>
  <si>
    <t>DETERGENTE EN POLVO MULTIUSO (SACO).</t>
  </si>
  <si>
    <t>LIBRA</t>
  </si>
  <si>
    <t>PAPEL TOALLA PARA COCINA (ROLLO).</t>
  </si>
  <si>
    <t>VASOS PLÁSTICOS 5 OZ (PAQ. 50/1).</t>
  </si>
  <si>
    <t>VASOS PLÁSTICOS 10 OZ.</t>
  </si>
  <si>
    <t>VASOS PLÁSTICOS 7 OZ (PAQ. 50/1).</t>
  </si>
  <si>
    <t>VASOS CÓNICOS 4.5 ONZAS.</t>
  </si>
  <si>
    <t>JABÓN LÍQUIDO LAVAPLATOS</t>
  </si>
  <si>
    <t>PAPEL BOND 8 ½ X 13.</t>
  </si>
  <si>
    <t>SOBRE MANILA 10 X 15.</t>
  </si>
  <si>
    <t>SOBRE MANILA 10 X 17.</t>
  </si>
  <si>
    <t>FOLDERS AMARILLOS 8 ½ X 11. (CAJA 100/1).</t>
  </si>
  <si>
    <t>FOLDERS AMARILLOS 8 ½ X 13. (CAJA 100/1).</t>
  </si>
  <si>
    <t>MASCARILLAS QUIRÚRGICAS  AZULES (CAJA 50/1).</t>
  </si>
  <si>
    <t>ALCOHOL ISOPROPILOCO AL 70%</t>
  </si>
  <si>
    <t>LIMPIA CRISTALES EN SPRAY DE 32 OZ.</t>
  </si>
  <si>
    <t xml:space="preserve"> AZUCAR CREMA  (PAQ. 5/1)</t>
  </si>
  <si>
    <t xml:space="preserve"> 25/4/2022</t>
  </si>
  <si>
    <t>FELPA COLOR AZUL</t>
  </si>
  <si>
    <t>CAJA DE CARTÓN CON TAPA PARA ARCHIVAR DOCUMENTOS (15-1/4 ANCHO, PROFUNDIDAD 24-1/2 X 14)</t>
  </si>
  <si>
    <t>44111808 - Reglas t</t>
  </si>
  <si>
    <t>PORTA CLIP METÁLICO (50 NEGROS Y 50 GRISES)</t>
  </si>
  <si>
    <t>44111611 - Clips para bil(...)</t>
  </si>
  <si>
    <t>CLIP BILLETEROS 19 MM (CAJA 12/1)</t>
  </si>
  <si>
    <t>CLIP BILLETEROS 25 MM (CAJA 12/1)</t>
  </si>
  <si>
    <t>POST-IT NOTES 2X3 AMARILLO</t>
  </si>
  <si>
    <t>POST-IT NOTES 2X3 VARIOS COLORES</t>
  </si>
  <si>
    <t>PENDAFLEX 8-1/2X11,  FOLDERS DE COLGAR</t>
  </si>
  <si>
    <t>60121501 - Marcadores a b(...)</t>
  </si>
  <si>
    <t>14111531 - Papel libros o(...)</t>
  </si>
  <si>
    <t>PEGAMENTOS EN BARRA DE 40 GRAMOS</t>
  </si>
  <si>
    <t xml:space="preserve"> CLIP NO.1  REVESTIDO DE VINIL DE COLORES 12/1</t>
  </si>
  <si>
    <t>CLIP NO.2 REVESTIDO DE VINIL DE COLORES</t>
  </si>
  <si>
    <t>DISPENSADOR DE CINTA ADHESIVA 3/4</t>
  </si>
  <si>
    <t>60121223 - Pintura de acu(...)</t>
  </si>
  <si>
    <t>TEMPERA LÍQUIDA EN GARRAFA DE 500 ML</t>
  </si>
  <si>
    <t>2.3.9.4.01</t>
  </si>
  <si>
    <t>60121226 - Pinceles para (...)</t>
  </si>
  <si>
    <t>PINCELES PEQUEÑOS</t>
  </si>
  <si>
    <t>Materiales de limpieza e higiene</t>
  </si>
  <si>
    <t>CUBO CON TAPA DE 36 GLS</t>
  </si>
  <si>
    <t>Papel de escritorio</t>
  </si>
  <si>
    <t>PAPEL HILO CREMA TIMBRADO DEL MINC, 8 ½ X 11</t>
  </si>
  <si>
    <t>Productos de papel y cartón</t>
  </si>
  <si>
    <t xml:space="preserve">PAPEL CARTULINA P/DIPLOMA </t>
  </si>
  <si>
    <t>22/92017</t>
  </si>
  <si>
    <t>PAPEL PARA SUMADORA</t>
  </si>
  <si>
    <t>19/12/2019</t>
  </si>
  <si>
    <t>Útiles y materiales de escritorio, oficina e informática</t>
  </si>
  <si>
    <t>FOLDERS AMARILLOS 8 1/2 X 13</t>
  </si>
  <si>
    <t>18/12/2018</t>
  </si>
  <si>
    <t xml:space="preserve">FOLDERS AMARILLOS 8 1/2 X 13 </t>
  </si>
  <si>
    <t>FOLDERS AMARILLOS 8 1/2 X 14</t>
  </si>
  <si>
    <t>SOBRE NO.10 TIMBRADO F/ C. (NUEVO LOGO)</t>
  </si>
  <si>
    <t>SOBRE BLANCO NO.10 PARA CARTA 500/1</t>
  </si>
  <si>
    <t>26/9/2017</t>
  </si>
  <si>
    <t xml:space="preserve">SOBRE NO.10 TIMBRADO F/COLOR (LOGO VIEJO) </t>
  </si>
  <si>
    <t>19/02/2020</t>
  </si>
  <si>
    <t>SOBRE EN HILO CREMA NO.10 P/CARTA</t>
  </si>
  <si>
    <t>13/11/2018</t>
  </si>
  <si>
    <t>SOBRE NO.10 HILO CREMA TIMBRADO</t>
  </si>
  <si>
    <t>SOBRE MANILA MONEDERO 4 x 7</t>
  </si>
  <si>
    <t xml:space="preserve">SOBRE MANILA  6 X 9 </t>
  </si>
  <si>
    <t>SOBRE S MANILA 9X 12</t>
  </si>
  <si>
    <t>SOBRE MANILA 9 X 12 TIMBRADOS</t>
  </si>
  <si>
    <t>SOBRE MANILA 10X 13</t>
  </si>
  <si>
    <t>SOBRE MANILA 10 X 13 TIMBRADOS</t>
  </si>
  <si>
    <t xml:space="preserve">SOBRE MANILA 10 X 13 </t>
  </si>
  <si>
    <t>SOBRE MANILA 10 X 15</t>
  </si>
  <si>
    <t>28/02/2017</t>
  </si>
  <si>
    <t xml:space="preserve">SOBRE MANILA  6 X 9 TIMBRADO </t>
  </si>
  <si>
    <t>SOBRE MANILA 9 X 12 TIMBRADO</t>
  </si>
  <si>
    <t>PORTADA DE CARTON P/ENCUADERNAR</t>
  </si>
  <si>
    <t>PORTADAS PLASTICAS P/ENCUADERNAR</t>
  </si>
  <si>
    <t>LIBRO RECORD 300 PAGINAS</t>
  </si>
  <si>
    <t>LIBRO RECORD 500 PAGINAS</t>
  </si>
  <si>
    <t>LABEL MACCO ML-1400 (1 1/3 X 4") (HOJAS)</t>
  </si>
  <si>
    <t>LABEL MACCO ML-1000 (2 X 4") (HOJAS)</t>
  </si>
  <si>
    <t>20/12/2018</t>
  </si>
  <si>
    <t>LABEL PARA CD/DVD (HOJAS)</t>
  </si>
  <si>
    <t xml:space="preserve">LABEL CLEAR MAILING 8662 (1 1/3 X 4 1/4)  </t>
  </si>
  <si>
    <t>LABEL EVERY CLEAR 5663 (2" X 4") (HOJAS)</t>
  </si>
  <si>
    <t>22/09/2017</t>
  </si>
  <si>
    <t>LABEL MACCO ML- 3000 (1" X 2 5/8) (HOJA)</t>
  </si>
  <si>
    <t>ROLLO PAPEL TERMICO 2 1/4 x 50</t>
  </si>
  <si>
    <t>LAPICEROS FIJOS DE ESCRITORIO</t>
  </si>
  <si>
    <t>LAPICES DE CARBON</t>
  </si>
  <si>
    <t>ESPIRALES 16MM (1 5/8)</t>
  </si>
  <si>
    <t>ESPIRALES  16MM (1 5/8)</t>
  </si>
  <si>
    <t>FELPAS ROJAS</t>
  </si>
  <si>
    <t>REGLAS PLASTICAS 30 CM</t>
  </si>
  <si>
    <t>GANCHO PARA FOLDER  (CAJA 100/1)</t>
  </si>
  <si>
    <t>CAJITA</t>
  </si>
  <si>
    <t>CLIPS BILLETEROS 25MM</t>
  </si>
  <si>
    <t>PORTA CLIPS</t>
  </si>
  <si>
    <t>Productos y Utiles Varios  n.i.p</t>
  </si>
  <si>
    <t>CINTA ADHESIVA DOBLE CARA</t>
  </si>
  <si>
    <t>2.3.9.2.0.1</t>
  </si>
  <si>
    <t>CHINCHETAS</t>
  </si>
  <si>
    <t>TABLAS PLASTICA CON GANCHO 8.5 X11</t>
  </si>
  <si>
    <t>TABLAS PLASTICA CON GANCHO 8.5 X12</t>
  </si>
  <si>
    <t>MINI DV</t>
  </si>
  <si>
    <t>ESPIRALES 12MM (1/2)</t>
  </si>
  <si>
    <t>ESPIRALES 12 MM (1/2)</t>
  </si>
  <si>
    <t>ESPIRALES 8MM (5/16)</t>
  </si>
  <si>
    <t>ESPIRALES 10MM (3/8)</t>
  </si>
  <si>
    <t>ESPIRALES 10 MM (3/8)</t>
  </si>
  <si>
    <t>ESPIRALES 19MM (3/4)</t>
  </si>
  <si>
    <t>EGA 16 ONZA</t>
  </si>
  <si>
    <t>MARCADORES DE AGUA P/PIZARRA (POINTER)</t>
  </si>
  <si>
    <t>PEGAMENTO EN BARRA 40 GRS.</t>
  </si>
  <si>
    <t>Productos de artes gráficas</t>
  </si>
  <si>
    <t>REQUERIMIENTO DE ALMACÉN (DESDE EL NO. 0001)</t>
  </si>
  <si>
    <t>29/05/2018</t>
  </si>
  <si>
    <t>2.3.3.3.01</t>
  </si>
  <si>
    <t>TALONARIO DE REQUERIMIENTO DE ALMACÉN</t>
  </si>
  <si>
    <t>2.3.6.3.06</t>
  </si>
  <si>
    <t>Productos metálicos</t>
  </si>
  <si>
    <t>ARMAZÓN 8 1/2 X 11</t>
  </si>
  <si>
    <t>ARMAZON DE METAL P/ARCHIVO 8 1/2 X 13</t>
  </si>
  <si>
    <t>CD EN BLANCO CON CARATULA</t>
  </si>
  <si>
    <t>CD EN BLANCO</t>
  </si>
  <si>
    <t>DVD EN BLANCO CON CARATULA</t>
  </si>
  <si>
    <t>DVD EN BLANCO</t>
  </si>
  <si>
    <t>MARCADOR PARA CD</t>
  </si>
  <si>
    <t>FELPAS NEGRAS</t>
  </si>
  <si>
    <t>2.3.5.5.01</t>
  </si>
  <si>
    <t>Artículos de plástico</t>
  </si>
  <si>
    <t>HOJAS PLASTICAS PROTECTORAS (PAQ 100/1)</t>
  </si>
  <si>
    <t>LAPICEROS COLOR AZUL 12/1   (400 DOC.)</t>
  </si>
  <si>
    <t>LAPICEROS ROJO</t>
  </si>
  <si>
    <t>LAPICEROS DE DIFERENTES COLORES</t>
  </si>
  <si>
    <t>2.3.9.2.0.2</t>
  </si>
  <si>
    <t>Útiles y materiales escolares y de enseñanzas</t>
  </si>
  <si>
    <t>BORRADOR DE PIZARRA</t>
  </si>
  <si>
    <t>TIZA BLANCA (12/1)</t>
  </si>
  <si>
    <t>PORTA TARJETAS PARA ESCRITORIOS</t>
  </si>
  <si>
    <t>BANDEJAS DE PARED PARA ARCHIVAR</t>
  </si>
  <si>
    <t>MASKING TAPE (DUCT TAPE 1.89 X60)</t>
  </si>
  <si>
    <t>MASKING TAPE (DUT TAPE 1.89 X 60 YARDAS</t>
  </si>
  <si>
    <t>23/08/2018</t>
  </si>
  <si>
    <t>TINTA HP 96 NEGRO</t>
  </si>
  <si>
    <t>TONER HP 49 A</t>
  </si>
  <si>
    <t>TONER HP 42A</t>
  </si>
  <si>
    <t>20/07/2017</t>
  </si>
  <si>
    <t>CINTA EPSON ERC 38B</t>
  </si>
  <si>
    <t>16/04/2013</t>
  </si>
  <si>
    <t>TINTA LEXMARK 17</t>
  </si>
  <si>
    <t>TONER CANON 104</t>
  </si>
  <si>
    <t>TONER SHARP AL-100 TDN</t>
  </si>
  <si>
    <t>TINTA HP 920 YELLOW</t>
  </si>
  <si>
    <t>TINTA HP 920 CYAN</t>
  </si>
  <si>
    <t>29/07/2017</t>
  </si>
  <si>
    <t>TINTA HP 901 COLOR</t>
  </si>
  <si>
    <t>TINTA HP 97 COLOR</t>
  </si>
  <si>
    <t>CINTA DE 2 COLORES  P/MAQ. SUMADORA SHARP</t>
  </si>
  <si>
    <t>CINTA BROTHERS PC 301</t>
  </si>
  <si>
    <t>TINTA HP 920 XL MAGENTA</t>
  </si>
  <si>
    <t>TINTA HP 920 MAGENTA</t>
  </si>
  <si>
    <t>18/07/2017</t>
  </si>
  <si>
    <t>TINTA HP 901 NEGRO</t>
  </si>
  <si>
    <t>CINTA KORES 167</t>
  </si>
  <si>
    <t>TONER SHARP AR 016-T</t>
  </si>
  <si>
    <t>TONER HP 49 X NEGRO</t>
  </si>
  <si>
    <t>CINTA MAQUINA DE ESCRIBIR PANASONIC</t>
  </si>
  <si>
    <t>TONER SHARP 310 NTD</t>
  </si>
  <si>
    <t>18/11/2016</t>
  </si>
  <si>
    <t>TINTA HP 88 YELLOW</t>
  </si>
  <si>
    <t>29/06/2017</t>
  </si>
  <si>
    <t>TINTA HP 75 COLOR</t>
  </si>
  <si>
    <t>TINTA HP 951 XL YELLOW</t>
  </si>
  <si>
    <t>TINTA HP 951 XL CYAN</t>
  </si>
  <si>
    <t>TINTA HP 951 XL MAGENTA</t>
  </si>
  <si>
    <t>TONER HP (CF210A) 131A NEGRO</t>
  </si>
  <si>
    <t>TONER HP (CF211A) 131A  CYAN</t>
  </si>
  <si>
    <t>TONER HP (CF212A) 131A YELLOW</t>
  </si>
  <si>
    <t>TINTA HP 88 NEGRO</t>
  </si>
  <si>
    <t>TINTA HP 88 MAGENTA</t>
  </si>
  <si>
    <t>TINTA HP 88 CYAN</t>
  </si>
  <si>
    <t>TONER HP (CF213A)  131A MAGENTA</t>
  </si>
  <si>
    <t>22/12/2016</t>
  </si>
  <si>
    <t>TONER HP (CF350A)  130A NEGRO</t>
  </si>
  <si>
    <t>TONER HP (CF351A)  130A CYAN</t>
  </si>
  <si>
    <t>GOTERO DE TINTA ROJA</t>
  </si>
  <si>
    <t>TONER HP (CB540A)  125A NEGRO</t>
  </si>
  <si>
    <t>TONER HP (CB542A)  125A MAGENTA</t>
  </si>
  <si>
    <t>CARTUCHO HP 662 XL NEGRO</t>
  </si>
  <si>
    <t>TINTA HP 920XL YELLOW</t>
  </si>
  <si>
    <t>TONER HP (CB541A)  125A CYAN</t>
  </si>
  <si>
    <t>TONER HP 124A - Q6003 MAGENTA</t>
  </si>
  <si>
    <t>20/07/2018</t>
  </si>
  <si>
    <t>ESCOBILLA PARA INODORO</t>
  </si>
  <si>
    <t>20/12/2019</t>
  </si>
  <si>
    <t>15/01/2020</t>
  </si>
  <si>
    <t>LAVAPLATOS EN CREMA</t>
  </si>
  <si>
    <t>Bolsas de basu(…..)</t>
  </si>
  <si>
    <t>FUNDAS DE 18 GLS. CALIBRE 150 (FARDO 100/1).</t>
  </si>
  <si>
    <t>24/08/2018</t>
  </si>
  <si>
    <t>FAROLA</t>
  </si>
  <si>
    <t>Otros productos químicos y conexos</t>
  </si>
  <si>
    <t xml:space="preserve">UNIDAD </t>
  </si>
  <si>
    <t>Producto de l(…..)</t>
  </si>
  <si>
    <t>DETERGENTE EN POLVO MULTIUSO 30/1 LBS. (30 X 10)= 300</t>
  </si>
  <si>
    <t>LIBRAS</t>
  </si>
  <si>
    <t>DETERGENTE EN POLVO (ACE) ( 30/1) (SACOS )</t>
  </si>
  <si>
    <t>30/04/2019</t>
  </si>
  <si>
    <t>2.3.2.3.01</t>
  </si>
  <si>
    <t>Prendas y accesorios de vestir</t>
  </si>
  <si>
    <t>GUANTES DE TELA</t>
  </si>
  <si>
    <t>PARES</t>
  </si>
  <si>
    <t>Jabones</t>
  </si>
  <si>
    <t>JABON LIQUIDO LAVAPLATOS</t>
  </si>
  <si>
    <t>ALMOROL SILICON</t>
  </si>
  <si>
    <t>GALONES</t>
  </si>
  <si>
    <t>ALMOROL SILICÓN</t>
  </si>
  <si>
    <t>GALON</t>
  </si>
  <si>
    <t>Útiles de cocina y comedor</t>
  </si>
  <si>
    <t>VASOS DESECHABLES DE 5 ONZAS.</t>
  </si>
  <si>
    <t>26/04/2019</t>
  </si>
  <si>
    <t>SERVILLETAS FACIALES (KLINEX)</t>
  </si>
  <si>
    <t>Refrescador de (….)</t>
  </si>
  <si>
    <t>GUANTES PLÁSTICOS PARA LIMPIEZA 50 S 100 M 50 L (PARES)</t>
  </si>
  <si>
    <t>VASOS PLASTICOS 12 ONZAS</t>
  </si>
  <si>
    <t>PAQUETE</t>
  </si>
  <si>
    <t>Productos químicos de uso personal y de laboratorios</t>
  </si>
  <si>
    <t>GEL ANTIBACTERIAL 16 OZ</t>
  </si>
  <si>
    <t>GOMA PARA SACAR AGUA</t>
  </si>
  <si>
    <t>2.3.9.1.00</t>
  </si>
  <si>
    <t>27/04/2020</t>
  </si>
  <si>
    <t>Útiles menores médico quirúrgicos y de laboratorio</t>
  </si>
  <si>
    <t>MASCARILLAS DESECHABLES  DE TELA</t>
  </si>
  <si>
    <t>TINTA HP 950 XL NEGRO</t>
  </si>
  <si>
    <t>TONER SHARP AL- 2031 AL-204 DT</t>
  </si>
  <si>
    <t>CARTUCHO HP 920XL NEGRO</t>
  </si>
  <si>
    <t>PLATOS DESECHABLES SEMI HONDO #9.</t>
  </si>
  <si>
    <t>CUBO C/ ESCURRIDOR 15L. PARA TRAPEAR.</t>
  </si>
  <si>
    <t>LIMPIADOR DE PISOS EN POLVO</t>
  </si>
  <si>
    <t>ATOMIFICADOR DE 16 ONZA</t>
  </si>
  <si>
    <t xml:space="preserve">LUSTRADOR P/ MUEBLES ( CAOBIN) </t>
  </si>
  <si>
    <t>LUSTRADOR PARA MUEBLES (1/2 GAL.)</t>
  </si>
  <si>
    <t>20/10/2017</t>
  </si>
  <si>
    <t>CARRO CON EXPRIMIDOR</t>
  </si>
  <si>
    <t>15/05/2020</t>
  </si>
  <si>
    <t>GUANTES DE JARDINERO CON HUELLAS</t>
  </si>
  <si>
    <t>MASCARILLAS KN95</t>
  </si>
  <si>
    <t>AEROSOL DESINFECTANTE DE SUPERFICIES Y AMBIENTAL</t>
  </si>
  <si>
    <t xml:space="preserve"> VISERAS TIPO LENTES</t>
  </si>
  <si>
    <t>TOTAL</t>
  </si>
  <si>
    <t>Los códigos de Bienes Nacionales NO aplican para esta relación de Materiales gastables.</t>
  </si>
  <si>
    <r>
      <t xml:space="preserve">NOTA: </t>
    </r>
    <r>
      <rPr>
        <sz val="12"/>
        <rFont val="Arial"/>
        <family val="2"/>
      </rPr>
      <t>Por error el papel de junior para dispensador fue ingresado en el  inventario 223 unidad y se recibieron 223 fardo (12/1)</t>
    </r>
    <r>
      <rPr>
        <b/>
        <sz val="12"/>
        <rFont val="Arial"/>
        <family val="2"/>
      </rPr>
      <t xml:space="preserve"> (223 X 12 = 2676 )</t>
    </r>
  </si>
  <si>
    <t xml:space="preserve"> Valor en             RD$ </t>
  </si>
  <si>
    <t>Existencia abril</t>
  </si>
  <si>
    <t>Costo unitario   RD$</t>
  </si>
  <si>
    <t>PAPEL JUNIOR PARA DISPENSADOR BOHM, 12/1, FARDO</t>
  </si>
  <si>
    <t>PAPEL DE BAÑO REGULAR 48/1, FARDO</t>
  </si>
  <si>
    <t xml:space="preserve"> Sorayda I. Veras</t>
  </si>
  <si>
    <t xml:space="preserve"> Encargada División de Almacén y Suministro</t>
  </si>
  <si>
    <t>VASOS PLÁSTICOS 25/1 TRANSPARENTE 7 ONZAS</t>
  </si>
  <si>
    <t>CUBETA DE GOMA PARA TRAPEAR, CAPACIDAD DE 15 LITROS, COLOR NEGRO</t>
  </si>
  <si>
    <t>DESINFECTANTE LÍQUIDO (GALÓN)</t>
  </si>
  <si>
    <t>FUNDAS 55 GLS, CALIBRE 150 FARDO 100/1, COLOR NEGRO.</t>
  </si>
  <si>
    <t>INSECTICIDA EN SPRAY SIN OLOR</t>
  </si>
  <si>
    <t>JABÓN LÍQUIDO ANTIBACTERIAL DE MANOS, AROMA A ALMENDRA</t>
  </si>
  <si>
    <t>JABÓN LÍQUIDO ANTIBACTERIAL DE MANOS, AROMA A MANZANA</t>
  </si>
  <si>
    <t>SERVILLETAS TIPO TOALLA FARDO 24/1 PARA MANOS COLOR BLANCO (24X 50 = 1200 UND.)</t>
  </si>
  <si>
    <t>VASOS CÓNICOS DE 4.5 ONZ. CAJA DE 25/200 (5,000)</t>
  </si>
  <si>
    <t>GUANTES DE LÁTEX, SIZE M, CAJA 100/1</t>
  </si>
  <si>
    <t>GUANTES DE LÁTEX, SIZE S, CAJA 100/1</t>
  </si>
  <si>
    <t>AMBIENTADOR SÓLIDO, AROMA A CANELA DE 6 ONZ.</t>
  </si>
  <si>
    <t>AMBIENTADOR SÓLIDO, AROMA FLORAL DE 6 ONZ.</t>
  </si>
  <si>
    <t>CERA PARA PISO</t>
  </si>
  <si>
    <t>GUANTES DE JARDINERIO SIZE L, COLOR MAMEY (PAR).</t>
  </si>
  <si>
    <t>GUANTES DE JARDINERIO SIZE M, COLOR MAMEY (PAR).</t>
  </si>
  <si>
    <t>PIEDRA AROMATICA PARA ORINALES, AROMA A VAINILLA</t>
  </si>
  <si>
    <t>RASTRILLO PLÁSTICO C/MANGO DE 26 DIENTES</t>
  </si>
  <si>
    <t>ROLLO DE LANILLA DE 20 YARDAS</t>
  </si>
  <si>
    <t>ZAFACÓN DE PAPEL DE MANO, CAPACIDAD DE 30 LITROS, MATERIAL EN ACERO INOXIDABLE Y ACCIÓN POR PEDAL.</t>
  </si>
  <si>
    <t>ZAFACÓN PLÁSTICO DE OFICINA 12L SIN TAPA COLOR NEGR RECTANGULAR</t>
  </si>
  <si>
    <t>TOALLA DE TELE EN ALGODÓN PARA COCINA (ABSORVENTE), TAMAÑO 15" X 25" (PULGADAS).</t>
  </si>
  <si>
    <t>GOMA PARA SECAR AGUA CON PALO, MEDIDAS 74.5X14X3 CM</t>
  </si>
  <si>
    <t>JABÓN LÍQUIDO ANTIBACTERIAL DE MANOS, AROMA A CHERRY</t>
  </si>
  <si>
    <t>JABÓN LÍQUIDO DE FREGAR</t>
  </si>
  <si>
    <t>PAPEL DE BAÑO DE HOJAS DOBLES, FARDO 48/1 (48X30</t>
  </si>
  <si>
    <t>SERVILLETAS DE 60/50, COLOR BLANCO (60 PAQUETES DE 50/1)</t>
  </si>
  <si>
    <t>DESENGRASANTES</t>
  </si>
  <si>
    <t>AMBIENTADOR EN GEL PARA AUTOS, AROMA A VAINILLA DE 70GR.</t>
  </si>
  <si>
    <t>AMBIENTADOR EN GEL PARA AUTOS, AROMA FLORAL DE 70GR.</t>
  </si>
  <si>
    <t>AMBIENTADOR EN SPRAY, AROMA A LAVANDA</t>
  </si>
  <si>
    <t>AMBIENTADOR EN SPRAY, AROMA A PINO</t>
  </si>
  <si>
    <t>AMBIENTADOR EN SPRAY, AROMA A VAINILLA</t>
  </si>
  <si>
    <t>GUANTES DE PROTECCIÓN PLÁSTICOS PARA USO DE LIMPIEZA COLOR AMARILLO SIZE M (PAR),</t>
  </si>
  <si>
    <t>GUANTES DE PROTECCIÓN PLÁSTICOS PARA USO DE LIMPIEZA COLOR ROSADO SIZE L (PAR).</t>
  </si>
  <si>
    <t>LIMPIA ROSETAS</t>
  </si>
  <si>
    <t>LIMPIADOR DE ESPUMA</t>
  </si>
  <si>
    <t>TOALLA DE TELA SINTÉTICA DE POLYESTER 16 X 16'', COLOR BLANCO</t>
  </si>
  <si>
    <t>ZAFACÓN PLÁSTICO DE OFICINA 5GL 19L SIN TAPA COLOR NEGR RECTANGULAR</t>
  </si>
  <si>
    <t>JABÓN LÍQUIDO DE CUABA</t>
  </si>
  <si>
    <t>ALCOHOL ISOPROPÍLICO AL 70%</t>
  </si>
  <si>
    <t>SHAMPOO PARA LAVAR VEHÍCULOS</t>
  </si>
  <si>
    <t>VASOS PLÁSTICOS 25/1 TRANSPARENTE 5 ONZAS</t>
  </si>
  <si>
    <t>DESINFECTANTE EN SPRAY ANTIBACTERIAL</t>
  </si>
  <si>
    <t>ROLLO DE PAPEL TOALLA PARA COCINA</t>
  </si>
  <si>
    <t>RESMA DE PAPEL BOND 8.5X11</t>
  </si>
  <si>
    <t>TINTA PARA SELLOS TIPO GOTERO, COLOR VERDE.</t>
  </si>
  <si>
    <t>TAPE AZUL DE 1" (PULGADA).</t>
  </si>
  <si>
    <t>BANDAS ELÁSTICAS DE GOMA</t>
  </si>
  <si>
    <t>POST-IT BANDERITAS DE CINCO (05) COLORES DE 5/1</t>
  </si>
  <si>
    <t>GRAPADORA METALICA ESTÁNDAR, CAPACIDAD DE 25 HOJAS</t>
  </si>
  <si>
    <t>CARPETA PLÁSTICA DE 2" (PULGADAS), DE TRES (03) ARGOLLAS, COVER COLOR BLANCO.</t>
  </si>
  <si>
    <t>CARPETA PLÁSTICA DE 3" (PULGADAS), DE TRES (03) ARGOLLAS, COVER COLOR BLANCO.</t>
  </si>
  <si>
    <t>CARPETA PLÁSTICA DE 1-1/2" (PULGADAS), DE TRES (03) HOYOS, COVER COLOR BLANCO.</t>
  </si>
  <si>
    <t>CARPETA PLÁSTICA DE 1" (PULGADAS), DE TRES (03) HOYOS, COVER COLOR BLANCO.</t>
  </si>
  <si>
    <t>REGLA PLÁSTICA DE 30CM</t>
  </si>
  <si>
    <t>MÁQUINA SUMADORA ELÉCTRICA DE 12 DÍGITOS.</t>
  </si>
  <si>
    <t>PAPEL CARTULINA COLOR CREMA, TAMAÑO 8.5X11 DE 100/1 (10X100=1000)</t>
  </si>
  <si>
    <t>PAPEL CARTULINA COLOR BLANCO, TAMAÑO 8.5X11 DE 100/1  (10X100=1000)</t>
  </si>
  <si>
    <t>PEGAMENTO BLANCO DE 8 ONZ.</t>
  </si>
  <si>
    <t>POST-IT 3 X 3 COLORES SURTIDOS (NOTAS ADHESIVAS)</t>
  </si>
  <si>
    <t>POST-IT 3 X 2 COLOR AMARILLO (NOTAS ADHESIVAS)</t>
  </si>
  <si>
    <t>CINTA ADHESIVA A DOBLE CARA, MEDIDAS 3/4</t>
  </si>
  <si>
    <t>CINTA ADHESIVA, MEDIDAS 3/4</t>
  </si>
  <si>
    <t>FOLDERS TIPO PENDAFLEX, TAMAÑO 8.5 X 11  (50X25=1,250)</t>
  </si>
  <si>
    <t>FOLDERS TIPO PENDAFLEX, TAMAÑO 8.5 X 13   (50X25=1,250)</t>
  </si>
  <si>
    <t>CLIP BILLETEROS 15 MM (12/1).</t>
  </si>
  <si>
    <t>MARCADOR PERMANENTE COLOR AZUL</t>
  </si>
  <si>
    <t>PERFORADORA DE 2 HOYOS</t>
  </si>
  <si>
    <t>LIBRETAS RAYADAS 8.5 X 11</t>
  </si>
  <si>
    <t>CAJA DE CLIP NO.1, REVESTIDO EN VINIL DE COLORES SURTIDOS</t>
  </si>
  <si>
    <t>PORTA LÁPIZ EN METAL, TIPO MALLA COLOR GRIS</t>
  </si>
  <si>
    <t>PORTA LÁPIZ EN METAL, TIPO MALLA COLOR NEGRO</t>
  </si>
  <si>
    <t>SACAPUNTAS EN METAL.</t>
  </si>
  <si>
    <t>SACAPUNTAS ELÉCTRICO.</t>
  </si>
  <si>
    <t>PROTECTOR DE HOJAS, PLÁSTICO (TRANSPARENTE) DE 100/1, TAMAÑO 8.5X11 PARA CARPETAS DE TRES /03) ARGOLLAS</t>
  </si>
  <si>
    <t>TAPE VERDE DE 1" (PULGADA).</t>
  </si>
  <si>
    <t>ROLLO DE PAPEL FILM TRANSPARENTE, MEDIDAS 18 X 1500.</t>
  </si>
  <si>
    <t>ROLLOS DE PAPEL KRAFT DE 60 PULGADAS DE ANCHO</t>
  </si>
  <si>
    <t>CORRECTOR LÍQUIDO TIPO LÁPIZ</t>
  </si>
  <si>
    <t>MARCADOR PERMANENTE COLOR ROJO</t>
  </si>
  <si>
    <t>MARCADOR PERMANENTE COLOR NEGRO</t>
  </si>
  <si>
    <t>MARCADOR PERMANENTE COLOR VERDE</t>
  </si>
  <si>
    <t>CARPETA PLÁSTICA DE 5" (PULGADAS), DE TRES (03) ARGOLLAS, COVER COLOR BLANCO.</t>
  </si>
  <si>
    <t>CLIP BILLETEROS 19 MM (12/1).</t>
  </si>
  <si>
    <t>CLIP BILLETEROS 25 MM (12/1).</t>
  </si>
  <si>
    <t>CORRECTOR LÍQUIDO TIPO BROCHA</t>
  </si>
  <si>
    <t>FELPA COLOR ROJO</t>
  </si>
  <si>
    <t>GRAPA ESTANDAR, MEDIDAS 26/6MM</t>
  </si>
  <si>
    <t>PERFORADORA DE 3 HOYOS</t>
  </si>
  <si>
    <t>BANDEJA DE ESCRITORIO EN METAL (KIT DE 3/1).</t>
  </si>
  <si>
    <t>LÁPIZ DE CARBÓN</t>
  </si>
  <si>
    <t>POST-IT 3 X 3 COLOR AMARILLO (NOTAS ADHESIVAS)</t>
  </si>
  <si>
    <t>PAPEL BOND 8.5 X 11</t>
  </si>
  <si>
    <t>CAJAS DE CARTON CON TAPA Y LEYENDA EN LATERALES   MEDIDAS DE TAPA 15 1/4 ANCHO: 24 1/2 PROFUNDIDAD: 2 3/4 MEDIDA DE CAJA: 24 DE LARGO ANCHO: 15 1/2 PROFUNDIDAD: 10 PULGADAS</t>
  </si>
  <si>
    <t>SOBRE MANILA MONEDERO 4 X 7</t>
  </si>
  <si>
    <t>ROLLO PAPEL TERMICO 2 1/4 X 50</t>
  </si>
  <si>
    <t xml:space="preserve"> 30/6/2023</t>
  </si>
  <si>
    <t xml:space="preserve">Correspondiente al trimestre abril - junio 2023 </t>
  </si>
  <si>
    <t xml:space="preserve">Existencia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</si>
</sst>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/mm/yyyy"/>
    <numFmt numFmtId="165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4"/>
      <color theme="1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6"/>
      <color theme="1"/>
      <name val="Arial Black"/>
      <family val="2"/>
    </font>
    <font>
      <sz val="14"/>
      <name val="Arial Narrow"/>
      <family val="2"/>
    </font>
    <font>
      <b/>
      <sz val="14"/>
      <name val="Arial"/>
      <family val="2"/>
    </font>
    <font>
      <u/>
      <sz val="16"/>
      <name val="Arial"/>
      <family val="2"/>
    </font>
    <font>
      <u/>
      <sz val="14"/>
      <name val="Arial"/>
      <family val="2"/>
    </font>
    <font>
      <sz val="14"/>
      <name val="Arial"/>
      <family val="2"/>
    </font>
    <font>
      <b/>
      <sz val="14"/>
      <name val="Arial Black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315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43" fontId="3" fillId="2" borderId="0" xfId="1" applyFont="1" applyFill="1" applyAlignment="1">
      <alignment horizontal="right" vertical="center"/>
    </xf>
    <xf numFmtId="43" fontId="3" fillId="2" borderId="0" xfId="1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43" fontId="7" fillId="2" borderId="0" xfId="1" applyFont="1" applyFill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3" fontId="7" fillId="2" borderId="4" xfId="1" applyFont="1" applyFill="1" applyBorder="1" applyAlignment="1">
      <alignment horizontal="center" vertical="center" wrapText="1"/>
    </xf>
    <xf numFmtId="43" fontId="7" fillId="2" borderId="5" xfId="1" applyFont="1" applyFill="1" applyBorder="1" applyAlignment="1">
      <alignment horizontal="center" vertical="center" wrapText="1"/>
    </xf>
    <xf numFmtId="43" fontId="7" fillId="2" borderId="0" xfId="1" applyFont="1" applyFill="1" applyAlignment="1">
      <alignment horizontal="center" vertical="center" wrapText="1"/>
    </xf>
    <xf numFmtId="14" fontId="8" fillId="3" borderId="6" xfId="0" applyNumberFormat="1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4" borderId="2" xfId="0" applyFill="1" applyBorder="1" applyAlignment="1">
      <alignment wrapText="1"/>
    </xf>
    <xf numFmtId="0" fontId="0" fillId="4" borderId="2" xfId="0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/>
    </xf>
    <xf numFmtId="43" fontId="3" fillId="4" borderId="2" xfId="1" applyFont="1" applyFill="1" applyBorder="1" applyAlignment="1">
      <alignment horizontal="center" vertical="center"/>
    </xf>
    <xf numFmtId="1" fontId="3" fillId="4" borderId="2" xfId="1" applyNumberFormat="1" applyFont="1" applyFill="1" applyBorder="1" applyAlignment="1">
      <alignment horizontal="center" vertical="center"/>
    </xf>
    <xf numFmtId="43" fontId="3" fillId="5" borderId="2" xfId="0" applyNumberFormat="1" applyFont="1" applyFill="1" applyBorder="1" applyAlignment="1">
      <alignment horizontal="center" vertical="center" wrapText="1"/>
    </xf>
    <xf numFmtId="43" fontId="3" fillId="4" borderId="2" xfId="1" applyFont="1" applyFill="1" applyBorder="1" applyAlignment="1">
      <alignment horizontal="right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3" fontId="3" fillId="4" borderId="7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1" fontId="3" fillId="2" borderId="2" xfId="1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vertical="center" wrapText="1"/>
    </xf>
    <xf numFmtId="43" fontId="3" fillId="6" borderId="2" xfId="1" applyFont="1" applyFill="1" applyBorder="1" applyAlignment="1">
      <alignment horizontal="center" vertical="center"/>
    </xf>
    <xf numFmtId="1" fontId="3" fillId="6" borderId="2" xfId="1" applyNumberFormat="1" applyFont="1" applyFill="1" applyBorder="1" applyAlignment="1">
      <alignment horizontal="center" vertical="center"/>
    </xf>
    <xf numFmtId="43" fontId="3" fillId="6" borderId="2" xfId="1" applyFont="1" applyFill="1" applyBorder="1" applyAlignment="1">
      <alignment horizontal="right" vertical="center" wrapText="1"/>
    </xf>
    <xf numFmtId="43" fontId="3" fillId="6" borderId="2" xfId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3" fontId="0" fillId="6" borderId="2" xfId="0" applyNumberForma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14" fontId="3" fillId="7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/>
    </xf>
    <xf numFmtId="43" fontId="3" fillId="7" borderId="2" xfId="1" applyFont="1" applyFill="1" applyBorder="1" applyAlignment="1">
      <alignment horizontal="center" vertical="center"/>
    </xf>
    <xf numFmtId="1" fontId="3" fillId="7" borderId="2" xfId="1" applyNumberFormat="1" applyFont="1" applyFill="1" applyBorder="1" applyAlignment="1">
      <alignment horizontal="center" vertical="center"/>
    </xf>
    <xf numFmtId="43" fontId="3" fillId="7" borderId="2" xfId="1" applyFont="1" applyFill="1" applyBorder="1" applyAlignment="1">
      <alignment horizontal="right" vertical="center" wrapText="1"/>
    </xf>
    <xf numFmtId="43" fontId="3" fillId="7" borderId="2" xfId="1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43" fontId="7" fillId="7" borderId="0" xfId="1" applyFont="1" applyFill="1" applyAlignment="1">
      <alignment horizontal="center" vertical="center" wrapText="1"/>
    </xf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6" borderId="2" xfId="0" applyFill="1" applyBorder="1" applyAlignment="1">
      <alignment horizontal="center" wrapText="1"/>
    </xf>
    <xf numFmtId="0" fontId="0" fillId="6" borderId="2" xfId="0" applyFill="1" applyBorder="1" applyAlignment="1">
      <alignment wrapText="1"/>
    </xf>
    <xf numFmtId="0" fontId="3" fillId="6" borderId="2" xfId="0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wrapText="1"/>
    </xf>
    <xf numFmtId="43" fontId="3" fillId="4" borderId="2" xfId="0" applyNumberFormat="1" applyFont="1" applyFill="1" applyBorder="1" applyAlignment="1">
      <alignment horizontal="center" vertical="center" wrapText="1"/>
    </xf>
    <xf numFmtId="43" fontId="3" fillId="4" borderId="2" xfId="1" applyFont="1" applyFill="1" applyBorder="1" applyAlignment="1">
      <alignment horizontal="center" vertical="center" wrapText="1"/>
    </xf>
    <xf numFmtId="43" fontId="7" fillId="4" borderId="0" xfId="1" applyFont="1" applyFill="1" applyAlignment="1">
      <alignment horizontal="center" vertical="center" wrapText="1"/>
    </xf>
    <xf numFmtId="43" fontId="7" fillId="5" borderId="0" xfId="1" applyFont="1" applyFill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164" fontId="3" fillId="8" borderId="6" xfId="0" applyNumberFormat="1" applyFont="1" applyFill="1" applyBorder="1" applyAlignment="1">
      <alignment horizontal="center" vertical="center" wrapText="1"/>
    </xf>
    <xf numFmtId="14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horizontal="center" vertical="center"/>
    </xf>
    <xf numFmtId="43" fontId="3" fillId="8" borderId="2" xfId="1" applyFont="1" applyFill="1" applyBorder="1" applyAlignment="1">
      <alignment horizontal="center" vertical="center"/>
    </xf>
    <xf numFmtId="1" fontId="3" fillId="8" borderId="2" xfId="1" applyNumberFormat="1" applyFont="1" applyFill="1" applyBorder="1" applyAlignment="1">
      <alignment horizontal="center" vertical="center"/>
    </xf>
    <xf numFmtId="3" fontId="3" fillId="8" borderId="2" xfId="0" applyNumberFormat="1" applyFont="1" applyFill="1" applyBorder="1" applyAlignment="1">
      <alignment horizontal="center" vertical="center" wrapText="1"/>
    </xf>
    <xf numFmtId="43" fontId="3" fillId="8" borderId="2" xfId="1" applyFont="1" applyFill="1" applyBorder="1" applyAlignment="1">
      <alignment horizontal="right" vertical="center" wrapText="1"/>
    </xf>
    <xf numFmtId="43" fontId="3" fillId="8" borderId="2" xfId="1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43" fontId="7" fillId="8" borderId="0" xfId="1" applyFont="1" applyFill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4" fontId="3" fillId="7" borderId="6" xfId="0" applyNumberFormat="1" applyFont="1" applyFill="1" applyBorder="1" applyAlignment="1">
      <alignment horizontal="center" vertical="center" wrapText="1"/>
    </xf>
    <xf numFmtId="3" fontId="3" fillId="7" borderId="2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2" fillId="9" borderId="8" xfId="0" applyFont="1" applyFill="1" applyBorder="1" applyAlignment="1">
      <alignment vertical="center" wrapText="1"/>
    </xf>
    <xf numFmtId="0" fontId="2" fillId="9" borderId="2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1" fontId="9" fillId="9" borderId="2" xfId="1" applyNumberFormat="1" applyFont="1" applyFill="1" applyBorder="1" applyAlignment="1">
      <alignment horizontal="center" vertical="center"/>
    </xf>
    <xf numFmtId="12" fontId="9" fillId="9" borderId="2" xfId="0" applyNumberFormat="1" applyFont="1" applyFill="1" applyBorder="1" applyAlignment="1">
      <alignment horizontal="center" vertical="center" wrapText="1"/>
    </xf>
    <xf numFmtId="43" fontId="9" fillId="9" borderId="2" xfId="1" applyFont="1" applyFill="1" applyBorder="1" applyAlignment="1">
      <alignment horizontal="right" vertical="center" wrapText="1"/>
    </xf>
    <xf numFmtId="43" fontId="9" fillId="9" borderId="2" xfId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164" fontId="3" fillId="10" borderId="6" xfId="0" applyNumberFormat="1" applyFont="1" applyFill="1" applyBorder="1" applyAlignment="1">
      <alignment horizontal="center" vertical="center" wrapText="1"/>
    </xf>
    <xf numFmtId="14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vertical="center" wrapText="1"/>
    </xf>
    <xf numFmtId="0" fontId="3" fillId="10" borderId="2" xfId="0" applyFont="1" applyFill="1" applyBorder="1" applyAlignment="1">
      <alignment horizontal="center" vertical="center"/>
    </xf>
    <xf numFmtId="43" fontId="3" fillId="10" borderId="2" xfId="1" applyFont="1" applyFill="1" applyBorder="1" applyAlignment="1">
      <alignment horizontal="center" vertical="center"/>
    </xf>
    <xf numFmtId="1" fontId="3" fillId="10" borderId="2" xfId="1" applyNumberFormat="1" applyFont="1" applyFill="1" applyBorder="1" applyAlignment="1">
      <alignment horizontal="center" vertical="center"/>
    </xf>
    <xf numFmtId="3" fontId="3" fillId="10" borderId="2" xfId="0" applyNumberFormat="1" applyFont="1" applyFill="1" applyBorder="1" applyAlignment="1">
      <alignment horizontal="center" vertical="center" wrapText="1"/>
    </xf>
    <xf numFmtId="43" fontId="3" fillId="10" borderId="2" xfId="0" applyNumberFormat="1" applyFont="1" applyFill="1" applyBorder="1" applyAlignment="1">
      <alignment horizontal="center" vertical="center" wrapText="1"/>
    </xf>
    <xf numFmtId="43" fontId="3" fillId="10" borderId="2" xfId="1" applyFont="1" applyFill="1" applyBorder="1" applyAlignment="1">
      <alignment horizontal="right" vertical="center" wrapText="1"/>
    </xf>
    <xf numFmtId="43" fontId="3" fillId="10" borderId="2" xfId="1" applyFont="1" applyFill="1" applyBorder="1" applyAlignment="1">
      <alignment horizontal="center" vertical="center" wrapText="1"/>
    </xf>
    <xf numFmtId="43" fontId="7" fillId="10" borderId="0" xfId="1" applyFont="1" applyFill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vertical="center" wrapText="1"/>
    </xf>
    <xf numFmtId="43" fontId="3" fillId="2" borderId="2" xfId="0" applyNumberFormat="1" applyFont="1" applyFill="1" applyBorder="1" applyAlignment="1">
      <alignment horizontal="center" vertical="center" wrapText="1"/>
    </xf>
    <xf numFmtId="1" fontId="3" fillId="5" borderId="2" xfId="1" applyNumberFormat="1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0" fillId="11" borderId="2" xfId="0" applyFill="1" applyBorder="1" applyAlignment="1">
      <alignment vertical="center"/>
    </xf>
    <xf numFmtId="0" fontId="0" fillId="11" borderId="2" xfId="0" applyFill="1" applyBorder="1" applyAlignment="1">
      <alignment horizontal="left" vertical="center" wrapText="1"/>
    </xf>
    <xf numFmtId="0" fontId="0" fillId="11" borderId="2" xfId="0" applyFill="1" applyBorder="1" applyAlignment="1">
      <alignment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vertical="center"/>
    </xf>
    <xf numFmtId="0" fontId="10" fillId="11" borderId="2" xfId="0" applyFont="1" applyFill="1" applyBorder="1" applyAlignment="1">
      <alignment horizontal="left" vertical="center" wrapText="1"/>
    </xf>
    <xf numFmtId="0" fontId="10" fillId="11" borderId="2" xfId="0" applyFont="1" applyFill="1" applyBorder="1" applyAlignment="1">
      <alignment vertical="center" wrapText="1"/>
    </xf>
    <xf numFmtId="0" fontId="7" fillId="12" borderId="2" xfId="0" applyFont="1" applyFill="1" applyBorder="1" applyAlignment="1">
      <alignment horizontal="center" vertical="center" wrapText="1"/>
    </xf>
    <xf numFmtId="164" fontId="3" fillId="12" borderId="6" xfId="0" applyNumberFormat="1" applyFont="1" applyFill="1" applyBorder="1" applyAlignment="1">
      <alignment horizontal="center" vertical="center" wrapText="1"/>
    </xf>
    <xf numFmtId="14" fontId="3" fillId="12" borderId="2" xfId="0" applyNumberFormat="1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vertical="center" wrapText="1"/>
    </xf>
    <xf numFmtId="0" fontId="3" fillId="12" borderId="2" xfId="0" applyFont="1" applyFill="1" applyBorder="1" applyAlignment="1">
      <alignment horizontal="center" vertical="center"/>
    </xf>
    <xf numFmtId="43" fontId="3" fillId="12" borderId="2" xfId="1" applyFont="1" applyFill="1" applyBorder="1" applyAlignment="1">
      <alignment horizontal="center" vertical="center"/>
    </xf>
    <xf numFmtId="1" fontId="3" fillId="12" borderId="2" xfId="1" applyNumberFormat="1" applyFont="1" applyFill="1" applyBorder="1" applyAlignment="1">
      <alignment horizontal="center" vertical="center"/>
    </xf>
    <xf numFmtId="3" fontId="3" fillId="12" borderId="2" xfId="0" applyNumberFormat="1" applyFont="1" applyFill="1" applyBorder="1" applyAlignment="1">
      <alignment horizontal="center" vertical="center" wrapText="1"/>
    </xf>
    <xf numFmtId="43" fontId="3" fillId="12" borderId="2" xfId="1" applyFont="1" applyFill="1" applyBorder="1" applyAlignment="1">
      <alignment horizontal="right" vertical="center" wrapText="1"/>
    </xf>
    <xf numFmtId="0" fontId="3" fillId="12" borderId="4" xfId="0" applyFont="1" applyFill="1" applyBorder="1" applyAlignment="1">
      <alignment horizontal="center" vertical="center" wrapText="1"/>
    </xf>
    <xf numFmtId="43" fontId="7" fillId="12" borderId="0" xfId="1" applyFont="1" applyFill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" fillId="2" borderId="4" xfId="1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43" fontId="11" fillId="2" borderId="8" xfId="1" applyFont="1" applyFill="1" applyBorder="1" applyAlignment="1">
      <alignment horizontal="center" vertical="center" wrapText="1"/>
    </xf>
    <xf numFmtId="1" fontId="11" fillId="2" borderId="8" xfId="1" applyNumberFormat="1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43" fontId="11" fillId="2" borderId="2" xfId="1" applyFont="1" applyFill="1" applyBorder="1" applyAlignment="1">
      <alignment horizontal="center" vertical="center" wrapText="1"/>
    </xf>
    <xf numFmtId="1" fontId="11" fillId="2" borderId="2" xfId="1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vertical="center" wrapText="1"/>
    </xf>
    <xf numFmtId="164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1" fontId="3" fillId="2" borderId="2" xfId="1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43" fontId="3" fillId="2" borderId="4" xfId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5" borderId="4" xfId="0" applyNumberFormat="1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14" fontId="3" fillId="13" borderId="3" xfId="0" applyNumberFormat="1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vertical="center" wrapText="1"/>
    </xf>
    <xf numFmtId="0" fontId="3" fillId="13" borderId="4" xfId="0" applyFont="1" applyFill="1" applyBorder="1" applyAlignment="1">
      <alignment horizontal="left" vertical="center" wrapText="1"/>
    </xf>
    <xf numFmtId="43" fontId="3" fillId="13" borderId="4" xfId="1" applyFont="1" applyFill="1" applyBorder="1" applyAlignment="1">
      <alignment horizontal="center" vertical="center" wrapText="1"/>
    </xf>
    <xf numFmtId="1" fontId="3" fillId="13" borderId="4" xfId="1" applyNumberFormat="1" applyFont="1" applyFill="1" applyBorder="1" applyAlignment="1">
      <alignment horizontal="center" vertical="center" wrapText="1"/>
    </xf>
    <xf numFmtId="3" fontId="3" fillId="13" borderId="4" xfId="0" applyNumberFormat="1" applyFont="1" applyFill="1" applyBorder="1" applyAlignment="1">
      <alignment horizontal="center" vertical="center" wrapText="1"/>
    </xf>
    <xf numFmtId="43" fontId="3" fillId="5" borderId="4" xfId="1" applyFont="1" applyFill="1" applyBorder="1" applyAlignment="1">
      <alignment horizontal="center" vertical="center" wrapText="1"/>
    </xf>
    <xf numFmtId="43" fontId="3" fillId="13" borderId="2" xfId="1" applyFont="1" applyFill="1" applyBorder="1" applyAlignment="1">
      <alignment horizontal="center" vertical="center" wrapText="1"/>
    </xf>
    <xf numFmtId="43" fontId="7" fillId="13" borderId="0" xfId="1" applyFont="1" applyFill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13" borderId="4" xfId="0" applyFont="1" applyFill="1" applyBorder="1" applyAlignment="1">
      <alignment vertical="center" wrapText="1"/>
    </xf>
    <xf numFmtId="43" fontId="3" fillId="13" borderId="2" xfId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/>
    </xf>
    <xf numFmtId="43" fontId="12" fillId="2" borderId="2" xfId="1" applyFont="1" applyFill="1" applyBorder="1" applyAlignment="1">
      <alignment horizontal="center" vertical="center" wrapText="1"/>
    </xf>
    <xf numFmtId="1" fontId="12" fillId="2" borderId="2" xfId="1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43" fontId="7" fillId="2" borderId="0" xfId="1" applyFont="1" applyFill="1" applyAlignment="1">
      <alignment horizontal="center" vertical="center"/>
    </xf>
    <xf numFmtId="3" fontId="3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wrapText="1"/>
    </xf>
    <xf numFmtId="43" fontId="12" fillId="2" borderId="2" xfId="1" applyFont="1" applyFill="1" applyBorder="1" applyAlignment="1">
      <alignment horizontal="center" vertical="center"/>
    </xf>
    <xf numFmtId="1" fontId="12" fillId="2" borderId="2" xfId="1" applyNumberFormat="1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3" fontId="12" fillId="5" borderId="2" xfId="0" applyNumberFormat="1" applyFont="1" applyFill="1" applyBorder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43" fontId="7" fillId="2" borderId="0" xfId="1" applyFont="1" applyFill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14" fontId="3" fillId="4" borderId="6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" fontId="12" fillId="4" borderId="2" xfId="1" applyNumberFormat="1" applyFont="1" applyFill="1" applyBorder="1" applyAlignment="1">
      <alignment horizontal="center" vertical="center"/>
    </xf>
    <xf numFmtId="3" fontId="12" fillId="4" borderId="2" xfId="0" applyNumberFormat="1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 vertical="center" wrapText="1"/>
    </xf>
    <xf numFmtId="43" fontId="7" fillId="4" borderId="0" xfId="1" applyFont="1" applyFill="1" applyAlignment="1">
      <alignment horizontal="left" vertical="center"/>
    </xf>
    <xf numFmtId="14" fontId="12" fillId="2" borderId="6" xfId="0" applyNumberFormat="1" applyFont="1" applyFill="1" applyBorder="1" applyAlignment="1">
      <alignment horizontal="center" vertical="center"/>
    </xf>
    <xf numFmtId="14" fontId="12" fillId="2" borderId="2" xfId="0" applyNumberFormat="1" applyFont="1" applyFill="1" applyBorder="1" applyAlignment="1">
      <alignment horizontal="center" vertical="center"/>
    </xf>
    <xf numFmtId="14" fontId="12" fillId="4" borderId="6" xfId="0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3" fontId="3" fillId="4" borderId="2" xfId="0" applyNumberFormat="1" applyFont="1" applyFill="1" applyBorder="1" applyAlignment="1">
      <alignment horizontal="center" wrapText="1"/>
    </xf>
    <xf numFmtId="3" fontId="12" fillId="2" borderId="2" xfId="0" applyNumberFormat="1" applyFont="1" applyFill="1" applyBorder="1" applyAlignment="1">
      <alignment horizontal="center" wrapText="1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12" fillId="2" borderId="6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/>
    </xf>
    <xf numFmtId="0" fontId="3" fillId="2" borderId="2" xfId="2" applyFont="1" applyFill="1" applyBorder="1" applyAlignment="1">
      <alignment horizontal="center" vertical="center"/>
    </xf>
    <xf numFmtId="3" fontId="12" fillId="5" borderId="2" xfId="0" applyNumberFormat="1" applyFont="1" applyFill="1" applyBorder="1" applyAlignment="1">
      <alignment horizontal="center" vertical="center" wrapText="1"/>
    </xf>
    <xf numFmtId="1" fontId="3" fillId="4" borderId="2" xfId="1" applyNumberFormat="1" applyFont="1" applyFill="1" applyBorder="1" applyAlignment="1">
      <alignment horizontal="center" vertical="center" wrapText="1"/>
    </xf>
    <xf numFmtId="3" fontId="12" fillId="4" borderId="2" xfId="0" applyNumberFormat="1" applyFont="1" applyFill="1" applyBorder="1" applyAlignment="1">
      <alignment horizontal="center" wrapText="1"/>
    </xf>
    <xf numFmtId="43" fontId="3" fillId="4" borderId="0" xfId="1" applyFont="1" applyFill="1" applyAlignment="1">
      <alignment vertical="center"/>
    </xf>
    <xf numFmtId="3" fontId="12" fillId="4" borderId="2" xfId="0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left" vertical="center" wrapText="1"/>
    </xf>
    <xf numFmtId="3" fontId="3" fillId="5" borderId="2" xfId="0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left" vertical="center"/>
    </xf>
    <xf numFmtId="3" fontId="3" fillId="9" borderId="2" xfId="0" applyNumberFormat="1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43" fontId="3" fillId="2" borderId="2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right" vertical="center" wrapText="1"/>
    </xf>
    <xf numFmtId="43" fontId="3" fillId="2" borderId="11" xfId="0" applyNumberFormat="1" applyFont="1" applyFill="1" applyBorder="1" applyAlignment="1">
      <alignment horizontal="center" vertical="center" wrapText="1"/>
    </xf>
    <xf numFmtId="43" fontId="3" fillId="2" borderId="12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43" fontId="12" fillId="2" borderId="0" xfId="0" applyNumberFormat="1" applyFont="1" applyFill="1" applyAlignment="1">
      <alignment vertical="center"/>
    </xf>
    <xf numFmtId="14" fontId="3" fillId="2" borderId="0" xfId="0" applyNumberFormat="1" applyFont="1" applyFill="1" applyAlignment="1">
      <alignment horizontal="left" vertical="center" wrapText="1"/>
    </xf>
    <xf numFmtId="14" fontId="3" fillId="2" borderId="0" xfId="0" applyNumberFormat="1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vertical="center" wrapText="1"/>
    </xf>
    <xf numFmtId="43" fontId="3" fillId="2" borderId="0" xfId="1" applyFont="1" applyFill="1" applyAlignment="1">
      <alignment horizontal="left" vertical="center" wrapText="1"/>
    </xf>
    <xf numFmtId="43" fontId="3" fillId="2" borderId="0" xfId="0" applyNumberFormat="1" applyFont="1" applyFill="1" applyAlignment="1">
      <alignment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3" fontId="7" fillId="2" borderId="2" xfId="1" applyFont="1" applyFill="1" applyBorder="1" applyAlignment="1">
      <alignment horizontal="center" vertical="center" wrapText="1"/>
    </xf>
    <xf numFmtId="14" fontId="3" fillId="2" borderId="2" xfId="1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left" vertical="center" wrapText="1"/>
    </xf>
    <xf numFmtId="14" fontId="3" fillId="2" borderId="2" xfId="0" applyNumberFormat="1" applyFont="1" applyFill="1" applyBorder="1" applyAlignment="1">
      <alignment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right" vertical="center" wrapText="1"/>
    </xf>
    <xf numFmtId="43" fontId="7" fillId="2" borderId="0" xfId="1" applyFont="1" applyFill="1" applyAlignment="1">
      <alignment horizontal="right" vertical="center"/>
    </xf>
    <xf numFmtId="43" fontId="7" fillId="2" borderId="0" xfId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165" fontId="3" fillId="2" borderId="0" xfId="0" applyNumberFormat="1" applyFont="1" applyFill="1" applyAlignment="1">
      <alignment vertical="center"/>
    </xf>
    <xf numFmtId="43" fontId="3" fillId="2" borderId="0" xfId="1" applyFont="1" applyFill="1" applyBorder="1" applyAlignment="1">
      <alignment horizontal="right" vertical="center"/>
    </xf>
    <xf numFmtId="43" fontId="3" fillId="2" borderId="0" xfId="1" applyFont="1" applyFill="1" applyBorder="1" applyAlignment="1">
      <alignment vertical="center"/>
    </xf>
    <xf numFmtId="43" fontId="7" fillId="2" borderId="0" xfId="1" applyFont="1" applyFill="1" applyBorder="1" applyAlignment="1">
      <alignment horizontal="right" vertical="center"/>
    </xf>
    <xf numFmtId="43" fontId="7" fillId="2" borderId="0" xfId="1" applyFont="1" applyFill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43" fontId="15" fillId="2" borderId="0" xfId="1" applyFont="1" applyFill="1" applyAlignment="1">
      <alignment vertical="center"/>
    </xf>
    <xf numFmtId="14" fontId="15" fillId="2" borderId="0" xfId="0" applyNumberFormat="1" applyFont="1" applyFill="1" applyAlignment="1">
      <alignment horizontal="left" vertical="center" wrapText="1"/>
    </xf>
    <xf numFmtId="14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14" fontId="3" fillId="2" borderId="9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left" vertical="center" wrapText="1"/>
    </xf>
    <xf numFmtId="0" fontId="3" fillId="2" borderId="8" xfId="2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wrapText="1"/>
    </xf>
    <xf numFmtId="43" fontId="3" fillId="2" borderId="11" xfId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43" fontId="3" fillId="2" borderId="0" xfId="1" applyFont="1" applyFill="1" applyAlignment="1">
      <alignment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14" fontId="16" fillId="2" borderId="4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43" fontId="16" fillId="2" borderId="4" xfId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4" fontId="3" fillId="2" borderId="13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14" fontId="3" fillId="2" borderId="14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</cellXfs>
  <cellStyles count="3">
    <cellStyle name="Millares" xfId="1" builtinId="3"/>
    <cellStyle name="Normal" xfId="0" builtinId="0"/>
    <cellStyle name="Normal 2" xfId="2" xr:uid="{52173D58-B35A-4694-B85A-BF02A3DB66A5}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2"/>
        <family val="2"/>
      </font>
      <fill>
        <patternFill patternType="solid">
          <fgColor rgb="FF000000"/>
          <bgColor rgb="FFFFFFFF"/>
        </patternFill>
      </fill>
      <alignment vertical="center" textRotation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1915580</xdr:colOff>
      <xdr:row>2</xdr:row>
      <xdr:rowOff>1</xdr:rowOff>
    </xdr:from>
    <xdr:to>
      <xdr:col>3</xdr:col>
      <xdr:colOff>4571997</xdr:colOff>
      <xdr:row>9</xdr:row>
      <xdr:rowOff>52916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12B57BA6-2A14-4623-90FC-A060FBF1F27F}"/>
            </a:ext>
          </a:extLst>
        </xdr:cNvPr>
        <xdr:cNvPicPr/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" t="8798" r="-398" b="-8798"/>
        <a:stretch>
          <a:fillRect/>
        </a:stretch>
      </xdr:blipFill>
      <xdr:spPr bwMode="auto">
        <a:xfrm>
          <a:off x="5799663" y="381001"/>
          <a:ext cx="2656417" cy="14393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F45F26-DDDA-4707-A37D-7D2CB00BEBA2}" name="Tabla133323223" displayName="Tabla133323223" ref="B17:Q594" totalsRowCount="1" headerRowDxfId="59" dataDxfId="57" totalsRowDxfId="55" headerRowBorderDxfId="58" tableBorderDxfId="56" totalsRowBorderDxfId="54">
  <tableColumns count="16">
    <tableColumn id="1" xr3:uid="{58D3FA91-A974-4C8B-BFA5-853F3D343DC9}" name="Fecha de Adquisición " dataDxfId="53" totalsRowDxfId="52"/>
    <tableColumn id="2" xr3:uid="{F40039CF-9981-4273-9958-6B13CE82686F}" name="Fecha de registro " dataDxfId="51" totalsRowDxfId="50"/>
    <tableColumn id="3" xr3:uid="{15BD71A2-1D4C-4F8F-8DE3-C0AC07C1805E}" name="Código Institucional " dataDxfId="49" totalsRowDxfId="48"/>
    <tableColumn id="4" xr3:uid="{24965707-0C0F-4DF7-9CA2-0572D76CAC05}" name="Cuenta Objetal" dataDxfId="47" totalsRowDxfId="46"/>
    <tableColumn id="5" xr3:uid="{3D02F509-9C6D-4031-8D94-BED3C2C78980}" name="Denominación" dataDxfId="45" totalsRowDxfId="44"/>
    <tableColumn id="8" xr3:uid="{65C63585-2463-48A9-B1A1-987268A03B28}" name="Descripción del artículo o bien" totalsRowLabel="TOTAL" dataDxfId="43" totalsRowDxfId="42"/>
    <tableColumn id="9" xr3:uid="{1AEA8B33-E54A-4BD0-BA14-4D1FD8F19325}" name="Unidad de medida" dataDxfId="41" totalsRowDxfId="40"/>
    <tableColumn id="10" xr3:uid="{E2F722CF-7919-4219-81B0-821B0255EBC9}" name=" Valor en             RD$           " totalsRowFunction="custom" dataDxfId="39" totalsRowDxfId="38" dataCellStyle="Millares">
      <totalsRowFormula>SUM(I18:I593)</totalsRowFormula>
    </tableColumn>
    <tableColumn id="7" xr3:uid="{03DC1FEB-96BA-463A-B8B6-E49642725CDD}" name="Existencia mayo" dataDxfId="37" totalsRowDxfId="36" dataCellStyle="Millares"/>
    <tableColumn id="12" xr3:uid="{9F5E9F04-5D42-4376-9505-C23E43C2A9A2}" name="Entrada " dataDxfId="35" totalsRowDxfId="34"/>
    <tableColumn id="13" xr3:uid="{38C99031-E187-4512-BE86-AFECCDA17EF0}" name="Salida " dataDxfId="33" totalsRowDxfId="32"/>
    <tableColumn id="14" xr3:uid="{2BD3AFD3-AF45-4F6A-B6CC-1FAA3C4EAA1E}" name="Costo unitario RD$" dataDxfId="31" totalsRowDxfId="30" dataCellStyle="Millares"/>
    <tableColumn id="15" xr3:uid="{A1227EFB-51EA-4153-B50D-52F621E3F551}" name="Entrada  RD$" totalsRowFunction="custom" dataDxfId="29" totalsRowDxfId="28" dataCellStyle="Millares">
      <calculatedColumnFormula>ROUND(Tabla133323223[[#This Row],[Entrada ]]*Tabla133323223[[#This Row],[Costo unitario RD$]],2)</calculatedColumnFormula>
      <totalsRowFormula>SUM(N18:N593)</totalsRowFormula>
    </tableColumn>
    <tableColumn id="16" xr3:uid="{62CBC78D-EA64-4E39-B3F1-91B464DA6EB0}" name="Salida RD$ " totalsRowFunction="custom" dataDxfId="27" totalsRowDxfId="26" dataCellStyle="Millares">
      <calculatedColumnFormula>ROUND(Tabla133323223[[#This Row],[Salida ]]*Tabla133323223[[#This Row],[Costo unitario RD$]],2)</calculatedColumnFormula>
      <totalsRowFormula>SUM(O18:O593)</totalsRowFormula>
    </tableColumn>
    <tableColumn id="17" xr3:uid="{557DD63F-E8C3-4A32-BC35-A49A6123817D}" name="Existencia junio" dataDxfId="25" totalsRowDxfId="24">
      <calculatedColumnFormula>+Tabla133323223[[#This Row],[Existencia mayo]]+Tabla133323223[[#This Row],[Entrada ]]-Tabla133323223[[#This Row],[Salida ]]</calculatedColumnFormula>
    </tableColumn>
    <tableColumn id="18" xr3:uid="{C66FA9ED-0570-4F44-B9E4-DA68D3BC1446}" name=" Valor en RD$ " totalsRowFunction="custom" dataDxfId="23" totalsRowDxfId="22" dataCellStyle="Millares">
      <calculatedColumnFormula>+Tabla133323223[[#This Row],[ Valor en             RD$           ]]+Tabla133323223[[#This Row],[Entrada  RD$]]-Tabla133323223[[#This Row],[Salida RD$ ]]</calculatedColumnFormula>
      <totalsRowFormula>SUM(Q18:Q593)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C53575D-0D65-4CE2-89DE-CF69C73ADBB6}" name="Tabla133323223345" displayName="Tabla133323223345" ref="A13:H575" totalsRowCount="1" headerRowDxfId="21" dataDxfId="19" totalsRowDxfId="17" headerRowBorderDxfId="20" tableBorderDxfId="18" totalsRowBorderDxfId="16">
  <sortState xmlns:xlrd2="http://schemas.microsoft.com/office/spreadsheetml/2017/richdata2" ref="A14:H574">
    <sortCondition descending="1" ref="A14:A574"/>
  </sortState>
  <tableColumns count="8">
    <tableColumn id="1" xr3:uid="{B5A3960C-6E4A-4163-99A9-68135B491213}" name="Fecha de Adquisición " dataDxfId="15" totalsRowDxfId="14"/>
    <tableColumn id="2" xr3:uid="{D8A8CCFF-3B66-47AD-891E-BD0DB77E826B}" name="Fecha de registro " dataDxfId="13" totalsRowDxfId="12"/>
    <tableColumn id="3" xr3:uid="{47809754-C763-404D-B75E-BACC571D133F}" name="Código Institucional " dataDxfId="11" totalsRowDxfId="10"/>
    <tableColumn id="8" xr3:uid="{45645ECB-6BA6-4E49-ABEB-8518E0277F33}" name="Descripción del artículo o bien" totalsRowLabel="TOTAL" dataDxfId="9" totalsRowDxfId="8"/>
    <tableColumn id="9" xr3:uid="{C82F2895-2496-42FB-8952-22DFC4821468}" name="Unidad de medida" dataDxfId="7" totalsRowDxfId="6"/>
    <tableColumn id="4" xr3:uid="{78642202-125F-4E3D-AA71-C5B1CD104159}" name="Existencia " dataDxfId="5" totalsRowDxfId="4"/>
    <tableColumn id="5" xr3:uid="{702461AC-EEEF-4D42-AE89-15A648C18E50}" name="Costo unitario RD$" dataDxfId="3" totalsRowDxfId="2" dataCellStyle="Millares"/>
    <tableColumn id="17" xr3:uid="{6820E816-2CB6-4902-A7A9-5BF6769A713F}" name=" Valor en RD$ " totalsRowFunction="custom" dataDxfId="1" totalsRowDxfId="0" dataCellStyle="Millares" totalsRowCellStyle="Millares">
      <totalsRowFormula>SUM(H14:H574)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AB60D-3FFF-48D5-B5C4-30F06ED26923}">
  <dimension ref="A12:U634"/>
  <sheetViews>
    <sheetView topLeftCell="D13" zoomScale="70" zoomScaleNormal="70" workbookViewId="0">
      <selection activeCell="B15" sqref="B15:P15"/>
    </sheetView>
  </sheetViews>
  <sheetFormatPr baseColWidth="10" defaultColWidth="16.28515625" defaultRowHeight="15" x14ac:dyDescent="0.25"/>
  <cols>
    <col min="1" max="1" width="7.7109375" style="1" customWidth="1"/>
    <col min="2" max="2" width="15" style="2" customWidth="1"/>
    <col min="3" max="3" width="13" style="2" customWidth="1"/>
    <col min="4" max="4" width="19.28515625" style="1" customWidth="1"/>
    <col min="5" max="5" width="15.28515625" style="1" customWidth="1"/>
    <col min="6" max="6" width="23.5703125" style="3" customWidth="1"/>
    <col min="7" max="7" width="47.28515625" style="4" customWidth="1"/>
    <col min="8" max="8" width="13.140625" style="2" customWidth="1"/>
    <col min="9" max="9" width="22.85546875" style="2" customWidth="1"/>
    <col min="10" max="10" width="17.85546875" style="1" customWidth="1"/>
    <col min="11" max="11" width="14.28515625" style="2" customWidth="1"/>
    <col min="12" max="12" width="14.5703125" style="1" customWidth="1"/>
    <col min="13" max="13" width="14.42578125" style="2" customWidth="1"/>
    <col min="14" max="14" width="15.42578125" style="5" customWidth="1"/>
    <col min="15" max="15" width="15.140625" style="6" customWidth="1"/>
    <col min="16" max="16" width="15.28515625" style="2" customWidth="1"/>
    <col min="17" max="17" width="20.140625" style="2" customWidth="1"/>
    <col min="18" max="18" width="16.28515625" style="2"/>
    <col min="21" max="16384" width="16.28515625" style="2"/>
  </cols>
  <sheetData>
    <row r="12" spans="1:16" ht="30" customHeight="1" x14ac:dyDescent="0.25"/>
    <row r="13" spans="1:16" s="6" customFormat="1" ht="24" customHeight="1" x14ac:dyDescent="0.25">
      <c r="A13" s="1"/>
      <c r="B13" s="2"/>
      <c r="C13" s="2"/>
      <c r="D13" s="1"/>
      <c r="E13" s="1"/>
      <c r="F13" s="3"/>
      <c r="G13" s="4"/>
      <c r="H13" s="2"/>
      <c r="I13" s="2"/>
      <c r="J13" s="1"/>
      <c r="K13" s="2"/>
      <c r="L13" s="1"/>
      <c r="M13" s="2"/>
      <c r="N13" s="5"/>
      <c r="P13" s="2"/>
    </row>
    <row r="14" spans="1:16" s="6" customFormat="1" ht="39" customHeight="1" x14ac:dyDescent="0.25">
      <c r="A14" s="1"/>
      <c r="B14" s="304" t="s">
        <v>0</v>
      </c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</row>
    <row r="15" spans="1:16" s="6" customFormat="1" ht="36.950000000000003" customHeight="1" x14ac:dyDescent="0.25">
      <c r="A15" s="1"/>
      <c r="B15" s="304" t="s">
        <v>1</v>
      </c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</row>
    <row r="16" spans="1:16" s="6" customFormat="1" ht="56.25" customHeight="1" x14ac:dyDescent="0.25">
      <c r="A16" s="1"/>
      <c r="B16" s="305" t="s">
        <v>2</v>
      </c>
      <c r="C16" s="305"/>
      <c r="D16" s="305"/>
      <c r="E16" s="305"/>
      <c r="F16" s="305"/>
      <c r="G16" s="305"/>
      <c r="H16" s="305"/>
      <c r="I16" s="305"/>
      <c r="J16" s="7"/>
      <c r="K16" s="8"/>
      <c r="L16" s="9"/>
      <c r="M16" s="10"/>
      <c r="N16" s="11"/>
      <c r="O16" s="11"/>
      <c r="P16" s="10"/>
    </row>
    <row r="17" spans="1:17" s="18" customFormat="1" ht="80.25" customHeight="1" x14ac:dyDescent="0.25">
      <c r="A17" s="12" t="s">
        <v>3</v>
      </c>
      <c r="B17" s="13" t="s">
        <v>4</v>
      </c>
      <c r="C17" s="14" t="s">
        <v>5</v>
      </c>
      <c r="D17" s="15" t="s">
        <v>6</v>
      </c>
      <c r="E17" s="15" t="s">
        <v>7</v>
      </c>
      <c r="F17" s="15" t="s">
        <v>8</v>
      </c>
      <c r="G17" s="15" t="s">
        <v>9</v>
      </c>
      <c r="H17" s="15" t="s">
        <v>10</v>
      </c>
      <c r="I17" s="16" t="s">
        <v>11</v>
      </c>
      <c r="J17" s="16" t="s">
        <v>12</v>
      </c>
      <c r="K17" s="15" t="s">
        <v>13</v>
      </c>
      <c r="L17" s="15" t="s">
        <v>14</v>
      </c>
      <c r="M17" s="16" t="s">
        <v>15</v>
      </c>
      <c r="N17" s="16" t="s">
        <v>16</v>
      </c>
      <c r="O17" s="16" t="s">
        <v>17</v>
      </c>
      <c r="P17" s="15" t="s">
        <v>18</v>
      </c>
      <c r="Q17" s="17" t="s">
        <v>19</v>
      </c>
    </row>
    <row r="18" spans="1:17" s="18" customFormat="1" ht="31.5" customHeight="1" x14ac:dyDescent="0.25">
      <c r="A18" s="12"/>
      <c r="B18" s="19">
        <v>45107</v>
      </c>
      <c r="C18" s="20">
        <v>45107</v>
      </c>
      <c r="D18" s="21">
        <v>4049</v>
      </c>
      <c r="E18" s="22" t="s">
        <v>20</v>
      </c>
      <c r="F18" s="23" t="s">
        <v>21</v>
      </c>
      <c r="G18" s="24" t="s">
        <v>22</v>
      </c>
      <c r="H18" s="25" t="s">
        <v>23</v>
      </c>
      <c r="I18" s="26"/>
      <c r="J18" s="27"/>
      <c r="K18" s="22">
        <v>50</v>
      </c>
      <c r="L18" s="28"/>
      <c r="M18" s="39">
        <v>50.268000000000001</v>
      </c>
      <c r="N18" s="30">
        <f>ROUND(Tabla133323223[[#This Row],[Entrada ]]*Tabla133323223[[#This Row],[Costo unitario RD$]],2)</f>
        <v>2513.4</v>
      </c>
      <c r="O18" s="30">
        <f>ROUND(Tabla133323223[[#This Row],[Salida ]]*Tabla133323223[[#This Row],[Costo unitario RD$]],2)</f>
        <v>0</v>
      </c>
      <c r="P18" s="31">
        <f>+Tabla133323223[[#This Row],[Existencia mayo]]+Tabla133323223[[#This Row],[Entrada ]]-Tabla133323223[[#This Row],[Salida ]]</f>
        <v>50</v>
      </c>
      <c r="Q18" s="32">
        <f>+Tabla133323223[[#This Row],[ Valor en             RD$           ]]+Tabla133323223[[#This Row],[Entrada  RD$]]-Tabla133323223[[#This Row],[Salida RD$ ]]</f>
        <v>2513.4</v>
      </c>
    </row>
    <row r="19" spans="1:17" s="18" customFormat="1" ht="36" customHeight="1" x14ac:dyDescent="0.25">
      <c r="A19" s="12"/>
      <c r="B19" s="19">
        <v>45107</v>
      </c>
      <c r="C19" s="20">
        <v>45107</v>
      </c>
      <c r="D19" s="33">
        <v>4019</v>
      </c>
      <c r="E19" s="33" t="s">
        <v>24</v>
      </c>
      <c r="F19" s="34" t="s">
        <v>25</v>
      </c>
      <c r="G19" s="34" t="s">
        <v>26</v>
      </c>
      <c r="H19" s="35" t="s">
        <v>27</v>
      </c>
      <c r="I19" s="36"/>
      <c r="J19" s="37"/>
      <c r="K19" s="38">
        <v>9</v>
      </c>
      <c r="L19" s="28"/>
      <c r="M19" s="39">
        <v>106.2</v>
      </c>
      <c r="N19" s="30">
        <f>ROUND(Tabla133323223[[#This Row],[Entrada ]]*Tabla133323223[[#This Row],[Costo unitario RD$]],2)</f>
        <v>955.8</v>
      </c>
      <c r="O19" s="30">
        <f>ROUND(Tabla133323223[[#This Row],[Salida ]]*Tabla133323223[[#This Row],[Costo unitario RD$]],2)</f>
        <v>0</v>
      </c>
      <c r="P19" s="40">
        <f>+Tabla133323223[[#This Row],[Existencia mayo]]+Tabla133323223[[#This Row],[Entrada ]]-Tabla133323223[[#This Row],[Salida ]]</f>
        <v>9</v>
      </c>
      <c r="Q19" s="32">
        <f>+Tabla133323223[[#This Row],[ Valor en             RD$           ]]+Tabla133323223[[#This Row],[Entrada  RD$]]-Tabla133323223[[#This Row],[Salida RD$ ]]</f>
        <v>955.8</v>
      </c>
    </row>
    <row r="20" spans="1:17" s="18" customFormat="1" ht="28.5" customHeight="1" x14ac:dyDescent="0.25">
      <c r="A20" s="12">
        <v>1</v>
      </c>
      <c r="B20" s="41">
        <v>45093</v>
      </c>
      <c r="C20" s="41">
        <v>45093</v>
      </c>
      <c r="D20" s="42">
        <v>4001</v>
      </c>
      <c r="E20" s="42" t="s">
        <v>24</v>
      </c>
      <c r="F20" s="43" t="s">
        <v>28</v>
      </c>
      <c r="G20" s="43" t="s">
        <v>29</v>
      </c>
      <c r="H20" s="42" t="s">
        <v>30</v>
      </c>
      <c r="I20" s="36">
        <v>0</v>
      </c>
      <c r="J20" s="37"/>
      <c r="K20" s="42">
        <v>300</v>
      </c>
      <c r="L20" s="44"/>
      <c r="M20" s="39">
        <v>86.14</v>
      </c>
      <c r="N20" s="30">
        <f>ROUND(Tabla133323223[[#This Row],[Entrada ]]*Tabla133323223[[#This Row],[Costo unitario RD$]],2)</f>
        <v>25842</v>
      </c>
      <c r="O20" s="30">
        <f>ROUND(Tabla133323223[[#This Row],[Salida ]]*Tabla133323223[[#This Row],[Costo unitario RD$]],2)</f>
        <v>0</v>
      </c>
      <c r="P20" s="40">
        <f>+Tabla133323223[[#This Row],[Existencia mayo]]+Tabla133323223[[#This Row],[Entrada ]]-Tabla133323223[[#This Row],[Salida ]]</f>
        <v>300</v>
      </c>
      <c r="Q20" s="32">
        <f>+Tabla133323223[[#This Row],[ Valor en             RD$           ]]+Tabla133323223[[#This Row],[Entrada  RD$]]-Tabla133323223[[#This Row],[Salida RD$ ]]</f>
        <v>25842</v>
      </c>
    </row>
    <row r="21" spans="1:17" s="18" customFormat="1" ht="28.5" customHeight="1" x14ac:dyDescent="0.25">
      <c r="A21" s="12">
        <v>2</v>
      </c>
      <c r="B21" s="41">
        <v>45093</v>
      </c>
      <c r="C21" s="41">
        <v>45093</v>
      </c>
      <c r="D21" s="42">
        <v>4054</v>
      </c>
      <c r="E21" s="42" t="s">
        <v>24</v>
      </c>
      <c r="F21" s="43" t="s">
        <v>31</v>
      </c>
      <c r="G21" s="43" t="s">
        <v>32</v>
      </c>
      <c r="H21" s="42" t="s">
        <v>23</v>
      </c>
      <c r="I21" s="36"/>
      <c r="J21" s="37"/>
      <c r="K21" s="42">
        <v>10</v>
      </c>
      <c r="L21" s="28"/>
      <c r="M21" s="39">
        <v>443.68</v>
      </c>
      <c r="N21" s="30">
        <f>ROUND(Tabla133323223[[#This Row],[Entrada ]]*Tabla133323223[[#This Row],[Costo unitario RD$]],2)</f>
        <v>4436.8</v>
      </c>
      <c r="O21" s="30">
        <f>ROUND(Tabla133323223[[#This Row],[Salida ]]*Tabla133323223[[#This Row],[Costo unitario RD$]],2)</f>
        <v>0</v>
      </c>
      <c r="P21" s="40">
        <f>+Tabla133323223[[#This Row],[Existencia mayo]]+Tabla133323223[[#This Row],[Entrada ]]-Tabla133323223[[#This Row],[Salida ]]</f>
        <v>10</v>
      </c>
      <c r="Q21" s="32">
        <f>+Tabla133323223[[#This Row],[ Valor en             RD$           ]]+Tabla133323223[[#This Row],[Entrada  RD$]]-Tabla133323223[[#This Row],[Salida RD$ ]]</f>
        <v>4436.8</v>
      </c>
    </row>
    <row r="22" spans="1:17" s="18" customFormat="1" ht="28.5" customHeight="1" x14ac:dyDescent="0.25">
      <c r="A22" s="12">
        <v>3</v>
      </c>
      <c r="B22" s="42" t="s">
        <v>33</v>
      </c>
      <c r="C22" s="42" t="s">
        <v>34</v>
      </c>
      <c r="D22" s="42">
        <v>4018</v>
      </c>
      <c r="E22" s="42" t="s">
        <v>35</v>
      </c>
      <c r="F22" s="43" t="s">
        <v>36</v>
      </c>
      <c r="G22" s="43" t="s">
        <v>37</v>
      </c>
      <c r="H22" s="42" t="s">
        <v>27</v>
      </c>
      <c r="I22" s="36"/>
      <c r="J22" s="37"/>
      <c r="K22" s="42">
        <v>150</v>
      </c>
      <c r="L22" s="28"/>
      <c r="M22" s="39">
        <v>170</v>
      </c>
      <c r="N22" s="30">
        <f>ROUND(Tabla133323223[[#This Row],[Entrada ]]*Tabla133323223[[#This Row],[Costo unitario RD$]],2)</f>
        <v>25500</v>
      </c>
      <c r="O22" s="30">
        <f>ROUND(Tabla133323223[[#This Row],[Salida ]]*Tabla133323223[[#This Row],[Costo unitario RD$]],2)</f>
        <v>0</v>
      </c>
      <c r="P22" s="40">
        <f>+Tabla133323223[[#This Row],[Existencia mayo]]+Tabla133323223[[#This Row],[Entrada ]]-Tabla133323223[[#This Row],[Salida ]]</f>
        <v>150</v>
      </c>
      <c r="Q22" s="32">
        <f>+Tabla133323223[[#This Row],[ Valor en             RD$           ]]+Tabla133323223[[#This Row],[Entrada  RD$]]-Tabla133323223[[#This Row],[Salida RD$ ]]</f>
        <v>25500</v>
      </c>
    </row>
    <row r="23" spans="1:17" s="18" customFormat="1" ht="28.5" customHeight="1" x14ac:dyDescent="0.25">
      <c r="A23" s="12">
        <v>4</v>
      </c>
      <c r="B23" s="41">
        <v>45093</v>
      </c>
      <c r="C23" s="41">
        <v>45093</v>
      </c>
      <c r="D23" s="42">
        <v>4028</v>
      </c>
      <c r="E23" s="42" t="s">
        <v>24</v>
      </c>
      <c r="F23" s="43" t="s">
        <v>38</v>
      </c>
      <c r="G23" s="43" t="s">
        <v>39</v>
      </c>
      <c r="H23" s="42" t="s">
        <v>30</v>
      </c>
      <c r="I23" s="36"/>
      <c r="J23" s="37"/>
      <c r="K23" s="42">
        <v>100</v>
      </c>
      <c r="L23" s="28"/>
      <c r="M23" s="39">
        <v>108.56</v>
      </c>
      <c r="N23" s="30">
        <f>ROUND(Tabla133323223[[#This Row],[Entrada ]]*Tabla133323223[[#This Row],[Costo unitario RD$]],2)</f>
        <v>10856</v>
      </c>
      <c r="O23" s="30">
        <f>ROUND(Tabla133323223[[#This Row],[Salida ]]*Tabla133323223[[#This Row],[Costo unitario RD$]],2)</f>
        <v>0</v>
      </c>
      <c r="P23" s="40">
        <f>+Tabla133323223[[#This Row],[Existencia mayo]]+Tabla133323223[[#This Row],[Entrada ]]-Tabla133323223[[#This Row],[Salida ]]</f>
        <v>100</v>
      </c>
      <c r="Q23" s="32">
        <f>+Tabla133323223[[#This Row],[ Valor en             RD$           ]]+Tabla133323223[[#This Row],[Entrada  RD$]]-Tabla133323223[[#This Row],[Salida RD$ ]]</f>
        <v>10856</v>
      </c>
    </row>
    <row r="24" spans="1:17" s="18" customFormat="1" ht="28.5" customHeight="1" x14ac:dyDescent="0.25">
      <c r="A24" s="12">
        <v>5</v>
      </c>
      <c r="B24" s="41">
        <v>45093</v>
      </c>
      <c r="C24" s="41">
        <v>45093</v>
      </c>
      <c r="D24" s="42">
        <v>4028</v>
      </c>
      <c r="E24" s="42" t="s">
        <v>24</v>
      </c>
      <c r="F24" s="43" t="s">
        <v>38</v>
      </c>
      <c r="G24" s="43" t="s">
        <v>40</v>
      </c>
      <c r="H24" s="42" t="s">
        <v>30</v>
      </c>
      <c r="I24" s="36"/>
      <c r="J24" s="37"/>
      <c r="K24" s="42">
        <v>25</v>
      </c>
      <c r="L24" s="28"/>
      <c r="M24" s="39">
        <v>108.56</v>
      </c>
      <c r="N24" s="30">
        <f>ROUND(Tabla133323223[[#This Row],[Entrada ]]*Tabla133323223[[#This Row],[Costo unitario RD$]],2)</f>
        <v>2714</v>
      </c>
      <c r="O24" s="30">
        <f>ROUND(Tabla133323223[[#This Row],[Salida ]]*Tabla133323223[[#This Row],[Costo unitario RD$]],2)</f>
        <v>0</v>
      </c>
      <c r="P24" s="40">
        <f>+Tabla133323223[[#This Row],[Existencia mayo]]+Tabla133323223[[#This Row],[Entrada ]]-Tabla133323223[[#This Row],[Salida ]]</f>
        <v>25</v>
      </c>
      <c r="Q24" s="32">
        <f>+Tabla133323223[[#This Row],[ Valor en             RD$           ]]+Tabla133323223[[#This Row],[Entrada  RD$]]-Tabla133323223[[#This Row],[Salida RD$ ]]</f>
        <v>2714</v>
      </c>
    </row>
    <row r="25" spans="1:17" s="18" customFormat="1" ht="28.5" customHeight="1" x14ac:dyDescent="0.25">
      <c r="A25" s="12">
        <v>6</v>
      </c>
      <c r="B25" s="41">
        <v>45093</v>
      </c>
      <c r="C25" s="41">
        <v>45093</v>
      </c>
      <c r="D25" s="45">
        <v>4071</v>
      </c>
      <c r="E25" s="45" t="s">
        <v>41</v>
      </c>
      <c r="F25" s="46" t="s">
        <v>42</v>
      </c>
      <c r="G25" s="46" t="s">
        <v>43</v>
      </c>
      <c r="H25" s="45" t="s">
        <v>27</v>
      </c>
      <c r="I25" s="47"/>
      <c r="J25" s="48"/>
      <c r="K25" s="45">
        <v>1200</v>
      </c>
      <c r="L25" s="28"/>
      <c r="M25" s="49">
        <v>47.9375</v>
      </c>
      <c r="N25" s="50">
        <f>ROUND(Tabla133323223[[#This Row],[Entrada ]]*Tabla133323223[[#This Row],[Costo unitario RD$]],2)</f>
        <v>57525</v>
      </c>
      <c r="O25" s="30">
        <f>ROUND(Tabla133323223[[#This Row],[Salida ]]*Tabla133323223[[#This Row],[Costo unitario RD$]],2)</f>
        <v>0</v>
      </c>
      <c r="P25" s="51">
        <f>+Tabla133323223[[#This Row],[Existencia mayo]]+Tabla133323223[[#This Row],[Entrada ]]-Tabla133323223[[#This Row],[Salida ]]</f>
        <v>1200</v>
      </c>
      <c r="Q25" s="32">
        <f>+Tabla133323223[[#This Row],[ Valor en             RD$           ]]+Tabla133323223[[#This Row],[Entrada  RD$]]-Tabla133323223[[#This Row],[Salida RD$ ]]</f>
        <v>57525</v>
      </c>
    </row>
    <row r="26" spans="1:17" s="18" customFormat="1" ht="28.5" customHeight="1" x14ac:dyDescent="0.25">
      <c r="A26" s="12">
        <v>7</v>
      </c>
      <c r="B26" s="41">
        <v>45091</v>
      </c>
      <c r="C26" s="41">
        <v>45091</v>
      </c>
      <c r="D26" s="45">
        <v>4038</v>
      </c>
      <c r="E26" s="45" t="s">
        <v>41</v>
      </c>
      <c r="F26" s="46" t="s">
        <v>44</v>
      </c>
      <c r="G26" s="46" t="s">
        <v>45</v>
      </c>
      <c r="H26" s="45" t="s">
        <v>27</v>
      </c>
      <c r="I26" s="47"/>
      <c r="J26" s="48"/>
      <c r="K26" s="52">
        <v>1000</v>
      </c>
      <c r="L26" s="28"/>
      <c r="M26" s="49">
        <v>109.681</v>
      </c>
      <c r="N26" s="50">
        <f>ROUND(Tabla133323223[[#This Row],[Entrada ]]*Tabla133323223[[#This Row],[Costo unitario RD$]],2)</f>
        <v>109681</v>
      </c>
      <c r="O26" s="30">
        <f>ROUND(Tabla133323223[[#This Row],[Salida ]]*Tabla133323223[[#This Row],[Costo unitario RD$]],2)</f>
        <v>0</v>
      </c>
      <c r="P26" s="51">
        <f>+Tabla133323223[[#This Row],[Existencia mayo]]+Tabla133323223[[#This Row],[Entrada ]]-Tabla133323223[[#This Row],[Salida ]]</f>
        <v>1000</v>
      </c>
      <c r="Q26" s="32">
        <f>+Tabla133323223[[#This Row],[ Valor en             RD$           ]]+Tabla133323223[[#This Row],[Entrada  RD$]]-Tabla133323223[[#This Row],[Salida RD$ ]]</f>
        <v>109681</v>
      </c>
    </row>
    <row r="27" spans="1:17" s="18" customFormat="1" ht="28.5" customHeight="1" x14ac:dyDescent="0.25">
      <c r="A27" s="12">
        <v>8</v>
      </c>
      <c r="B27" s="41">
        <v>45093</v>
      </c>
      <c r="C27" s="41">
        <v>45093</v>
      </c>
      <c r="D27" s="42">
        <v>4059</v>
      </c>
      <c r="E27" s="42" t="s">
        <v>20</v>
      </c>
      <c r="F27" s="43" t="s">
        <v>21</v>
      </c>
      <c r="G27" s="43" t="s">
        <v>46</v>
      </c>
      <c r="H27" s="42" t="s">
        <v>23</v>
      </c>
      <c r="I27" s="36"/>
      <c r="J27" s="37"/>
      <c r="K27" s="42">
        <v>3</v>
      </c>
      <c r="L27" s="28"/>
      <c r="M27" s="39">
        <v>3835</v>
      </c>
      <c r="N27" s="30">
        <f>ROUND(Tabla133323223[[#This Row],[Entrada ]]*Tabla133323223[[#This Row],[Costo unitario RD$]],2)</f>
        <v>11505</v>
      </c>
      <c r="O27" s="30">
        <f>ROUND(Tabla133323223[[#This Row],[Salida ]]*Tabla133323223[[#This Row],[Costo unitario RD$]],2)</f>
        <v>0</v>
      </c>
      <c r="P27" s="40">
        <f>+Tabla133323223[[#This Row],[Existencia mayo]]+Tabla133323223[[#This Row],[Entrada ]]-Tabla133323223[[#This Row],[Salida ]]</f>
        <v>3</v>
      </c>
      <c r="Q27" s="32">
        <f>+Tabla133323223[[#This Row],[ Valor en             RD$           ]]+Tabla133323223[[#This Row],[Entrada  RD$]]-Tabla133323223[[#This Row],[Salida RD$ ]]</f>
        <v>11505</v>
      </c>
    </row>
    <row r="28" spans="1:17" s="18" customFormat="1" ht="28.5" customHeight="1" x14ac:dyDescent="0.25">
      <c r="A28" s="12">
        <v>9</v>
      </c>
      <c r="B28" s="41">
        <v>45093</v>
      </c>
      <c r="C28" s="41">
        <v>45093</v>
      </c>
      <c r="D28" s="42">
        <v>4069</v>
      </c>
      <c r="E28" s="42" t="s">
        <v>47</v>
      </c>
      <c r="F28" s="43" t="s">
        <v>48</v>
      </c>
      <c r="G28" s="43" t="s">
        <v>49</v>
      </c>
      <c r="H28" s="42" t="s">
        <v>50</v>
      </c>
      <c r="I28" s="36"/>
      <c r="J28" s="37"/>
      <c r="K28" s="42">
        <v>30</v>
      </c>
      <c r="L28" s="28"/>
      <c r="M28" s="39">
        <v>293.82</v>
      </c>
      <c r="N28" s="30">
        <f>ROUND(Tabla133323223[[#This Row],[Entrada ]]*Tabla133323223[[#This Row],[Costo unitario RD$]],2)</f>
        <v>8814.6</v>
      </c>
      <c r="O28" s="30">
        <f>ROUND(Tabla133323223[[#This Row],[Salida ]]*Tabla133323223[[#This Row],[Costo unitario RD$]],2)</f>
        <v>0</v>
      </c>
      <c r="P28" s="40">
        <f>+Tabla133323223[[#This Row],[Existencia mayo]]+Tabla133323223[[#This Row],[Entrada ]]-Tabla133323223[[#This Row],[Salida ]]</f>
        <v>30</v>
      </c>
      <c r="Q28" s="32">
        <f>+Tabla133323223[[#This Row],[ Valor en             RD$           ]]+Tabla133323223[[#This Row],[Entrada  RD$]]-Tabla133323223[[#This Row],[Salida RD$ ]]</f>
        <v>8814.6</v>
      </c>
    </row>
    <row r="29" spans="1:17" s="18" customFormat="1" ht="28.5" customHeight="1" x14ac:dyDescent="0.25">
      <c r="A29" s="12">
        <v>10</v>
      </c>
      <c r="B29" s="41">
        <v>45093</v>
      </c>
      <c r="C29" s="41">
        <v>45093</v>
      </c>
      <c r="D29" s="42">
        <v>4069</v>
      </c>
      <c r="E29" s="42" t="s">
        <v>47</v>
      </c>
      <c r="F29" s="43" t="s">
        <v>48</v>
      </c>
      <c r="G29" s="43" t="s">
        <v>51</v>
      </c>
      <c r="H29" s="42" t="s">
        <v>50</v>
      </c>
      <c r="I29" s="36"/>
      <c r="J29" s="37"/>
      <c r="K29" s="42">
        <v>30</v>
      </c>
      <c r="L29" s="28"/>
      <c r="M29" s="39">
        <v>293.82</v>
      </c>
      <c r="N29" s="30">
        <f>ROUND(Tabla133323223[[#This Row],[Entrada ]]*Tabla133323223[[#This Row],[Costo unitario RD$]],2)</f>
        <v>8814.6</v>
      </c>
      <c r="O29" s="30">
        <f>ROUND(Tabla133323223[[#This Row],[Salida ]]*Tabla133323223[[#This Row],[Costo unitario RD$]],2)</f>
        <v>0</v>
      </c>
      <c r="P29" s="40">
        <f>+Tabla133323223[[#This Row],[Existencia mayo]]+Tabla133323223[[#This Row],[Entrada ]]-Tabla133323223[[#This Row],[Salida ]]</f>
        <v>30</v>
      </c>
      <c r="Q29" s="32">
        <f>+Tabla133323223[[#This Row],[ Valor en             RD$           ]]+Tabla133323223[[#This Row],[Entrada  RD$]]-Tabla133323223[[#This Row],[Salida RD$ ]]</f>
        <v>8814.6</v>
      </c>
    </row>
    <row r="30" spans="1:17" s="18" customFormat="1" ht="28.5" customHeight="1" x14ac:dyDescent="0.25">
      <c r="A30" s="12">
        <v>11</v>
      </c>
      <c r="B30" s="41">
        <v>45093</v>
      </c>
      <c r="C30" s="41">
        <v>45093</v>
      </c>
      <c r="D30" s="42">
        <v>4017</v>
      </c>
      <c r="E30" s="42" t="s">
        <v>24</v>
      </c>
      <c r="F30" s="43" t="s">
        <v>52</v>
      </c>
      <c r="G30" s="43" t="s">
        <v>53</v>
      </c>
      <c r="H30" s="42" t="s">
        <v>27</v>
      </c>
      <c r="I30" s="36"/>
      <c r="J30" s="37"/>
      <c r="K30" s="42">
        <v>50</v>
      </c>
      <c r="L30" s="28"/>
      <c r="M30" s="39">
        <v>188.8</v>
      </c>
      <c r="N30" s="30">
        <f>ROUND(Tabla133323223[[#This Row],[Entrada ]]*Tabla133323223[[#This Row],[Costo unitario RD$]],2)</f>
        <v>9440</v>
      </c>
      <c r="O30" s="30">
        <f>ROUND(Tabla133323223[[#This Row],[Salida ]]*Tabla133323223[[#This Row],[Costo unitario RD$]],2)</f>
        <v>0</v>
      </c>
      <c r="P30" s="40">
        <f>+Tabla133323223[[#This Row],[Existencia mayo]]+Tabla133323223[[#This Row],[Entrada ]]-Tabla133323223[[#This Row],[Salida ]]</f>
        <v>50</v>
      </c>
      <c r="Q30" s="32">
        <f>+Tabla133323223[[#This Row],[ Valor en             RD$           ]]+Tabla133323223[[#This Row],[Entrada  RD$]]-Tabla133323223[[#This Row],[Salida RD$ ]]</f>
        <v>9440</v>
      </c>
    </row>
    <row r="31" spans="1:17" s="18" customFormat="1" ht="28.5" customHeight="1" x14ac:dyDescent="0.25">
      <c r="A31" s="12">
        <v>12</v>
      </c>
      <c r="B31" s="41">
        <v>45093</v>
      </c>
      <c r="C31" s="41">
        <v>45093</v>
      </c>
      <c r="D31" s="42">
        <v>4017</v>
      </c>
      <c r="E31" s="42" t="s">
        <v>24</v>
      </c>
      <c r="F31" s="43" t="s">
        <v>52</v>
      </c>
      <c r="G31" s="43" t="s">
        <v>54</v>
      </c>
      <c r="H31" s="42" t="s">
        <v>27</v>
      </c>
      <c r="I31" s="36"/>
      <c r="J31" s="37"/>
      <c r="K31" s="42">
        <v>50</v>
      </c>
      <c r="L31" s="28"/>
      <c r="M31" s="39">
        <v>188.8</v>
      </c>
      <c r="N31" s="30">
        <f>ROUND(Tabla133323223[[#This Row],[Entrada ]]*Tabla133323223[[#This Row],[Costo unitario RD$]],2)</f>
        <v>9440</v>
      </c>
      <c r="O31" s="30">
        <f>ROUND(Tabla133323223[[#This Row],[Salida ]]*Tabla133323223[[#This Row],[Costo unitario RD$]],2)</f>
        <v>0</v>
      </c>
      <c r="P31" s="40">
        <f>+Tabla133323223[[#This Row],[Existencia mayo]]+Tabla133323223[[#This Row],[Entrada ]]-Tabla133323223[[#This Row],[Salida ]]</f>
        <v>50</v>
      </c>
      <c r="Q31" s="32">
        <f>+Tabla133323223[[#This Row],[ Valor en             RD$           ]]+Tabla133323223[[#This Row],[Entrada  RD$]]-Tabla133323223[[#This Row],[Salida RD$ ]]</f>
        <v>9440</v>
      </c>
    </row>
    <row r="32" spans="1:17" s="18" customFormat="1" ht="28.5" customHeight="1" x14ac:dyDescent="0.25">
      <c r="A32" s="12">
        <v>13</v>
      </c>
      <c r="B32" s="53" t="s">
        <v>55</v>
      </c>
      <c r="C32" s="53" t="s">
        <v>56</v>
      </c>
      <c r="D32" s="42">
        <v>4029</v>
      </c>
      <c r="E32" s="42" t="s">
        <v>24</v>
      </c>
      <c r="F32" s="43" t="s">
        <v>57</v>
      </c>
      <c r="G32" s="43" t="s">
        <v>58</v>
      </c>
      <c r="H32" s="42" t="s">
        <v>30</v>
      </c>
      <c r="I32" s="36"/>
      <c r="J32" s="37"/>
      <c r="K32" s="42">
        <v>24</v>
      </c>
      <c r="L32" s="28"/>
      <c r="M32" s="39">
        <v>767</v>
      </c>
      <c r="N32" s="30">
        <f>ROUND(Tabla133323223[[#This Row],[Entrada ]]*Tabla133323223[[#This Row],[Costo unitario RD$]],2)</f>
        <v>18408</v>
      </c>
      <c r="O32" s="30">
        <f>ROUND(Tabla133323223[[#This Row],[Salida ]]*Tabla133323223[[#This Row],[Costo unitario RD$]],2)</f>
        <v>0</v>
      </c>
      <c r="P32" s="40">
        <f>+Tabla133323223[[#This Row],[Existencia mayo]]+Tabla133323223[[#This Row],[Entrada ]]-Tabla133323223[[#This Row],[Salida ]]</f>
        <v>24</v>
      </c>
      <c r="Q32" s="32">
        <f>+Tabla133323223[[#This Row],[ Valor en             RD$           ]]+Tabla133323223[[#This Row],[Entrada  RD$]]-Tabla133323223[[#This Row],[Salida RD$ ]]</f>
        <v>18408</v>
      </c>
    </row>
    <row r="33" spans="1:17" s="18" customFormat="1" ht="28.5" customHeight="1" x14ac:dyDescent="0.25">
      <c r="A33" s="12">
        <v>14</v>
      </c>
      <c r="B33" s="41">
        <v>45093</v>
      </c>
      <c r="C33" s="41">
        <v>45093</v>
      </c>
      <c r="D33" s="42">
        <v>4087</v>
      </c>
      <c r="E33" s="42" t="s">
        <v>47</v>
      </c>
      <c r="F33" s="43" t="s">
        <v>59</v>
      </c>
      <c r="G33" s="43" t="s">
        <v>60</v>
      </c>
      <c r="H33" s="42" t="s">
        <v>27</v>
      </c>
      <c r="I33" s="36"/>
      <c r="J33" s="37"/>
      <c r="K33" s="42">
        <v>20</v>
      </c>
      <c r="L33" s="28"/>
      <c r="M33" s="39">
        <v>135.69999999999999</v>
      </c>
      <c r="N33" s="30">
        <f>ROUND(Tabla133323223[[#This Row],[Entrada ]]*Tabla133323223[[#This Row],[Costo unitario RD$]],2)</f>
        <v>2714</v>
      </c>
      <c r="O33" s="30">
        <f>ROUND(Tabla133323223[[#This Row],[Salida ]]*Tabla133323223[[#This Row],[Costo unitario RD$]],2)</f>
        <v>0</v>
      </c>
      <c r="P33" s="40">
        <f>+Tabla133323223[[#This Row],[Existencia mayo]]+Tabla133323223[[#This Row],[Entrada ]]-Tabla133323223[[#This Row],[Salida ]]</f>
        <v>20</v>
      </c>
      <c r="Q33" s="32">
        <f>+Tabla133323223[[#This Row],[ Valor en             RD$           ]]+Tabla133323223[[#This Row],[Entrada  RD$]]-Tabla133323223[[#This Row],[Salida RD$ ]]</f>
        <v>2714</v>
      </c>
    </row>
    <row r="34" spans="1:17" s="18" customFormat="1" ht="28.5" customHeight="1" x14ac:dyDescent="0.25">
      <c r="A34" s="12">
        <v>15</v>
      </c>
      <c r="B34" s="41">
        <v>45093</v>
      </c>
      <c r="C34" s="41">
        <v>45093</v>
      </c>
      <c r="D34" s="42">
        <v>4087</v>
      </c>
      <c r="E34" s="42" t="s">
        <v>47</v>
      </c>
      <c r="F34" s="43" t="s">
        <v>59</v>
      </c>
      <c r="G34" s="43" t="s">
        <v>61</v>
      </c>
      <c r="H34" s="42" t="s">
        <v>27</v>
      </c>
      <c r="I34" s="36"/>
      <c r="J34" s="37"/>
      <c r="K34" s="42">
        <v>20</v>
      </c>
      <c r="L34" s="28"/>
      <c r="M34" s="39">
        <v>135.69999999999999</v>
      </c>
      <c r="N34" s="30">
        <f>ROUND(Tabla133323223[[#This Row],[Entrada ]]*Tabla133323223[[#This Row],[Costo unitario RD$]],2)</f>
        <v>2714</v>
      </c>
      <c r="O34" s="30">
        <f>ROUND(Tabla133323223[[#This Row],[Salida ]]*Tabla133323223[[#This Row],[Costo unitario RD$]],2)</f>
        <v>0</v>
      </c>
      <c r="P34" s="40">
        <f>+Tabla133323223[[#This Row],[Existencia mayo]]+Tabla133323223[[#This Row],[Entrada ]]-Tabla133323223[[#This Row],[Salida ]]</f>
        <v>20</v>
      </c>
      <c r="Q34" s="32">
        <f>+Tabla133323223[[#This Row],[ Valor en             RD$           ]]+Tabla133323223[[#This Row],[Entrada  RD$]]-Tabla133323223[[#This Row],[Salida RD$ ]]</f>
        <v>2714</v>
      </c>
    </row>
    <row r="35" spans="1:17" s="18" customFormat="1" ht="28.5" customHeight="1" x14ac:dyDescent="0.25">
      <c r="A35" s="12">
        <v>16</v>
      </c>
      <c r="B35" s="41">
        <v>45093</v>
      </c>
      <c r="C35" s="41">
        <v>45093</v>
      </c>
      <c r="D35" s="42">
        <v>4044</v>
      </c>
      <c r="E35" s="42" t="s">
        <v>24</v>
      </c>
      <c r="F35" s="43" t="s">
        <v>52</v>
      </c>
      <c r="G35" s="43" t="s">
        <v>62</v>
      </c>
      <c r="H35" s="42" t="s">
        <v>27</v>
      </c>
      <c r="I35" s="36"/>
      <c r="J35" s="37"/>
      <c r="K35" s="42">
        <v>130</v>
      </c>
      <c r="L35" s="28"/>
      <c r="M35" s="39">
        <v>49.56</v>
      </c>
      <c r="N35" s="30">
        <f>ROUND(Tabla133323223[[#This Row],[Entrada ]]*Tabla133323223[[#This Row],[Costo unitario RD$]],2)</f>
        <v>6442.8</v>
      </c>
      <c r="O35" s="30">
        <f>ROUND(Tabla133323223[[#This Row],[Salida ]]*Tabla133323223[[#This Row],[Costo unitario RD$]],2)</f>
        <v>0</v>
      </c>
      <c r="P35" s="40">
        <f>+Tabla133323223[[#This Row],[Existencia mayo]]+Tabla133323223[[#This Row],[Entrada ]]-Tabla133323223[[#This Row],[Salida ]]</f>
        <v>130</v>
      </c>
      <c r="Q35" s="32">
        <f>+Tabla133323223[[#This Row],[ Valor en             RD$           ]]+Tabla133323223[[#This Row],[Entrada  RD$]]-Tabla133323223[[#This Row],[Salida RD$ ]]</f>
        <v>6442.8</v>
      </c>
    </row>
    <row r="36" spans="1:17" s="18" customFormat="1" ht="28.5" customHeight="1" x14ac:dyDescent="0.25">
      <c r="A36" s="12">
        <v>17</v>
      </c>
      <c r="B36" s="41">
        <v>45093</v>
      </c>
      <c r="C36" s="41">
        <v>45093</v>
      </c>
      <c r="D36" s="42">
        <v>4044</v>
      </c>
      <c r="E36" s="42" t="s">
        <v>24</v>
      </c>
      <c r="F36" s="43" t="s">
        <v>52</v>
      </c>
      <c r="G36" s="43" t="s">
        <v>63</v>
      </c>
      <c r="H36" s="42" t="s">
        <v>27</v>
      </c>
      <c r="I36" s="36"/>
      <c r="J36" s="37"/>
      <c r="K36" s="42">
        <v>70</v>
      </c>
      <c r="L36" s="28"/>
      <c r="M36" s="39">
        <v>49.559999999999995</v>
      </c>
      <c r="N36" s="30">
        <f>ROUND(Tabla133323223[[#This Row],[Entrada ]]*Tabla133323223[[#This Row],[Costo unitario RD$]],2)</f>
        <v>3469.2</v>
      </c>
      <c r="O36" s="30">
        <f>ROUND(Tabla133323223[[#This Row],[Salida ]]*Tabla133323223[[#This Row],[Costo unitario RD$]],2)</f>
        <v>0</v>
      </c>
      <c r="P36" s="40">
        <f>+Tabla133323223[[#This Row],[Existencia mayo]]+Tabla133323223[[#This Row],[Entrada ]]-Tabla133323223[[#This Row],[Salida ]]</f>
        <v>70</v>
      </c>
      <c r="Q36" s="32">
        <f>+Tabla133323223[[#This Row],[ Valor en             RD$           ]]+Tabla133323223[[#This Row],[Entrada  RD$]]-Tabla133323223[[#This Row],[Salida RD$ ]]</f>
        <v>3469.2</v>
      </c>
    </row>
    <row r="37" spans="1:17" s="18" customFormat="1" ht="28.5" customHeight="1" x14ac:dyDescent="0.25">
      <c r="A37" s="12">
        <v>18</v>
      </c>
      <c r="B37" s="41">
        <v>45093</v>
      </c>
      <c r="C37" s="41">
        <v>45093</v>
      </c>
      <c r="D37" s="42">
        <v>4037</v>
      </c>
      <c r="E37" s="42" t="s">
        <v>64</v>
      </c>
      <c r="F37" s="43" t="s">
        <v>65</v>
      </c>
      <c r="G37" s="43" t="s">
        <v>66</v>
      </c>
      <c r="H37" s="42" t="s">
        <v>27</v>
      </c>
      <c r="I37" s="36"/>
      <c r="J37" s="37"/>
      <c r="K37" s="42">
        <v>20</v>
      </c>
      <c r="L37" s="28"/>
      <c r="M37" s="39">
        <v>424.8</v>
      </c>
      <c r="N37" s="30">
        <f>ROUND(Tabla133323223[[#This Row],[Entrada ]]*Tabla133323223[[#This Row],[Costo unitario RD$]],2)</f>
        <v>8496</v>
      </c>
      <c r="O37" s="30">
        <f>ROUND(Tabla133323223[[#This Row],[Salida ]]*Tabla133323223[[#This Row],[Costo unitario RD$]],2)</f>
        <v>0</v>
      </c>
      <c r="P37" s="40">
        <f>+Tabla133323223[[#This Row],[Existencia mayo]]+Tabla133323223[[#This Row],[Entrada ]]-Tabla133323223[[#This Row],[Salida ]]</f>
        <v>20</v>
      </c>
      <c r="Q37" s="32">
        <f>+Tabla133323223[[#This Row],[ Valor en             RD$           ]]+Tabla133323223[[#This Row],[Entrada  RD$]]-Tabla133323223[[#This Row],[Salida RD$ ]]</f>
        <v>8496</v>
      </c>
    </row>
    <row r="38" spans="1:17" s="18" customFormat="1" ht="28.5" customHeight="1" x14ac:dyDescent="0.25">
      <c r="A38" s="12">
        <v>19</v>
      </c>
      <c r="B38" s="41">
        <v>45093</v>
      </c>
      <c r="C38" s="41">
        <v>45093</v>
      </c>
      <c r="D38" s="42">
        <v>4011</v>
      </c>
      <c r="E38" s="42" t="s">
        <v>24</v>
      </c>
      <c r="F38" s="43" t="s">
        <v>67</v>
      </c>
      <c r="G38" s="43" t="s">
        <v>68</v>
      </c>
      <c r="H38" s="42" t="s">
        <v>69</v>
      </c>
      <c r="I38" s="36"/>
      <c r="J38" s="37"/>
      <c r="K38" s="42">
        <v>100</v>
      </c>
      <c r="L38" s="28">
        <v>28</v>
      </c>
      <c r="M38" s="39">
        <v>100.3</v>
      </c>
      <c r="N38" s="30">
        <f>ROUND(Tabla133323223[[#This Row],[Entrada ]]*Tabla133323223[[#This Row],[Costo unitario RD$]],2)</f>
        <v>10030</v>
      </c>
      <c r="O38" s="30">
        <f>ROUND(Tabla133323223[[#This Row],[Salida ]]*Tabla133323223[[#This Row],[Costo unitario RD$]],2)</f>
        <v>2808.4</v>
      </c>
      <c r="P38" s="40">
        <f>+Tabla133323223[[#This Row],[Existencia mayo]]+Tabla133323223[[#This Row],[Entrada ]]-Tabla133323223[[#This Row],[Salida ]]</f>
        <v>72</v>
      </c>
      <c r="Q38" s="32">
        <f>+Tabla133323223[[#This Row],[ Valor en             RD$           ]]+Tabla133323223[[#This Row],[Entrada  RD$]]-Tabla133323223[[#This Row],[Salida RD$ ]]</f>
        <v>7221.6</v>
      </c>
    </row>
    <row r="39" spans="1:17" s="18" customFormat="1" ht="28.5" customHeight="1" x14ac:dyDescent="0.25">
      <c r="A39" s="12">
        <v>20</v>
      </c>
      <c r="B39" s="41">
        <v>45093</v>
      </c>
      <c r="C39" s="41">
        <v>45093</v>
      </c>
      <c r="D39" s="42">
        <v>4009</v>
      </c>
      <c r="E39" s="42" t="s">
        <v>24</v>
      </c>
      <c r="F39" s="43" t="s">
        <v>70</v>
      </c>
      <c r="G39" s="43" t="s">
        <v>71</v>
      </c>
      <c r="H39" s="42" t="s">
        <v>27</v>
      </c>
      <c r="I39" s="36"/>
      <c r="J39" s="37"/>
      <c r="K39" s="42">
        <v>8</v>
      </c>
      <c r="L39" s="28"/>
      <c r="M39" s="39">
        <v>3115.2</v>
      </c>
      <c r="N39" s="30">
        <f>ROUND(Tabla133323223[[#This Row],[Entrada ]]*Tabla133323223[[#This Row],[Costo unitario RD$]],2)</f>
        <v>24921.599999999999</v>
      </c>
      <c r="O39" s="30">
        <f>ROUND(Tabla133323223[[#This Row],[Salida ]]*Tabla133323223[[#This Row],[Costo unitario RD$]],2)</f>
        <v>0</v>
      </c>
      <c r="P39" s="40">
        <f>+Tabla133323223[[#This Row],[Existencia mayo]]+Tabla133323223[[#This Row],[Entrada ]]-Tabla133323223[[#This Row],[Salida ]]</f>
        <v>8</v>
      </c>
      <c r="Q39" s="32">
        <f>+Tabla133323223[[#This Row],[ Valor en             RD$           ]]+Tabla133323223[[#This Row],[Entrada  RD$]]-Tabla133323223[[#This Row],[Salida RD$ ]]</f>
        <v>24921.599999999999</v>
      </c>
    </row>
    <row r="40" spans="1:17" s="18" customFormat="1" ht="28.5" customHeight="1" x14ac:dyDescent="0.25">
      <c r="A40" s="12">
        <v>21</v>
      </c>
      <c r="B40" s="41">
        <v>45093</v>
      </c>
      <c r="C40" s="41">
        <v>45093</v>
      </c>
      <c r="D40" s="42">
        <v>4051</v>
      </c>
      <c r="E40" s="42" t="s">
        <v>24</v>
      </c>
      <c r="F40" s="43" t="s">
        <v>70</v>
      </c>
      <c r="G40" s="43" t="s">
        <v>72</v>
      </c>
      <c r="H40" s="42" t="s">
        <v>27</v>
      </c>
      <c r="I40" s="36"/>
      <c r="J40" s="37"/>
      <c r="K40" s="42">
        <v>30</v>
      </c>
      <c r="L40" s="28"/>
      <c r="M40" s="39">
        <v>224.2</v>
      </c>
      <c r="N40" s="30">
        <f>ROUND(Tabla133323223[[#This Row],[Entrada ]]*Tabla133323223[[#This Row],[Costo unitario RD$]],2)</f>
        <v>6726</v>
      </c>
      <c r="O40" s="30">
        <f>ROUND(Tabla133323223[[#This Row],[Salida ]]*Tabla133323223[[#This Row],[Costo unitario RD$]],2)</f>
        <v>0</v>
      </c>
      <c r="P40" s="40">
        <f>+Tabla133323223[[#This Row],[Existencia mayo]]+Tabla133323223[[#This Row],[Entrada ]]-Tabla133323223[[#This Row],[Salida ]]</f>
        <v>30</v>
      </c>
      <c r="Q40" s="32">
        <f>+Tabla133323223[[#This Row],[ Valor en             RD$           ]]+Tabla133323223[[#This Row],[Entrada  RD$]]-Tabla133323223[[#This Row],[Salida RD$ ]]</f>
        <v>6726</v>
      </c>
    </row>
    <row r="41" spans="1:17" s="18" customFormat="1" ht="28.5" customHeight="1" x14ac:dyDescent="0.25">
      <c r="A41" s="12">
        <v>22</v>
      </c>
      <c r="B41" s="41">
        <v>45093</v>
      </c>
      <c r="C41" s="41">
        <v>45093</v>
      </c>
      <c r="D41" s="42">
        <v>4097</v>
      </c>
      <c r="E41" s="42" t="s">
        <v>24</v>
      </c>
      <c r="F41" s="43" t="s">
        <v>67</v>
      </c>
      <c r="G41" s="43" t="s">
        <v>73</v>
      </c>
      <c r="H41" s="42" t="s">
        <v>27</v>
      </c>
      <c r="I41" s="36"/>
      <c r="J41" s="37"/>
      <c r="K41" s="42">
        <v>50</v>
      </c>
      <c r="L41" s="28"/>
      <c r="M41" s="39">
        <v>147.5</v>
      </c>
      <c r="N41" s="30">
        <f>ROUND(Tabla133323223[[#This Row],[Entrada ]]*Tabla133323223[[#This Row],[Costo unitario RD$]],2)</f>
        <v>7375</v>
      </c>
      <c r="O41" s="30">
        <f>ROUND(Tabla133323223[[#This Row],[Salida ]]*Tabla133323223[[#This Row],[Costo unitario RD$]],2)</f>
        <v>0</v>
      </c>
      <c r="P41" s="40">
        <f>+Tabla133323223[[#This Row],[Existencia mayo]]+Tabla133323223[[#This Row],[Entrada ]]-Tabla133323223[[#This Row],[Salida ]]</f>
        <v>50</v>
      </c>
      <c r="Q41" s="32">
        <f>+Tabla133323223[[#This Row],[ Valor en             RD$           ]]+Tabla133323223[[#This Row],[Entrada  RD$]]-Tabla133323223[[#This Row],[Salida RD$ ]]</f>
        <v>7375</v>
      </c>
    </row>
    <row r="42" spans="1:17" s="64" customFormat="1" ht="17.25" customHeight="1" x14ac:dyDescent="0.25">
      <c r="A42" s="54"/>
      <c r="B42" s="55"/>
      <c r="C42" s="55"/>
      <c r="D42" s="56"/>
      <c r="E42" s="56"/>
      <c r="F42" s="56"/>
      <c r="G42" s="57"/>
      <c r="H42" s="58" t="s">
        <v>27</v>
      </c>
      <c r="I42" s="59"/>
      <c r="J42" s="60"/>
      <c r="K42" s="57"/>
      <c r="L42" s="28"/>
      <c r="M42" s="61"/>
      <c r="N42" s="62">
        <f>ROUND(Tabla133323223[[#This Row],[Entrada ]]*Tabla133323223[[#This Row],[Costo unitario RD$]],2)</f>
        <v>0</v>
      </c>
      <c r="O42" s="30">
        <f>ROUND(Tabla133323223[[#This Row],[Salida ]]*Tabla133323223[[#This Row],[Costo unitario RD$]],2)</f>
        <v>0</v>
      </c>
      <c r="P42" s="63">
        <f>+Tabla133323223[[#This Row],[Existencia mayo]]+Tabla133323223[[#This Row],[Entrada ]]-Tabla133323223[[#This Row],[Salida ]]</f>
        <v>0</v>
      </c>
      <c r="Q42" s="32">
        <f>+Tabla133323223[[#This Row],[ Valor en             RD$           ]]+Tabla133323223[[#This Row],[Entrada  RD$]]-Tabla133323223[[#This Row],[Salida RD$ ]]</f>
        <v>0</v>
      </c>
    </row>
    <row r="43" spans="1:17" s="18" customFormat="1" ht="28.5" customHeight="1" x14ac:dyDescent="0.25">
      <c r="A43" s="12">
        <v>1</v>
      </c>
      <c r="B43" s="65">
        <v>45093</v>
      </c>
      <c r="C43" s="65">
        <v>45093</v>
      </c>
      <c r="D43" s="66">
        <v>4003</v>
      </c>
      <c r="E43" s="66" t="s">
        <v>24</v>
      </c>
      <c r="F43" s="67" t="s">
        <v>74</v>
      </c>
      <c r="G43" s="67" t="s">
        <v>75</v>
      </c>
      <c r="H43" s="35" t="s">
        <v>27</v>
      </c>
      <c r="I43" s="36"/>
      <c r="J43" s="37"/>
      <c r="K43" s="66">
        <v>60</v>
      </c>
      <c r="L43" s="28"/>
      <c r="M43" s="39">
        <v>123.9</v>
      </c>
      <c r="N43" s="30">
        <f>ROUND(Tabla133323223[[#This Row],[Entrada ]]*Tabla133323223[[#This Row],[Costo unitario RD$]],2)</f>
        <v>7434</v>
      </c>
      <c r="O43" s="30">
        <f>ROUND(Tabla133323223[[#This Row],[Salida ]]*Tabla133323223[[#This Row],[Costo unitario RD$]],2)</f>
        <v>0</v>
      </c>
      <c r="P43" s="40">
        <f>+Tabla133323223[[#This Row],[Existencia mayo]]+Tabla133323223[[#This Row],[Entrada ]]-Tabla133323223[[#This Row],[Salida ]]</f>
        <v>60</v>
      </c>
      <c r="Q43" s="32">
        <f>+Tabla133323223[[#This Row],[ Valor en             RD$           ]]+Tabla133323223[[#This Row],[Entrada  RD$]]-Tabla133323223[[#This Row],[Salida RD$ ]]</f>
        <v>7434</v>
      </c>
    </row>
    <row r="44" spans="1:17" s="18" customFormat="1" ht="28.5" customHeight="1" x14ac:dyDescent="0.25">
      <c r="A44" s="12">
        <v>2</v>
      </c>
      <c r="B44" s="65">
        <v>45093</v>
      </c>
      <c r="C44" s="65">
        <v>45093</v>
      </c>
      <c r="D44" s="66">
        <v>4062</v>
      </c>
      <c r="E44" s="66" t="s">
        <v>24</v>
      </c>
      <c r="F44" s="67" t="s">
        <v>74</v>
      </c>
      <c r="G44" s="67" t="s">
        <v>76</v>
      </c>
      <c r="H44" s="35" t="s">
        <v>27</v>
      </c>
      <c r="I44" s="36"/>
      <c r="J44" s="37"/>
      <c r="K44" s="66">
        <v>20</v>
      </c>
      <c r="L44" s="28"/>
      <c r="M44" s="39">
        <v>171.1</v>
      </c>
      <c r="N44" s="30">
        <f>ROUND(Tabla133323223[[#This Row],[Entrada ]]*Tabla133323223[[#This Row],[Costo unitario RD$]],2)</f>
        <v>3422</v>
      </c>
      <c r="O44" s="30">
        <f>ROUND(Tabla133323223[[#This Row],[Salida ]]*Tabla133323223[[#This Row],[Costo unitario RD$]],2)</f>
        <v>0</v>
      </c>
      <c r="P44" s="40">
        <f>+Tabla133323223[[#This Row],[Existencia mayo]]+Tabla133323223[[#This Row],[Entrada ]]-Tabla133323223[[#This Row],[Salida ]]</f>
        <v>20</v>
      </c>
      <c r="Q44" s="32">
        <f>+Tabla133323223[[#This Row],[ Valor en             RD$           ]]+Tabla133323223[[#This Row],[Entrada  RD$]]-Tabla133323223[[#This Row],[Salida RD$ ]]</f>
        <v>3422</v>
      </c>
    </row>
    <row r="45" spans="1:17" s="18" customFormat="1" ht="28.5" customHeight="1" x14ac:dyDescent="0.25">
      <c r="A45" s="12">
        <v>3</v>
      </c>
      <c r="B45" s="65">
        <v>45103</v>
      </c>
      <c r="C45" s="65">
        <v>45103</v>
      </c>
      <c r="D45" s="66">
        <v>4028</v>
      </c>
      <c r="E45" s="66" t="s">
        <v>24</v>
      </c>
      <c r="F45" s="67" t="s">
        <v>38</v>
      </c>
      <c r="G45" s="67" t="s">
        <v>77</v>
      </c>
      <c r="H45" s="35" t="s">
        <v>30</v>
      </c>
      <c r="I45" s="36"/>
      <c r="J45" s="37"/>
      <c r="K45" s="66">
        <v>25</v>
      </c>
      <c r="L45" s="28"/>
      <c r="M45" s="39">
        <v>116.82</v>
      </c>
      <c r="N45" s="30">
        <f>ROUND(Tabla133323223[[#This Row],[Entrada ]]*Tabla133323223[[#This Row],[Costo unitario RD$]],2)</f>
        <v>2920.5</v>
      </c>
      <c r="O45" s="30">
        <f>ROUND(Tabla133323223[[#This Row],[Salida ]]*Tabla133323223[[#This Row],[Costo unitario RD$]],2)</f>
        <v>0</v>
      </c>
      <c r="P45" s="40">
        <f>+Tabla133323223[[#This Row],[Existencia mayo]]+Tabla133323223[[#This Row],[Entrada ]]-Tabla133323223[[#This Row],[Salida ]]</f>
        <v>25</v>
      </c>
      <c r="Q45" s="32">
        <f>+Tabla133323223[[#This Row],[ Valor en             RD$           ]]+Tabla133323223[[#This Row],[Entrada  RD$]]-Tabla133323223[[#This Row],[Salida RD$ ]]</f>
        <v>2920.5</v>
      </c>
    </row>
    <row r="46" spans="1:17" s="18" customFormat="1" ht="28.5" customHeight="1" x14ac:dyDescent="0.25">
      <c r="A46" s="12">
        <v>4</v>
      </c>
      <c r="B46" s="65">
        <v>45093</v>
      </c>
      <c r="C46" s="65">
        <v>45093</v>
      </c>
      <c r="D46" s="66">
        <v>4031</v>
      </c>
      <c r="E46" s="66" t="s">
        <v>24</v>
      </c>
      <c r="F46" s="67" t="s">
        <v>38</v>
      </c>
      <c r="G46" s="67" t="s">
        <v>78</v>
      </c>
      <c r="H46" s="35" t="s">
        <v>30</v>
      </c>
      <c r="I46" s="36"/>
      <c r="J46" s="37"/>
      <c r="K46" s="66">
        <v>60</v>
      </c>
      <c r="L46" s="28"/>
      <c r="M46" s="39">
        <v>116.82</v>
      </c>
      <c r="N46" s="30">
        <f>ROUND(Tabla133323223[[#This Row],[Entrada ]]*Tabla133323223[[#This Row],[Costo unitario RD$]],2)</f>
        <v>7009.2</v>
      </c>
      <c r="O46" s="30">
        <f>ROUND(Tabla133323223[[#This Row],[Salida ]]*Tabla133323223[[#This Row],[Costo unitario RD$]],2)</f>
        <v>0</v>
      </c>
      <c r="P46" s="40">
        <f>+Tabla133323223[[#This Row],[Existencia mayo]]+Tabla133323223[[#This Row],[Entrada ]]-Tabla133323223[[#This Row],[Salida ]]</f>
        <v>60</v>
      </c>
      <c r="Q46" s="32">
        <f>+Tabla133323223[[#This Row],[ Valor en             RD$           ]]+Tabla133323223[[#This Row],[Entrada  RD$]]-Tabla133323223[[#This Row],[Salida RD$ ]]</f>
        <v>7009.2</v>
      </c>
    </row>
    <row r="47" spans="1:17" s="18" customFormat="1" ht="28.5" customHeight="1" x14ac:dyDescent="0.25">
      <c r="A47" s="12">
        <v>5</v>
      </c>
      <c r="B47" s="65">
        <v>45100</v>
      </c>
      <c r="C47" s="65">
        <v>45100</v>
      </c>
      <c r="D47" s="68">
        <v>4034</v>
      </c>
      <c r="E47" s="68" t="s">
        <v>41</v>
      </c>
      <c r="F47" s="69" t="s">
        <v>79</v>
      </c>
      <c r="G47" s="69" t="s">
        <v>80</v>
      </c>
      <c r="H47" s="70" t="s">
        <v>27</v>
      </c>
      <c r="I47" s="47"/>
      <c r="J47" s="48"/>
      <c r="K47" s="68">
        <v>1440</v>
      </c>
      <c r="L47" s="28"/>
      <c r="M47" s="49">
        <v>18.88</v>
      </c>
      <c r="N47" s="50">
        <f>ROUND(Tabla133323223[[#This Row],[Entrada ]]*Tabla133323223[[#This Row],[Costo unitario RD$]],2)</f>
        <v>27187.200000000001</v>
      </c>
      <c r="O47" s="30">
        <f>ROUND(Tabla133323223[[#This Row],[Salida ]]*Tabla133323223[[#This Row],[Costo unitario RD$]],2)</f>
        <v>0</v>
      </c>
      <c r="P47" s="51">
        <f>+Tabla133323223[[#This Row],[Existencia mayo]]+Tabla133323223[[#This Row],[Entrada ]]-Tabla133323223[[#This Row],[Salida ]]</f>
        <v>1440</v>
      </c>
      <c r="Q47" s="32">
        <f>+Tabla133323223[[#This Row],[ Valor en             RD$           ]]+Tabla133323223[[#This Row],[Entrada  RD$]]-Tabla133323223[[#This Row],[Salida RD$ ]]</f>
        <v>27187.200000000001</v>
      </c>
    </row>
    <row r="48" spans="1:17" s="18" customFormat="1" ht="28.5" customHeight="1" x14ac:dyDescent="0.25">
      <c r="A48" s="12">
        <v>6</v>
      </c>
      <c r="B48" s="65">
        <v>45100</v>
      </c>
      <c r="C48" s="65">
        <v>45100</v>
      </c>
      <c r="D48" s="68">
        <v>4046</v>
      </c>
      <c r="E48" s="68" t="s">
        <v>41</v>
      </c>
      <c r="F48" s="69" t="s">
        <v>44</v>
      </c>
      <c r="G48" s="69" t="s">
        <v>81</v>
      </c>
      <c r="H48" s="70" t="s">
        <v>27</v>
      </c>
      <c r="I48" s="47"/>
      <c r="J48" s="48"/>
      <c r="K48" s="68">
        <v>3000</v>
      </c>
      <c r="L48" s="28"/>
      <c r="M48" s="49">
        <v>16.303666666666668</v>
      </c>
      <c r="N48" s="50">
        <f>ROUND(Tabla133323223[[#This Row],[Entrada ]]*Tabla133323223[[#This Row],[Costo unitario RD$]],2)</f>
        <v>48911</v>
      </c>
      <c r="O48" s="30">
        <f>ROUND(Tabla133323223[[#This Row],[Salida ]]*Tabla133323223[[#This Row],[Costo unitario RD$]],2)</f>
        <v>0</v>
      </c>
      <c r="P48" s="51">
        <f>+Tabla133323223[[#This Row],[Existencia mayo]]+Tabla133323223[[#This Row],[Entrada ]]-Tabla133323223[[#This Row],[Salida ]]</f>
        <v>3000</v>
      </c>
      <c r="Q48" s="32">
        <f>+Tabla133323223[[#This Row],[ Valor en             RD$           ]]+Tabla133323223[[#This Row],[Entrada  RD$]]-Tabla133323223[[#This Row],[Salida RD$ ]]</f>
        <v>48911</v>
      </c>
    </row>
    <row r="49" spans="1:21" s="18" customFormat="1" ht="28.5" customHeight="1" x14ac:dyDescent="0.25">
      <c r="A49" s="12">
        <v>7</v>
      </c>
      <c r="B49" s="65">
        <v>45093</v>
      </c>
      <c r="C49" s="65">
        <v>45093</v>
      </c>
      <c r="D49" s="66">
        <v>4016</v>
      </c>
      <c r="E49" s="66" t="s">
        <v>24</v>
      </c>
      <c r="F49" s="67" t="s">
        <v>82</v>
      </c>
      <c r="G49" s="67" t="s">
        <v>83</v>
      </c>
      <c r="H49" s="35" t="s">
        <v>30</v>
      </c>
      <c r="I49" s="36"/>
      <c r="J49" s="37"/>
      <c r="K49" s="66">
        <v>24</v>
      </c>
      <c r="L49" s="28"/>
      <c r="M49" s="39">
        <v>182.9</v>
      </c>
      <c r="N49" s="30">
        <f>ROUND(Tabla133323223[[#This Row],[Entrada ]]*Tabla133323223[[#This Row],[Costo unitario RD$]],2)</f>
        <v>4389.6000000000004</v>
      </c>
      <c r="O49" s="30">
        <f>ROUND(Tabla133323223[[#This Row],[Salida ]]*Tabla133323223[[#This Row],[Costo unitario RD$]],2)</f>
        <v>0</v>
      </c>
      <c r="P49" s="40">
        <f>+Tabla133323223[[#This Row],[Existencia mayo]]+Tabla133323223[[#This Row],[Entrada ]]-Tabla133323223[[#This Row],[Salida ]]</f>
        <v>24</v>
      </c>
      <c r="Q49" s="32">
        <f>+Tabla133323223[[#This Row],[ Valor en             RD$           ]]+Tabla133323223[[#This Row],[Entrada  RD$]]-Tabla133323223[[#This Row],[Salida RD$ ]]</f>
        <v>4389.6000000000004</v>
      </c>
    </row>
    <row r="50" spans="1:21" s="18" customFormat="1" ht="28.5" customHeight="1" x14ac:dyDescent="0.25">
      <c r="A50" s="12">
        <v>8</v>
      </c>
      <c r="B50" s="71">
        <v>45093</v>
      </c>
      <c r="C50" s="71">
        <v>45093</v>
      </c>
      <c r="D50" s="22">
        <v>4049</v>
      </c>
      <c r="E50" s="22" t="s">
        <v>20</v>
      </c>
      <c r="F50" s="23" t="s">
        <v>21</v>
      </c>
      <c r="G50" s="23" t="s">
        <v>22</v>
      </c>
      <c r="H50" s="25" t="s">
        <v>23</v>
      </c>
      <c r="I50" s="26"/>
      <c r="J50" s="27"/>
      <c r="K50" s="22">
        <v>250</v>
      </c>
      <c r="L50" s="72"/>
      <c r="M50" s="29">
        <v>50.268000000000001</v>
      </c>
      <c r="N50" s="73">
        <f>ROUND(Tabla133323223[[#This Row],[Entrada ]]*Tabla133323223[[#This Row],[Costo unitario RD$]],2)</f>
        <v>12567</v>
      </c>
      <c r="O50" s="30">
        <f>ROUND(Tabla133323223[[#This Row],[Salida ]]*Tabla133323223[[#This Row],[Costo unitario RD$]],2)</f>
        <v>0</v>
      </c>
      <c r="P50" s="31">
        <f>+Tabla133323223[[#This Row],[Existencia mayo]]+Tabla133323223[[#This Row],[Entrada ]]-Tabla133323223[[#This Row],[Salida ]]</f>
        <v>250</v>
      </c>
      <c r="Q50" s="32">
        <f>+Tabla133323223[[#This Row],[ Valor en             RD$           ]]+Tabla133323223[[#This Row],[Entrada  RD$]]-Tabla133323223[[#This Row],[Salida RD$ ]]</f>
        <v>12567</v>
      </c>
      <c r="R50" s="74"/>
      <c r="U50" s="75">
        <v>2513.4</v>
      </c>
    </row>
    <row r="51" spans="1:21" s="18" customFormat="1" ht="28.5" customHeight="1" x14ac:dyDescent="0.25">
      <c r="A51" s="12">
        <v>9</v>
      </c>
      <c r="B51" s="65">
        <v>45103</v>
      </c>
      <c r="C51" s="65">
        <v>45103</v>
      </c>
      <c r="D51" s="66">
        <v>4048</v>
      </c>
      <c r="E51" s="66" t="s">
        <v>24</v>
      </c>
      <c r="F51" s="67" t="s">
        <v>52</v>
      </c>
      <c r="G51" s="67" t="s">
        <v>84</v>
      </c>
      <c r="H51" s="35" t="s">
        <v>27</v>
      </c>
      <c r="I51" s="36"/>
      <c r="J51" s="37"/>
      <c r="K51" s="66">
        <v>50</v>
      </c>
      <c r="L51" s="28"/>
      <c r="M51" s="39">
        <v>135.69999999999999</v>
      </c>
      <c r="N51" s="30">
        <f>ROUND(Tabla133323223[[#This Row],[Entrada ]]*Tabla133323223[[#This Row],[Costo unitario RD$]],2)</f>
        <v>6785</v>
      </c>
      <c r="O51" s="30">
        <f>ROUND(Tabla133323223[[#This Row],[Salida ]]*Tabla133323223[[#This Row],[Costo unitario RD$]],2)</f>
        <v>0</v>
      </c>
      <c r="P51" s="40">
        <f>+Tabla133323223[[#This Row],[Existencia mayo]]+Tabla133323223[[#This Row],[Entrada ]]-Tabla133323223[[#This Row],[Salida ]]</f>
        <v>50</v>
      </c>
      <c r="Q51" s="32">
        <f>+Tabla133323223[[#This Row],[ Valor en             RD$           ]]+Tabla133323223[[#This Row],[Entrada  RD$]]-Tabla133323223[[#This Row],[Salida RD$ ]]</f>
        <v>6785</v>
      </c>
    </row>
    <row r="52" spans="1:21" s="18" customFormat="1" ht="28.5" customHeight="1" x14ac:dyDescent="0.25">
      <c r="A52" s="12">
        <v>10</v>
      </c>
      <c r="B52" s="65">
        <v>45093</v>
      </c>
      <c r="C52" s="65">
        <v>45093</v>
      </c>
      <c r="D52" s="66">
        <v>4048</v>
      </c>
      <c r="E52" s="66" t="s">
        <v>24</v>
      </c>
      <c r="F52" s="67" t="s">
        <v>52</v>
      </c>
      <c r="G52" s="67" t="s">
        <v>85</v>
      </c>
      <c r="H52" s="35" t="s">
        <v>27</v>
      </c>
      <c r="I52" s="36"/>
      <c r="J52" s="37"/>
      <c r="K52" s="66">
        <v>50</v>
      </c>
      <c r="L52" s="28"/>
      <c r="M52" s="39">
        <v>106.2</v>
      </c>
      <c r="N52" s="30">
        <f>ROUND(Tabla133323223[[#This Row],[Entrada ]]*Tabla133323223[[#This Row],[Costo unitario RD$]],2)</f>
        <v>5310</v>
      </c>
      <c r="O52" s="30">
        <f>ROUND(Tabla133323223[[#This Row],[Salida ]]*Tabla133323223[[#This Row],[Costo unitario RD$]],2)</f>
        <v>0</v>
      </c>
      <c r="P52" s="40">
        <f>+Tabla133323223[[#This Row],[Existencia mayo]]+Tabla133323223[[#This Row],[Entrada ]]-Tabla133323223[[#This Row],[Salida ]]</f>
        <v>50</v>
      </c>
      <c r="Q52" s="32">
        <f>+Tabla133323223[[#This Row],[ Valor en             RD$           ]]+Tabla133323223[[#This Row],[Entrada  RD$]]-Tabla133323223[[#This Row],[Salida RD$ ]]</f>
        <v>5310</v>
      </c>
    </row>
    <row r="53" spans="1:21" s="18" customFormat="1" ht="28.5" customHeight="1" x14ac:dyDescent="0.25">
      <c r="A53" s="12">
        <v>11</v>
      </c>
      <c r="B53" s="65">
        <v>45093</v>
      </c>
      <c r="C53" s="65">
        <v>45093</v>
      </c>
      <c r="D53" s="66">
        <v>4013</v>
      </c>
      <c r="E53" s="66" t="s">
        <v>24</v>
      </c>
      <c r="F53" s="67" t="s">
        <v>52</v>
      </c>
      <c r="G53" s="67" t="s">
        <v>86</v>
      </c>
      <c r="H53" s="35" t="s">
        <v>27</v>
      </c>
      <c r="I53" s="36"/>
      <c r="J53" s="37"/>
      <c r="K53" s="66">
        <v>50</v>
      </c>
      <c r="L53" s="28"/>
      <c r="M53" s="39">
        <v>110.92</v>
      </c>
      <c r="N53" s="30">
        <f>ROUND(Tabla133323223[[#This Row],[Entrada ]]*Tabla133323223[[#This Row],[Costo unitario RD$]],2)</f>
        <v>5546</v>
      </c>
      <c r="O53" s="30">
        <f>ROUND(Tabla133323223[[#This Row],[Salida ]]*Tabla133323223[[#This Row],[Costo unitario RD$]],2)</f>
        <v>0</v>
      </c>
      <c r="P53" s="40">
        <f>+Tabla133323223[[#This Row],[Existencia mayo]]+Tabla133323223[[#This Row],[Entrada ]]-Tabla133323223[[#This Row],[Salida ]]</f>
        <v>50</v>
      </c>
      <c r="Q53" s="32">
        <f>+Tabla133323223[[#This Row],[ Valor en             RD$           ]]+Tabla133323223[[#This Row],[Entrada  RD$]]-Tabla133323223[[#This Row],[Salida RD$ ]]</f>
        <v>5546</v>
      </c>
    </row>
    <row r="54" spans="1:21" s="18" customFormat="1" ht="28.5" customHeight="1" x14ac:dyDescent="0.25">
      <c r="A54" s="12">
        <v>12</v>
      </c>
      <c r="B54" s="65">
        <v>45093</v>
      </c>
      <c r="C54" s="65">
        <v>45093</v>
      </c>
      <c r="D54" s="66">
        <v>4013</v>
      </c>
      <c r="E54" s="66" t="s">
        <v>24</v>
      </c>
      <c r="F54" s="67" t="s">
        <v>52</v>
      </c>
      <c r="G54" s="67" t="s">
        <v>87</v>
      </c>
      <c r="H54" s="35" t="s">
        <v>27</v>
      </c>
      <c r="I54" s="36"/>
      <c r="J54" s="37"/>
      <c r="K54" s="66">
        <v>50</v>
      </c>
      <c r="L54" s="28"/>
      <c r="M54" s="39">
        <v>110.92</v>
      </c>
      <c r="N54" s="30">
        <f>ROUND(Tabla133323223[[#This Row],[Entrada ]]*Tabla133323223[[#This Row],[Costo unitario RD$]],2)</f>
        <v>5546</v>
      </c>
      <c r="O54" s="30">
        <f>ROUND(Tabla133323223[[#This Row],[Salida ]]*Tabla133323223[[#This Row],[Costo unitario RD$]],2)</f>
        <v>0</v>
      </c>
      <c r="P54" s="40">
        <f>+Tabla133323223[[#This Row],[Existencia mayo]]+Tabla133323223[[#This Row],[Entrada ]]-Tabla133323223[[#This Row],[Salida ]]</f>
        <v>50</v>
      </c>
      <c r="Q54" s="32">
        <f>+Tabla133323223[[#This Row],[ Valor en             RD$           ]]+Tabla133323223[[#This Row],[Entrada  RD$]]-Tabla133323223[[#This Row],[Salida RD$ ]]</f>
        <v>5546</v>
      </c>
    </row>
    <row r="55" spans="1:21" s="18" customFormat="1" ht="28.5" customHeight="1" x14ac:dyDescent="0.25">
      <c r="A55" s="12">
        <v>13</v>
      </c>
      <c r="B55" s="65">
        <v>45093</v>
      </c>
      <c r="C55" s="65">
        <v>45093</v>
      </c>
      <c r="D55" s="66">
        <v>4013</v>
      </c>
      <c r="E55" s="66" t="s">
        <v>24</v>
      </c>
      <c r="F55" s="67" t="s">
        <v>52</v>
      </c>
      <c r="G55" s="67" t="s">
        <v>88</v>
      </c>
      <c r="H55" s="35" t="s">
        <v>27</v>
      </c>
      <c r="I55" s="36"/>
      <c r="J55" s="37"/>
      <c r="K55" s="66">
        <v>50</v>
      </c>
      <c r="L55" s="28"/>
      <c r="M55" s="39">
        <v>110.92</v>
      </c>
      <c r="N55" s="30">
        <f>ROUND(Tabla133323223[[#This Row],[Entrada ]]*Tabla133323223[[#This Row],[Costo unitario RD$]],2)</f>
        <v>5546</v>
      </c>
      <c r="O55" s="30">
        <f>ROUND(Tabla133323223[[#This Row],[Salida ]]*Tabla133323223[[#This Row],[Costo unitario RD$]],2)</f>
        <v>0</v>
      </c>
      <c r="P55" s="40">
        <f>+Tabla133323223[[#This Row],[Existencia mayo]]+Tabla133323223[[#This Row],[Entrada ]]-Tabla133323223[[#This Row],[Salida ]]</f>
        <v>50</v>
      </c>
      <c r="Q55" s="32">
        <f>+Tabla133323223[[#This Row],[ Valor en             RD$           ]]+Tabla133323223[[#This Row],[Entrada  RD$]]-Tabla133323223[[#This Row],[Salida RD$ ]]</f>
        <v>5546</v>
      </c>
    </row>
    <row r="56" spans="1:21" s="18" customFormat="1" ht="28.5" customHeight="1" x14ac:dyDescent="0.25">
      <c r="A56" s="12">
        <v>14</v>
      </c>
      <c r="B56" s="65">
        <v>45093</v>
      </c>
      <c r="C56" s="65">
        <v>45093</v>
      </c>
      <c r="D56" s="66">
        <v>4012</v>
      </c>
      <c r="E56" s="66" t="s">
        <v>24</v>
      </c>
      <c r="F56" s="67" t="s">
        <v>89</v>
      </c>
      <c r="G56" s="67" t="s">
        <v>90</v>
      </c>
      <c r="H56" s="35" t="s">
        <v>27</v>
      </c>
      <c r="I56" s="36"/>
      <c r="J56" s="37"/>
      <c r="K56" s="66">
        <v>100</v>
      </c>
      <c r="L56" s="28"/>
      <c r="M56" s="39">
        <v>7.08</v>
      </c>
      <c r="N56" s="30">
        <f>ROUND(Tabla133323223[[#This Row],[Entrada ]]*Tabla133323223[[#This Row],[Costo unitario RD$]],2)</f>
        <v>708</v>
      </c>
      <c r="O56" s="30">
        <f>ROUND(Tabla133323223[[#This Row],[Salida ]]*Tabla133323223[[#This Row],[Costo unitario RD$]],2)</f>
        <v>0</v>
      </c>
      <c r="P56" s="40">
        <f>+Tabla133323223[[#This Row],[Existencia mayo]]+Tabla133323223[[#This Row],[Entrada ]]-Tabla133323223[[#This Row],[Salida ]]</f>
        <v>100</v>
      </c>
      <c r="Q56" s="32">
        <f>+Tabla133323223[[#This Row],[ Valor en             RD$           ]]+Tabla133323223[[#This Row],[Entrada  RD$]]-Tabla133323223[[#This Row],[Salida RD$ ]]</f>
        <v>708</v>
      </c>
    </row>
    <row r="57" spans="1:21" s="18" customFormat="1" ht="28.5" customHeight="1" x14ac:dyDescent="0.25">
      <c r="A57" s="12">
        <v>15</v>
      </c>
      <c r="B57" s="65">
        <v>45093</v>
      </c>
      <c r="C57" s="65">
        <v>45093</v>
      </c>
      <c r="D57" s="66">
        <v>4077</v>
      </c>
      <c r="E57" s="66" t="s">
        <v>24</v>
      </c>
      <c r="F57" s="67" t="s">
        <v>89</v>
      </c>
      <c r="G57" s="67" t="s">
        <v>91</v>
      </c>
      <c r="H57" s="35" t="s">
        <v>27</v>
      </c>
      <c r="I57" s="36"/>
      <c r="J57" s="37"/>
      <c r="K57" s="66">
        <v>50</v>
      </c>
      <c r="L57" s="28"/>
      <c r="M57" s="39">
        <v>10.62</v>
      </c>
      <c r="N57" s="30">
        <f>ROUND(Tabla133323223[[#This Row],[Entrada ]]*Tabla133323223[[#This Row],[Costo unitario RD$]],2)</f>
        <v>531</v>
      </c>
      <c r="O57" s="30">
        <f>ROUND(Tabla133323223[[#This Row],[Salida ]]*Tabla133323223[[#This Row],[Costo unitario RD$]],2)</f>
        <v>0</v>
      </c>
      <c r="P57" s="40">
        <f>+Tabla133323223[[#This Row],[Existencia mayo]]+Tabla133323223[[#This Row],[Entrada ]]-Tabla133323223[[#This Row],[Salida ]]</f>
        <v>50</v>
      </c>
      <c r="Q57" s="32">
        <f>+Tabla133323223[[#This Row],[ Valor en             RD$           ]]+Tabla133323223[[#This Row],[Entrada  RD$]]-Tabla133323223[[#This Row],[Salida RD$ ]]</f>
        <v>531</v>
      </c>
    </row>
    <row r="58" spans="1:21" s="18" customFormat="1" ht="28.5" customHeight="1" x14ac:dyDescent="0.25">
      <c r="A58" s="12">
        <v>16</v>
      </c>
      <c r="B58" s="65">
        <v>45093</v>
      </c>
      <c r="C58" s="65">
        <v>45093</v>
      </c>
      <c r="D58" s="66">
        <v>4069</v>
      </c>
      <c r="E58" s="66" t="s">
        <v>47</v>
      </c>
      <c r="F58" s="67" t="s">
        <v>59</v>
      </c>
      <c r="G58" s="67" t="s">
        <v>92</v>
      </c>
      <c r="H58" s="35" t="s">
        <v>23</v>
      </c>
      <c r="I58" s="36"/>
      <c r="J58" s="37"/>
      <c r="K58" s="66">
        <v>75</v>
      </c>
      <c r="L58" s="28"/>
      <c r="M58" s="39">
        <v>53.1</v>
      </c>
      <c r="N58" s="30">
        <f>ROUND(Tabla133323223[[#This Row],[Entrada ]]*Tabla133323223[[#This Row],[Costo unitario RD$]],2)</f>
        <v>3982.5</v>
      </c>
      <c r="O58" s="30">
        <f>ROUND(Tabla133323223[[#This Row],[Salida ]]*Tabla133323223[[#This Row],[Costo unitario RD$]],2)</f>
        <v>0</v>
      </c>
      <c r="P58" s="40">
        <f>+Tabla133323223[[#This Row],[Existencia mayo]]+Tabla133323223[[#This Row],[Entrada ]]-Tabla133323223[[#This Row],[Salida ]]</f>
        <v>75</v>
      </c>
      <c r="Q58" s="32">
        <f>+Tabla133323223[[#This Row],[ Valor en             RD$           ]]+Tabla133323223[[#This Row],[Entrada  RD$]]-Tabla133323223[[#This Row],[Salida RD$ ]]</f>
        <v>3982.5</v>
      </c>
    </row>
    <row r="59" spans="1:21" s="18" customFormat="1" ht="28.5" customHeight="1" x14ac:dyDescent="0.25">
      <c r="A59" s="12">
        <v>17</v>
      </c>
      <c r="B59" s="65">
        <v>45093</v>
      </c>
      <c r="C59" s="65">
        <v>45093</v>
      </c>
      <c r="D59" s="66">
        <v>4069</v>
      </c>
      <c r="E59" s="66" t="s">
        <v>47</v>
      </c>
      <c r="F59" s="67" t="s">
        <v>59</v>
      </c>
      <c r="G59" s="67" t="s">
        <v>93</v>
      </c>
      <c r="H59" s="35" t="s">
        <v>23</v>
      </c>
      <c r="I59" s="36"/>
      <c r="J59" s="37"/>
      <c r="K59" s="66">
        <v>50</v>
      </c>
      <c r="L59" s="28"/>
      <c r="M59" s="39">
        <v>57.82</v>
      </c>
      <c r="N59" s="30">
        <f>ROUND(Tabla133323223[[#This Row],[Entrada ]]*Tabla133323223[[#This Row],[Costo unitario RD$]],2)</f>
        <v>2891</v>
      </c>
      <c r="O59" s="30">
        <f>ROUND(Tabla133323223[[#This Row],[Salida ]]*Tabla133323223[[#This Row],[Costo unitario RD$]],2)</f>
        <v>0</v>
      </c>
      <c r="P59" s="40">
        <f>+Tabla133323223[[#This Row],[Existencia mayo]]+Tabla133323223[[#This Row],[Entrada ]]-Tabla133323223[[#This Row],[Salida ]]</f>
        <v>50</v>
      </c>
      <c r="Q59" s="32">
        <f>+Tabla133323223[[#This Row],[ Valor en             RD$           ]]+Tabla133323223[[#This Row],[Entrada  RD$]]-Tabla133323223[[#This Row],[Salida RD$ ]]</f>
        <v>2891</v>
      </c>
    </row>
    <row r="60" spans="1:21" s="18" customFormat="1" ht="28.5" customHeight="1" x14ac:dyDescent="0.25">
      <c r="A60" s="12">
        <v>18</v>
      </c>
      <c r="B60" s="65">
        <v>45103</v>
      </c>
      <c r="C60" s="65">
        <v>45103</v>
      </c>
      <c r="D60" s="66">
        <v>4039</v>
      </c>
      <c r="E60" s="66" t="s">
        <v>24</v>
      </c>
      <c r="F60" s="67" t="s">
        <v>94</v>
      </c>
      <c r="G60" s="67" t="s">
        <v>95</v>
      </c>
      <c r="H60" s="35" t="s">
        <v>27</v>
      </c>
      <c r="I60" s="36"/>
      <c r="J60" s="37"/>
      <c r="K60" s="66">
        <v>36</v>
      </c>
      <c r="L60" s="28"/>
      <c r="M60" s="39">
        <v>224.2</v>
      </c>
      <c r="N60" s="30">
        <f>ROUND(Tabla133323223[[#This Row],[Entrada ]]*Tabla133323223[[#This Row],[Costo unitario RD$]],2)</f>
        <v>8071.2</v>
      </c>
      <c r="O60" s="30">
        <f>ROUND(Tabla133323223[[#This Row],[Salida ]]*Tabla133323223[[#This Row],[Costo unitario RD$]],2)</f>
        <v>0</v>
      </c>
      <c r="P60" s="40">
        <f>+Tabla133323223[[#This Row],[Existencia mayo]]+Tabla133323223[[#This Row],[Entrada ]]-Tabla133323223[[#This Row],[Salida ]]</f>
        <v>36</v>
      </c>
      <c r="Q60" s="32">
        <f>+Tabla133323223[[#This Row],[ Valor en             RD$           ]]+Tabla133323223[[#This Row],[Entrada  RD$]]-Tabla133323223[[#This Row],[Salida RD$ ]]</f>
        <v>8071.2</v>
      </c>
    </row>
    <row r="61" spans="1:21" s="18" customFormat="1" ht="28.5" customHeight="1" x14ac:dyDescent="0.25">
      <c r="A61" s="12">
        <v>19</v>
      </c>
      <c r="B61" s="65">
        <v>45103</v>
      </c>
      <c r="C61" s="65">
        <v>45103</v>
      </c>
      <c r="D61" s="66">
        <v>4023</v>
      </c>
      <c r="E61" s="66" t="s">
        <v>24</v>
      </c>
      <c r="F61" s="67" t="s">
        <v>96</v>
      </c>
      <c r="G61" s="67" t="s">
        <v>97</v>
      </c>
      <c r="H61" s="35" t="s">
        <v>27</v>
      </c>
      <c r="I61" s="36"/>
      <c r="J61" s="37"/>
      <c r="K61" s="66">
        <v>70</v>
      </c>
      <c r="L61" s="28"/>
      <c r="M61" s="39">
        <v>224.2</v>
      </c>
      <c r="N61" s="30">
        <f>ROUND(Tabla133323223[[#This Row],[Entrada ]]*Tabla133323223[[#This Row],[Costo unitario RD$]],2)</f>
        <v>15694</v>
      </c>
      <c r="O61" s="30">
        <f>ROUND(Tabla133323223[[#This Row],[Salida ]]*Tabla133323223[[#This Row],[Costo unitario RD$]],2)</f>
        <v>0</v>
      </c>
      <c r="P61" s="40">
        <f>+Tabla133323223[[#This Row],[Existencia mayo]]+Tabla133323223[[#This Row],[Entrada ]]-Tabla133323223[[#This Row],[Salida ]]</f>
        <v>70</v>
      </c>
      <c r="Q61" s="32">
        <f>+Tabla133323223[[#This Row],[ Valor en             RD$           ]]+Tabla133323223[[#This Row],[Entrada  RD$]]-Tabla133323223[[#This Row],[Salida RD$ ]]</f>
        <v>15694</v>
      </c>
    </row>
    <row r="62" spans="1:21" s="18" customFormat="1" ht="28.5" customHeight="1" x14ac:dyDescent="0.25">
      <c r="A62" s="12">
        <v>20</v>
      </c>
      <c r="B62" s="65">
        <v>45093</v>
      </c>
      <c r="C62" s="65">
        <v>45093</v>
      </c>
      <c r="D62" s="66">
        <v>4097</v>
      </c>
      <c r="E62" s="66" t="s">
        <v>24</v>
      </c>
      <c r="F62" s="67" t="s">
        <v>67</v>
      </c>
      <c r="G62" s="67" t="s">
        <v>98</v>
      </c>
      <c r="H62" s="35" t="s">
        <v>27</v>
      </c>
      <c r="I62" s="36"/>
      <c r="J62" s="37"/>
      <c r="K62" s="66">
        <v>25</v>
      </c>
      <c r="L62" s="28"/>
      <c r="M62" s="39">
        <v>46.02</v>
      </c>
      <c r="N62" s="30">
        <f>ROUND(Tabla133323223[[#This Row],[Entrada ]]*Tabla133323223[[#This Row],[Costo unitario RD$]],2)</f>
        <v>1150.5</v>
      </c>
      <c r="O62" s="30">
        <f>ROUND(Tabla133323223[[#This Row],[Salida ]]*Tabla133323223[[#This Row],[Costo unitario RD$]],2)</f>
        <v>0</v>
      </c>
      <c r="P62" s="40">
        <f>+Tabla133323223[[#This Row],[Existencia mayo]]+Tabla133323223[[#This Row],[Entrada ]]-Tabla133323223[[#This Row],[Salida ]]</f>
        <v>25</v>
      </c>
      <c r="Q62" s="32">
        <f>+Tabla133323223[[#This Row],[ Valor en             RD$           ]]+Tabla133323223[[#This Row],[Entrada  RD$]]-Tabla133323223[[#This Row],[Salida RD$ ]]</f>
        <v>1150.5</v>
      </c>
    </row>
    <row r="63" spans="1:21" s="18" customFormat="1" ht="28.5" customHeight="1" x14ac:dyDescent="0.25">
      <c r="A63" s="12">
        <v>21</v>
      </c>
      <c r="B63" s="65">
        <v>45103</v>
      </c>
      <c r="C63" s="65">
        <v>45103</v>
      </c>
      <c r="D63" s="66">
        <v>4010</v>
      </c>
      <c r="E63" s="66" t="s">
        <v>24</v>
      </c>
      <c r="F63" s="67" t="s">
        <v>70</v>
      </c>
      <c r="G63" s="67" t="s">
        <v>99</v>
      </c>
      <c r="H63" s="35" t="s">
        <v>27</v>
      </c>
      <c r="I63" s="36"/>
      <c r="J63" s="37"/>
      <c r="K63" s="66">
        <v>40</v>
      </c>
      <c r="L63" s="28"/>
      <c r="M63" s="39">
        <v>224.2</v>
      </c>
      <c r="N63" s="30">
        <f>ROUND(Tabla133323223[[#This Row],[Entrada ]]*Tabla133323223[[#This Row],[Costo unitario RD$]],2)</f>
        <v>8968</v>
      </c>
      <c r="O63" s="30">
        <f>ROUND(Tabla133323223[[#This Row],[Salida ]]*Tabla133323223[[#This Row],[Costo unitario RD$]],2)</f>
        <v>0</v>
      </c>
      <c r="P63" s="40">
        <f>+Tabla133323223[[#This Row],[Existencia mayo]]+Tabla133323223[[#This Row],[Entrada ]]-Tabla133323223[[#This Row],[Salida ]]</f>
        <v>40</v>
      </c>
      <c r="Q63" s="32">
        <f>+Tabla133323223[[#This Row],[ Valor en             RD$           ]]+Tabla133323223[[#This Row],[Entrada  RD$]]-Tabla133323223[[#This Row],[Salida RD$ ]]</f>
        <v>8968</v>
      </c>
    </row>
    <row r="64" spans="1:21" s="18" customFormat="1" ht="28.5" customHeight="1" x14ac:dyDescent="0.25">
      <c r="A64" s="12">
        <v>22</v>
      </c>
      <c r="B64" s="71">
        <v>45093</v>
      </c>
      <c r="C64" s="71">
        <v>45093</v>
      </c>
      <c r="D64" s="21">
        <v>4019</v>
      </c>
      <c r="E64" s="22" t="s">
        <v>24</v>
      </c>
      <c r="F64" s="23" t="s">
        <v>25</v>
      </c>
      <c r="G64" s="23" t="s">
        <v>26</v>
      </c>
      <c r="H64" s="25" t="s">
        <v>27</v>
      </c>
      <c r="I64" s="26"/>
      <c r="J64" s="27"/>
      <c r="K64" s="22">
        <v>11</v>
      </c>
      <c r="L64" s="28"/>
      <c r="M64" s="29">
        <v>106.2</v>
      </c>
      <c r="N64" s="73">
        <f>ROUND(Tabla133323223[[#This Row],[Entrada ]]*Tabla133323223[[#This Row],[Costo unitario RD$]],2)</f>
        <v>1168.2</v>
      </c>
      <c r="O64" s="30">
        <f>ROUND(Tabla133323223[[#This Row],[Salida ]]*Tabla133323223[[#This Row],[Costo unitario RD$]],2)</f>
        <v>0</v>
      </c>
      <c r="P64" s="31">
        <f>+Tabla133323223[[#This Row],[Existencia mayo]]+Tabla133323223[[#This Row],[Entrada ]]-Tabla133323223[[#This Row],[Salida ]]</f>
        <v>11</v>
      </c>
      <c r="Q64" s="32">
        <f>+Tabla133323223[[#This Row],[ Valor en             RD$           ]]+Tabla133323223[[#This Row],[Entrada  RD$]]-Tabla133323223[[#This Row],[Salida RD$ ]]</f>
        <v>1168.2</v>
      </c>
      <c r="U64" s="75">
        <v>955.8</v>
      </c>
    </row>
    <row r="65" spans="1:17" s="88" customFormat="1" ht="28.5" customHeight="1" x14ac:dyDescent="0.25">
      <c r="A65" s="76"/>
      <c r="B65" s="77"/>
      <c r="C65" s="78"/>
      <c r="D65" s="79"/>
      <c r="E65" s="79"/>
      <c r="F65" s="80"/>
      <c r="G65" s="80"/>
      <c r="H65" s="81"/>
      <c r="I65" s="82"/>
      <c r="J65" s="83"/>
      <c r="K65" s="84"/>
      <c r="L65" s="28"/>
      <c r="M65" s="85"/>
      <c r="N65" s="86">
        <f>ROUND(Tabla133323223[[#This Row],[Entrada ]]*Tabla133323223[[#This Row],[Costo unitario RD$]],2)</f>
        <v>0</v>
      </c>
      <c r="O65" s="30">
        <f>ROUND(Tabla133323223[[#This Row],[Salida ]]*Tabla133323223[[#This Row],[Costo unitario RD$]],2)</f>
        <v>0</v>
      </c>
      <c r="P65" s="87">
        <f>+Tabla133323223[[#This Row],[Existencia mayo]]+Tabla133323223[[#This Row],[Entrada ]]-Tabla133323223[[#This Row],[Salida ]]</f>
        <v>0</v>
      </c>
      <c r="Q65" s="32">
        <f>+Tabla133323223[[#This Row],[ Valor en             RD$           ]]+Tabla133323223[[#This Row],[Entrada  RD$]]-Tabla133323223[[#This Row],[Salida RD$ ]]</f>
        <v>0</v>
      </c>
    </row>
    <row r="66" spans="1:17" s="18" customFormat="1" ht="28.5" customHeight="1" x14ac:dyDescent="0.25">
      <c r="A66" s="12">
        <v>1</v>
      </c>
      <c r="B66" s="89">
        <v>45098</v>
      </c>
      <c r="C66" s="89">
        <v>45098</v>
      </c>
      <c r="D66" s="33">
        <v>4026</v>
      </c>
      <c r="E66" s="43" t="s">
        <v>24</v>
      </c>
      <c r="F66" s="43" t="s">
        <v>38</v>
      </c>
      <c r="G66" s="43" t="s">
        <v>100</v>
      </c>
      <c r="H66" s="90" t="s">
        <v>30</v>
      </c>
      <c r="I66" s="90"/>
      <c r="J66" s="37"/>
      <c r="K66" s="90">
        <v>100</v>
      </c>
      <c r="L66" s="28"/>
      <c r="M66" s="39">
        <v>129.80000000000001</v>
      </c>
      <c r="N66" s="30">
        <f>ROUND(Tabla133323223[[#This Row],[Entrada ]]*Tabla133323223[[#This Row],[Costo unitario RD$]],2)</f>
        <v>12980</v>
      </c>
      <c r="O66" s="30">
        <f>ROUND(Tabla133323223[[#This Row],[Salida ]]*Tabla133323223[[#This Row],[Costo unitario RD$]],2)</f>
        <v>0</v>
      </c>
      <c r="P66" s="40">
        <f>+Tabla133323223[[#This Row],[Existencia mayo]]+Tabla133323223[[#This Row],[Entrada ]]-Tabla133323223[[#This Row],[Salida ]]</f>
        <v>100</v>
      </c>
      <c r="Q66" s="32">
        <f>+Tabla133323223[[#This Row],[ Valor en             RD$           ]]+Tabla133323223[[#This Row],[Entrada  RD$]]-Tabla133323223[[#This Row],[Salida RD$ ]]</f>
        <v>12980</v>
      </c>
    </row>
    <row r="67" spans="1:17" s="18" customFormat="1" ht="28.5" customHeight="1" x14ac:dyDescent="0.25">
      <c r="A67" s="12">
        <v>2</v>
      </c>
      <c r="B67" s="89">
        <v>45098</v>
      </c>
      <c r="C67" s="89">
        <v>45098</v>
      </c>
      <c r="D67" s="33">
        <v>4092</v>
      </c>
      <c r="E67" s="43" t="s">
        <v>101</v>
      </c>
      <c r="F67" s="43" t="s">
        <v>102</v>
      </c>
      <c r="G67" s="43" t="s">
        <v>103</v>
      </c>
      <c r="H67" s="90" t="s">
        <v>30</v>
      </c>
      <c r="I67" s="90"/>
      <c r="J67" s="37"/>
      <c r="K67" s="90">
        <v>30</v>
      </c>
      <c r="L67" s="28"/>
      <c r="M67" s="39">
        <v>424.8</v>
      </c>
      <c r="N67" s="30">
        <f>ROUND(Tabla133323223[[#This Row],[Entrada ]]*Tabla133323223[[#This Row],[Costo unitario RD$]],2)</f>
        <v>12744</v>
      </c>
      <c r="O67" s="30">
        <f>ROUND(Tabla133323223[[#This Row],[Salida ]]*Tabla133323223[[#This Row],[Costo unitario RD$]],2)</f>
        <v>0</v>
      </c>
      <c r="P67" s="40">
        <f>+Tabla133323223[[#This Row],[Existencia mayo]]+Tabla133323223[[#This Row],[Entrada ]]-Tabla133323223[[#This Row],[Salida ]]</f>
        <v>30</v>
      </c>
      <c r="Q67" s="32">
        <f>+Tabla133323223[[#This Row],[ Valor en             RD$           ]]+Tabla133323223[[#This Row],[Entrada  RD$]]-Tabla133323223[[#This Row],[Salida RD$ ]]</f>
        <v>12744</v>
      </c>
    </row>
    <row r="68" spans="1:17" s="18" customFormat="1" ht="28.5" customHeight="1" x14ac:dyDescent="0.25">
      <c r="A68" s="12">
        <v>3</v>
      </c>
      <c r="B68" s="89">
        <v>45098</v>
      </c>
      <c r="C68" s="89">
        <v>45098</v>
      </c>
      <c r="D68" s="33">
        <v>4073</v>
      </c>
      <c r="E68" s="43" t="s">
        <v>101</v>
      </c>
      <c r="F68" s="43" t="s">
        <v>104</v>
      </c>
      <c r="G68" s="43" t="s">
        <v>105</v>
      </c>
      <c r="H68" s="90" t="s">
        <v>30</v>
      </c>
      <c r="I68" s="90"/>
      <c r="J68" s="37"/>
      <c r="K68" s="90">
        <v>24</v>
      </c>
      <c r="L68" s="28"/>
      <c r="M68" s="39">
        <v>141.6</v>
      </c>
      <c r="N68" s="30">
        <f>ROUND(Tabla133323223[[#This Row],[Entrada ]]*Tabla133323223[[#This Row],[Costo unitario RD$]],2)</f>
        <v>3398.4</v>
      </c>
      <c r="O68" s="30">
        <f>ROUND(Tabla133323223[[#This Row],[Salida ]]*Tabla133323223[[#This Row],[Costo unitario RD$]],2)</f>
        <v>0</v>
      </c>
      <c r="P68" s="40">
        <f>+Tabla133323223[[#This Row],[Existencia mayo]]+Tabla133323223[[#This Row],[Entrada ]]-Tabla133323223[[#This Row],[Salida ]]</f>
        <v>24</v>
      </c>
      <c r="Q68" s="32">
        <f>+Tabla133323223[[#This Row],[ Valor en             RD$           ]]+Tabla133323223[[#This Row],[Entrada  RD$]]-Tabla133323223[[#This Row],[Salida RD$ ]]</f>
        <v>3398.4</v>
      </c>
    </row>
    <row r="69" spans="1:17" s="18" customFormat="1" ht="28.5" customHeight="1" x14ac:dyDescent="0.25">
      <c r="A69" s="12">
        <v>4</v>
      </c>
      <c r="B69" s="89">
        <v>45099</v>
      </c>
      <c r="C69" s="89">
        <v>45099</v>
      </c>
      <c r="D69" s="33">
        <v>4053</v>
      </c>
      <c r="E69" s="91" t="s">
        <v>20</v>
      </c>
      <c r="F69" s="43" t="s">
        <v>21</v>
      </c>
      <c r="G69" s="43" t="s">
        <v>106</v>
      </c>
      <c r="H69" s="42" t="s">
        <v>23</v>
      </c>
      <c r="I69" s="42"/>
      <c r="J69" s="37"/>
      <c r="K69" s="42">
        <v>400</v>
      </c>
      <c r="L69" s="28"/>
      <c r="M69" s="39">
        <v>64.900000000000006</v>
      </c>
      <c r="N69" s="30">
        <f>ROUND(Tabla133323223[[#This Row],[Entrada ]]*Tabla133323223[[#This Row],[Costo unitario RD$]],2)</f>
        <v>25960</v>
      </c>
      <c r="O69" s="30">
        <f>ROUND(Tabla133323223[[#This Row],[Salida ]]*Tabla133323223[[#This Row],[Costo unitario RD$]],2)</f>
        <v>0</v>
      </c>
      <c r="P69" s="40">
        <f>+Tabla133323223[[#This Row],[Existencia mayo]]+Tabla133323223[[#This Row],[Entrada ]]-Tabla133323223[[#This Row],[Salida ]]</f>
        <v>400</v>
      </c>
      <c r="Q69" s="32">
        <f>+Tabla133323223[[#This Row],[ Valor en             RD$           ]]+Tabla133323223[[#This Row],[Entrada  RD$]]-Tabla133323223[[#This Row],[Salida RD$ ]]</f>
        <v>25960</v>
      </c>
    </row>
    <row r="70" spans="1:17" s="64" customFormat="1" ht="28.5" customHeight="1" x14ac:dyDescent="0.25">
      <c r="A70" s="54"/>
      <c r="B70" s="92"/>
      <c r="C70" s="55"/>
      <c r="D70" s="56"/>
      <c r="E70" s="56"/>
      <c r="F70" s="57"/>
      <c r="G70" s="57"/>
      <c r="H70" s="58"/>
      <c r="I70" s="59"/>
      <c r="J70" s="60"/>
      <c r="K70" s="93"/>
      <c r="L70" s="28"/>
      <c r="M70" s="61"/>
      <c r="N70" s="62">
        <f>ROUND(Tabla133323223[[#This Row],[Entrada ]]*Tabla133323223[[#This Row],[Costo unitario RD$]],2)</f>
        <v>0</v>
      </c>
      <c r="O70" s="30">
        <f>ROUND(Tabla133323223[[#This Row],[Salida ]]*Tabla133323223[[#This Row],[Costo unitario RD$]],2)</f>
        <v>0</v>
      </c>
      <c r="P70" s="63">
        <f>+Tabla133323223[[#This Row],[Existencia mayo]]+Tabla133323223[[#This Row],[Entrada ]]-Tabla133323223[[#This Row],[Salida ]]</f>
        <v>0</v>
      </c>
      <c r="Q70" s="32">
        <f>+Tabla133323223[[#This Row],[ Valor en             RD$           ]]+Tabla133323223[[#This Row],[Entrada  RD$]]-Tabla133323223[[#This Row],[Salida RD$ ]]</f>
        <v>0</v>
      </c>
    </row>
    <row r="71" spans="1:17" s="18" customFormat="1" ht="28.5" customHeight="1" x14ac:dyDescent="0.25">
      <c r="A71" s="12">
        <v>1</v>
      </c>
      <c r="B71" s="89">
        <v>45099</v>
      </c>
      <c r="C71" s="89">
        <v>45099</v>
      </c>
      <c r="D71" s="33">
        <v>4094</v>
      </c>
      <c r="E71" s="91" t="s">
        <v>24</v>
      </c>
      <c r="F71" s="43" t="s">
        <v>107</v>
      </c>
      <c r="G71" s="43" t="s">
        <v>108</v>
      </c>
      <c r="H71" s="42" t="s">
        <v>27</v>
      </c>
      <c r="I71" s="42"/>
      <c r="J71" s="37"/>
      <c r="K71" s="42">
        <v>100</v>
      </c>
      <c r="L71" s="28"/>
      <c r="M71" s="39">
        <v>472</v>
      </c>
      <c r="N71" s="30">
        <f>ROUND(Tabla133323223[[#This Row],[Entrada ]]*Tabla133323223[[#This Row],[Costo unitario RD$]],2)</f>
        <v>47200</v>
      </c>
      <c r="O71" s="30">
        <f>ROUND(Tabla133323223[[#This Row],[Salida ]]*Tabla133323223[[#This Row],[Costo unitario RD$]],2)</f>
        <v>0</v>
      </c>
      <c r="P71" s="40">
        <f>+Tabla133323223[[#This Row],[Existencia mayo]]+Tabla133323223[[#This Row],[Entrada ]]-Tabla133323223[[#This Row],[Salida ]]</f>
        <v>100</v>
      </c>
      <c r="Q71" s="32">
        <f>+Tabla133323223[[#This Row],[ Valor en             RD$           ]]+Tabla133323223[[#This Row],[Entrada  RD$]]-Tabla133323223[[#This Row],[Salida RD$ ]]</f>
        <v>47200</v>
      </c>
    </row>
    <row r="72" spans="1:17" s="18" customFormat="1" ht="28.5" customHeight="1" x14ac:dyDescent="0.25">
      <c r="A72" s="12">
        <v>2</v>
      </c>
      <c r="B72" s="89">
        <v>45099</v>
      </c>
      <c r="C72" s="89">
        <v>45099</v>
      </c>
      <c r="D72" s="33">
        <v>4032</v>
      </c>
      <c r="E72" s="91" t="s">
        <v>101</v>
      </c>
      <c r="F72" s="43" t="s">
        <v>109</v>
      </c>
      <c r="G72" s="43" t="s">
        <v>110</v>
      </c>
      <c r="H72" s="42" t="s">
        <v>27</v>
      </c>
      <c r="I72" s="42"/>
      <c r="J72" s="37"/>
      <c r="K72" s="42">
        <v>12</v>
      </c>
      <c r="L72" s="28"/>
      <c r="M72" s="39">
        <v>666.69999999999993</v>
      </c>
      <c r="N72" s="30">
        <f>ROUND(Tabla133323223[[#This Row],[Entrada ]]*Tabla133323223[[#This Row],[Costo unitario RD$]],2)</f>
        <v>8000.4</v>
      </c>
      <c r="O72" s="30">
        <f>ROUND(Tabla133323223[[#This Row],[Salida ]]*Tabla133323223[[#This Row],[Costo unitario RD$]],2)</f>
        <v>0</v>
      </c>
      <c r="P72" s="40">
        <f>+Tabla133323223[[#This Row],[Existencia mayo]]+Tabla133323223[[#This Row],[Entrada ]]-Tabla133323223[[#This Row],[Salida ]]</f>
        <v>12</v>
      </c>
      <c r="Q72" s="32">
        <f>+Tabla133323223[[#This Row],[ Valor en             RD$           ]]+Tabla133323223[[#This Row],[Entrada  RD$]]-Tabla133323223[[#This Row],[Salida RD$ ]]</f>
        <v>8000.4</v>
      </c>
    </row>
    <row r="73" spans="1:17" s="18" customFormat="1" ht="45" customHeight="1" x14ac:dyDescent="0.25">
      <c r="A73" s="12">
        <v>3</v>
      </c>
      <c r="B73" s="89">
        <v>45099</v>
      </c>
      <c r="C73" s="89">
        <v>45099</v>
      </c>
      <c r="D73" s="33">
        <v>4080</v>
      </c>
      <c r="E73" s="94" t="s">
        <v>41</v>
      </c>
      <c r="F73" s="95" t="s">
        <v>42</v>
      </c>
      <c r="G73" s="96" t="s">
        <v>111</v>
      </c>
      <c r="H73" s="97" t="s">
        <v>27</v>
      </c>
      <c r="I73" s="98"/>
      <c r="J73" s="99"/>
      <c r="K73" s="98">
        <v>150</v>
      </c>
      <c r="L73" s="100">
        <v>4</v>
      </c>
      <c r="M73" s="101">
        <v>68.947400000000002</v>
      </c>
      <c r="N73" s="30">
        <f>ROUND(Tabla133323223[[#This Row],[Entrada ]]*Tabla133323223[[#This Row],[Costo unitario RD$]],2)</f>
        <v>10342.11</v>
      </c>
      <c r="O73" s="102"/>
      <c r="P73" s="40">
        <f>+Tabla133323223[[#This Row],[Existencia mayo]]+Tabla133323223[[#This Row],[Entrada ]]-Tabla133323223[[#This Row],[Salida ]]</f>
        <v>146</v>
      </c>
      <c r="Q73" s="32">
        <f>+Tabla133323223[[#This Row],[ Valor en             RD$           ]]+Tabla133323223[[#This Row],[Entrada  RD$]]-Tabla133323223[[#This Row],[Salida RD$ ]]</f>
        <v>10342.11</v>
      </c>
    </row>
    <row r="74" spans="1:17" s="115" customFormat="1" ht="30" customHeight="1" x14ac:dyDescent="0.25">
      <c r="A74" s="103"/>
      <c r="B74" s="104"/>
      <c r="C74" s="105"/>
      <c r="D74" s="106"/>
      <c r="E74" s="106"/>
      <c r="F74" s="107"/>
      <c r="G74" s="107"/>
      <c r="H74" s="108"/>
      <c r="I74" s="109"/>
      <c r="J74" s="110"/>
      <c r="K74" s="111"/>
      <c r="L74" s="112"/>
      <c r="M74" s="113"/>
      <c r="N74" s="30">
        <f>ROUND(Tabla133323223[[#This Row],[Entrada ]]*Tabla133323223[[#This Row],[Costo unitario RD$]],2)</f>
        <v>0</v>
      </c>
      <c r="O74" s="114">
        <f>ROUND(Tabla133323223[[#This Row],[Salida ]]*Tabla133323223[[#This Row],[Costo unitario RD$]],2)</f>
        <v>0</v>
      </c>
      <c r="P74" s="40">
        <f>+Tabla133323223[[#This Row],[Existencia mayo]]+Tabla133323223[[#This Row],[Entrada ]]-Tabla133323223[[#This Row],[Salida ]]</f>
        <v>0</v>
      </c>
      <c r="Q74" s="32">
        <f>+Tabla133323223[[#This Row],[ Valor en             RD$           ]]+Tabla133323223[[#This Row],[Entrada  RD$]]-Tabla133323223[[#This Row],[Salida RD$ ]]</f>
        <v>0</v>
      </c>
    </row>
    <row r="75" spans="1:17" s="18" customFormat="1" ht="28.5" customHeight="1" x14ac:dyDescent="0.25">
      <c r="A75" s="12"/>
      <c r="B75" s="89">
        <v>45072</v>
      </c>
      <c r="C75" s="89">
        <v>45072</v>
      </c>
      <c r="D75" s="116">
        <v>1001</v>
      </c>
      <c r="E75" s="33" t="s">
        <v>112</v>
      </c>
      <c r="F75" s="117" t="s">
        <v>113</v>
      </c>
      <c r="G75" s="34" t="s">
        <v>114</v>
      </c>
      <c r="H75" s="118" t="s">
        <v>115</v>
      </c>
      <c r="I75" s="36"/>
      <c r="J75" s="37"/>
      <c r="K75" s="38">
        <v>475</v>
      </c>
      <c r="L75" s="119"/>
      <c r="M75" s="39">
        <v>264.32</v>
      </c>
      <c r="N75" s="30">
        <f>ROUND(Tabla133323223[[#This Row],[Entrada ]]*Tabla133323223[[#This Row],[Costo unitario RD$]],2)</f>
        <v>125552</v>
      </c>
      <c r="O75" s="30">
        <f>ROUND(Tabla133323223[[#This Row],[Salida ]]*Tabla133323223[[#This Row],[Costo unitario RD$]],2)</f>
        <v>0</v>
      </c>
      <c r="P75" s="40">
        <f>+Tabla133323223[[#This Row],[Existencia mayo]]+Tabla133323223[[#This Row],[Entrada ]]-Tabla133323223[[#This Row],[Salida ]]</f>
        <v>475</v>
      </c>
      <c r="Q75" s="32">
        <f>+Tabla133323223[[#This Row],[ Valor en             RD$           ]]+Tabla133323223[[#This Row],[Entrada  RD$]]-Tabla133323223[[#This Row],[Salida RD$ ]]</f>
        <v>125552</v>
      </c>
    </row>
    <row r="76" spans="1:17" s="18" customFormat="1" ht="28.5" customHeight="1" x14ac:dyDescent="0.25">
      <c r="A76" s="12"/>
      <c r="B76" s="89">
        <v>45053</v>
      </c>
      <c r="C76" s="89">
        <v>45053</v>
      </c>
      <c r="D76" s="116">
        <v>1001</v>
      </c>
      <c r="E76" s="33" t="s">
        <v>112</v>
      </c>
      <c r="F76" s="117" t="s">
        <v>113</v>
      </c>
      <c r="G76" s="34" t="s">
        <v>114</v>
      </c>
      <c r="H76" s="118" t="s">
        <v>115</v>
      </c>
      <c r="I76" s="36"/>
      <c r="J76" s="37"/>
      <c r="K76" s="38">
        <v>500</v>
      </c>
      <c r="L76" s="119"/>
      <c r="M76" s="39">
        <v>264.32</v>
      </c>
      <c r="N76" s="30">
        <f>ROUND(Tabla133323223[[#This Row],[Entrada ]]*Tabla133323223[[#This Row],[Costo unitario RD$]],2)</f>
        <v>132160</v>
      </c>
      <c r="O76" s="30">
        <f>ROUND(Tabla133323223[[#This Row],[Salida ]]*Tabla133323223[[#This Row],[Costo unitario RD$]],2)</f>
        <v>0</v>
      </c>
      <c r="P76" s="40">
        <f>+Tabla133323223[[#This Row],[Existencia mayo]]+Tabla133323223[[#This Row],[Entrada ]]-Tabla133323223[[#This Row],[Salida ]]</f>
        <v>500</v>
      </c>
      <c r="Q76" s="32">
        <f>+Tabla133323223[[#This Row],[ Valor en             RD$           ]]+Tabla133323223[[#This Row],[Entrada  RD$]]-Tabla133323223[[#This Row],[Salida RD$ ]]</f>
        <v>132160</v>
      </c>
    </row>
    <row r="77" spans="1:17" s="18" customFormat="1" ht="45" customHeight="1" x14ac:dyDescent="0.25">
      <c r="A77" s="12"/>
      <c r="B77" s="89">
        <v>45053</v>
      </c>
      <c r="C77" s="89">
        <v>45053</v>
      </c>
      <c r="D77" s="120">
        <v>1041</v>
      </c>
      <c r="E77" s="121" t="s">
        <v>116</v>
      </c>
      <c r="F77" s="122" t="s">
        <v>117</v>
      </c>
      <c r="G77" s="123" t="s">
        <v>118</v>
      </c>
      <c r="H77" s="35" t="s">
        <v>27</v>
      </c>
      <c r="I77" s="36"/>
      <c r="J77" s="37"/>
      <c r="K77" s="38">
        <v>1200</v>
      </c>
      <c r="L77" s="28"/>
      <c r="M77" s="39">
        <v>18.88</v>
      </c>
      <c r="N77" s="30">
        <f>ROUND(Tabla133323223[[#This Row],[Entrada ]]*Tabla133323223[[#This Row],[Costo unitario RD$]],2)</f>
        <v>22656</v>
      </c>
      <c r="O77" s="30">
        <f>ROUND(Tabla133323223[[#This Row],[Salida ]]*Tabla133323223[[#This Row],[Costo unitario RD$]],2)</f>
        <v>0</v>
      </c>
      <c r="P77" s="40">
        <f>+Tabla133323223[[#This Row],[Existencia mayo]]+Tabla133323223[[#This Row],[Entrada ]]-Tabla133323223[[#This Row],[Salida ]]</f>
        <v>1200</v>
      </c>
      <c r="Q77" s="32">
        <f>+Tabla133323223[[#This Row],[ Valor en             RD$           ]]+Tabla133323223[[#This Row],[Entrada  RD$]]-Tabla133323223[[#This Row],[Salida RD$ ]]</f>
        <v>22656</v>
      </c>
    </row>
    <row r="78" spans="1:17" s="18" customFormat="1" ht="45" customHeight="1" x14ac:dyDescent="0.25">
      <c r="A78" s="12"/>
      <c r="B78" s="89">
        <v>45072</v>
      </c>
      <c r="C78" s="89">
        <v>45072</v>
      </c>
      <c r="D78" s="124">
        <v>3164</v>
      </c>
      <c r="E78" s="125" t="s">
        <v>116</v>
      </c>
      <c r="F78" s="126" t="s">
        <v>119</v>
      </c>
      <c r="G78" s="127" t="s">
        <v>120</v>
      </c>
      <c r="H78" s="35" t="s">
        <v>27</v>
      </c>
      <c r="I78" s="36"/>
      <c r="J78" s="37"/>
      <c r="K78" s="38">
        <v>10</v>
      </c>
      <c r="L78" s="28"/>
      <c r="M78" s="39">
        <v>40.119999999999997</v>
      </c>
      <c r="N78" s="30">
        <f>ROUND(Tabla133323223[[#This Row],[Entrada ]]*Tabla133323223[[#This Row],[Costo unitario RD$]],2)</f>
        <v>401.2</v>
      </c>
      <c r="O78" s="30">
        <f>ROUND(Tabla133323223[[#This Row],[Salida ]]*Tabla133323223[[#This Row],[Costo unitario RD$]],2)</f>
        <v>0</v>
      </c>
      <c r="P78" s="40">
        <f>+Tabla133323223[[#This Row],[Existencia mayo]]+Tabla133323223[[#This Row],[Entrada ]]-Tabla133323223[[#This Row],[Salida ]]</f>
        <v>10</v>
      </c>
      <c r="Q78" s="32">
        <f>+Tabla133323223[[#This Row],[ Valor en             RD$           ]]+Tabla133323223[[#This Row],[Entrada  RD$]]-Tabla133323223[[#This Row],[Salida RD$ ]]</f>
        <v>401.2</v>
      </c>
    </row>
    <row r="79" spans="1:17" s="18" customFormat="1" ht="45" customHeight="1" x14ac:dyDescent="0.25">
      <c r="A79" s="12"/>
      <c r="B79" s="89">
        <v>45072</v>
      </c>
      <c r="C79" s="89">
        <v>45072</v>
      </c>
      <c r="D79" s="120">
        <v>2084</v>
      </c>
      <c r="E79" s="121" t="s">
        <v>121</v>
      </c>
      <c r="F79" s="122" t="s">
        <v>122</v>
      </c>
      <c r="G79" s="123" t="s">
        <v>123</v>
      </c>
      <c r="H79" s="35" t="s">
        <v>27</v>
      </c>
      <c r="I79" s="36"/>
      <c r="J79" s="37"/>
      <c r="K79" s="38">
        <v>5</v>
      </c>
      <c r="L79" s="28"/>
      <c r="M79" s="39">
        <v>132.16</v>
      </c>
      <c r="N79" s="30">
        <f>ROUND(Tabla133323223[[#This Row],[Entrada ]]*Tabla133323223[[#This Row],[Costo unitario RD$]],2)</f>
        <v>660.8</v>
      </c>
      <c r="O79" s="30">
        <f>ROUND(Tabla133323223[[#This Row],[Salida ]]*Tabla133323223[[#This Row],[Costo unitario RD$]],2)</f>
        <v>0</v>
      </c>
      <c r="P79" s="40">
        <f>+Tabla133323223[[#This Row],[Existencia mayo]]+Tabla133323223[[#This Row],[Entrada ]]-Tabla133323223[[#This Row],[Salida ]]</f>
        <v>5</v>
      </c>
      <c r="Q79" s="32">
        <f>+Tabla133323223[[#This Row],[ Valor en             RD$           ]]+Tabla133323223[[#This Row],[Entrada  RD$]]-Tabla133323223[[#This Row],[Salida RD$ ]]</f>
        <v>660.8</v>
      </c>
    </row>
    <row r="80" spans="1:17" s="139" customFormat="1" ht="28.5" customHeight="1" x14ac:dyDescent="0.25">
      <c r="A80" s="128"/>
      <c r="B80" s="129"/>
      <c r="C80" s="130"/>
      <c r="D80" s="131"/>
      <c r="E80" s="131"/>
      <c r="F80" s="132"/>
      <c r="G80" s="132"/>
      <c r="H80" s="133"/>
      <c r="I80" s="134"/>
      <c r="J80" s="135"/>
      <c r="K80" s="136"/>
      <c r="L80" s="28"/>
      <c r="M80" s="137"/>
      <c r="N80" s="30">
        <f>ROUND(Tabla133323223[[#This Row],[Entrada ]]*Tabla133323223[[#This Row],[Costo unitario RD$]],2)</f>
        <v>0</v>
      </c>
      <c r="O80" s="30">
        <f>ROUND(Tabla133323223[[#This Row],[Salida ]]*Tabla133323223[[#This Row],[Costo unitario RD$]],2)</f>
        <v>0</v>
      </c>
      <c r="P80" s="138">
        <f>+Tabla133323223[[#This Row],[Existencia mayo]]+Tabla133323223[[#This Row],[Entrada ]]-Tabla133323223[[#This Row],[Salida ]]</f>
        <v>0</v>
      </c>
      <c r="Q80" s="32">
        <f>+Tabla133323223[[#This Row],[ Valor en             RD$           ]]+Tabla133323223[[#This Row],[Entrada  RD$]]-Tabla133323223[[#This Row],[Salida RD$ ]]</f>
        <v>0</v>
      </c>
    </row>
    <row r="81" spans="1:17" s="18" customFormat="1" ht="28.5" customHeight="1" x14ac:dyDescent="0.25">
      <c r="A81" s="12"/>
      <c r="B81" s="140">
        <v>45077</v>
      </c>
      <c r="C81" s="140">
        <v>45077</v>
      </c>
      <c r="D81" s="33">
        <v>2040</v>
      </c>
      <c r="E81" s="33" t="s">
        <v>124</v>
      </c>
      <c r="F81" s="34" t="s">
        <v>125</v>
      </c>
      <c r="G81" s="34" t="s">
        <v>126</v>
      </c>
      <c r="H81" s="35" t="s">
        <v>50</v>
      </c>
      <c r="I81" s="36">
        <v>5199.08</v>
      </c>
      <c r="J81" s="37">
        <v>200</v>
      </c>
      <c r="K81" s="38"/>
      <c r="L81" s="44">
        <v>18</v>
      </c>
      <c r="M81" s="39">
        <v>25.9954</v>
      </c>
      <c r="N81" s="30">
        <f>ROUND(Tabla133323223[[#This Row],[Entrada ]]*Tabla133323223[[#This Row],[Costo unitario RD$]],2)</f>
        <v>0</v>
      </c>
      <c r="O81" s="30">
        <f>ROUND(Tabla133323223[[#This Row],[Salida ]]*Tabla133323223[[#This Row],[Costo unitario RD$]],2)</f>
        <v>467.92</v>
      </c>
      <c r="P81" s="40">
        <f>+Tabla133323223[[#This Row],[Existencia mayo]]+Tabla133323223[[#This Row],[Entrada ]]-Tabla133323223[[#This Row],[Salida ]]</f>
        <v>182</v>
      </c>
      <c r="Q81" s="32">
        <f>+Tabla133323223[[#This Row],[ Valor en             RD$           ]]+Tabla133323223[[#This Row],[Entrada  RD$]]-Tabla133323223[[#This Row],[Salida RD$ ]]</f>
        <v>4731.16</v>
      </c>
    </row>
    <row r="82" spans="1:17" s="18" customFormat="1" ht="29.25" customHeight="1" x14ac:dyDescent="0.25">
      <c r="A82" s="12"/>
      <c r="B82" s="140">
        <v>45077</v>
      </c>
      <c r="C82" s="140">
        <v>45077</v>
      </c>
      <c r="D82" s="116">
        <v>1078</v>
      </c>
      <c r="E82" s="33" t="s">
        <v>116</v>
      </c>
      <c r="F82" s="34" t="s">
        <v>127</v>
      </c>
      <c r="G82" s="34" t="s">
        <v>128</v>
      </c>
      <c r="H82" s="35" t="s">
        <v>23</v>
      </c>
      <c r="I82" s="36">
        <v>2868.58</v>
      </c>
      <c r="J82" s="37">
        <v>100</v>
      </c>
      <c r="K82" s="38"/>
      <c r="L82" s="44">
        <v>8</v>
      </c>
      <c r="M82" s="39">
        <v>28.6858</v>
      </c>
      <c r="N82" s="30">
        <f>ROUND(Tabla133323223[[#This Row],[Entrada ]]*Tabla133323223[[#This Row],[Costo unitario RD$]],2)</f>
        <v>0</v>
      </c>
      <c r="O82" s="30">
        <f>ROUND(Tabla133323223[[#This Row],[Salida ]]*Tabla133323223[[#This Row],[Costo unitario RD$]],2)</f>
        <v>229.49</v>
      </c>
      <c r="P82" s="40">
        <f>+Tabla133323223[[#This Row],[Existencia mayo]]+Tabla133323223[[#This Row],[Entrada ]]-Tabla133323223[[#This Row],[Salida ]]</f>
        <v>92</v>
      </c>
      <c r="Q82" s="32">
        <f>+Tabla133323223[[#This Row],[ Valor en             RD$           ]]+Tabla133323223[[#This Row],[Entrada  RD$]]-Tabla133323223[[#This Row],[Salida RD$ ]]</f>
        <v>2639.09</v>
      </c>
    </row>
    <row r="83" spans="1:17" s="18" customFormat="1" ht="36" customHeight="1" x14ac:dyDescent="0.25">
      <c r="A83" s="12"/>
      <c r="B83" s="140">
        <v>45077</v>
      </c>
      <c r="C83" s="140">
        <v>45077</v>
      </c>
      <c r="D83" s="116">
        <v>2050</v>
      </c>
      <c r="E83" s="33" t="s">
        <v>116</v>
      </c>
      <c r="F83" s="34" t="s">
        <v>129</v>
      </c>
      <c r="G83" s="34" t="s">
        <v>130</v>
      </c>
      <c r="H83" s="35" t="s">
        <v>131</v>
      </c>
      <c r="I83" s="36">
        <v>21900.21</v>
      </c>
      <c r="J83" s="37">
        <v>150</v>
      </c>
      <c r="K83" s="38"/>
      <c r="L83" s="44">
        <v>3</v>
      </c>
      <c r="M83" s="39">
        <v>146.00139999999999</v>
      </c>
      <c r="N83" s="30">
        <f>ROUND(Tabla133323223[[#This Row],[Entrada ]]*Tabla133323223[[#This Row],[Costo unitario RD$]],2)</f>
        <v>0</v>
      </c>
      <c r="O83" s="30">
        <f>ROUND(Tabla133323223[[#This Row],[Salida ]]*Tabla133323223[[#This Row],[Costo unitario RD$]],2)</f>
        <v>438</v>
      </c>
      <c r="P83" s="40">
        <f>+Tabla133323223[[#This Row],[Existencia mayo]]+Tabla133323223[[#This Row],[Entrada ]]-Tabla133323223[[#This Row],[Salida ]]</f>
        <v>147</v>
      </c>
      <c r="Q83" s="32">
        <f>+Tabla133323223[[#This Row],[ Valor en             RD$           ]]+Tabla133323223[[#This Row],[Entrada  RD$]]-Tabla133323223[[#This Row],[Salida RD$ ]]</f>
        <v>21462.21</v>
      </c>
    </row>
    <row r="84" spans="1:17" s="18" customFormat="1" ht="26.25" customHeight="1" x14ac:dyDescent="0.25">
      <c r="A84" s="12"/>
      <c r="B84" s="140">
        <v>45077</v>
      </c>
      <c r="C84" s="140">
        <v>45077</v>
      </c>
      <c r="D84" s="33">
        <v>2049</v>
      </c>
      <c r="E84" s="33" t="s">
        <v>132</v>
      </c>
      <c r="F84" s="34" t="s">
        <v>133</v>
      </c>
      <c r="G84" s="34" t="s">
        <v>134</v>
      </c>
      <c r="H84" s="35" t="s">
        <v>131</v>
      </c>
      <c r="I84" s="36">
        <v>1416</v>
      </c>
      <c r="J84" s="37">
        <v>200</v>
      </c>
      <c r="K84" s="38"/>
      <c r="L84" s="44">
        <v>22</v>
      </c>
      <c r="M84" s="39">
        <v>7.08</v>
      </c>
      <c r="N84" s="30">
        <f>ROUND(Tabla133323223[[#This Row],[Entrada ]]*Tabla133323223[[#This Row],[Costo unitario RD$]],2)</f>
        <v>0</v>
      </c>
      <c r="O84" s="30">
        <f>ROUND(Tabla133323223[[#This Row],[Salida ]]*Tabla133323223[[#This Row],[Costo unitario RD$]],2)</f>
        <v>155.76</v>
      </c>
      <c r="P84" s="40">
        <f>+Tabla133323223[[#This Row],[Existencia mayo]]+Tabla133323223[[#This Row],[Entrada ]]-Tabla133323223[[#This Row],[Salida ]]</f>
        <v>178</v>
      </c>
      <c r="Q84" s="32">
        <f>+Tabla133323223[[#This Row],[ Valor en             RD$           ]]+Tabla133323223[[#This Row],[Entrada  RD$]]-Tabla133323223[[#This Row],[Salida RD$ ]]</f>
        <v>1260.24</v>
      </c>
    </row>
    <row r="85" spans="1:17" s="18" customFormat="1" ht="38.25" customHeight="1" x14ac:dyDescent="0.25">
      <c r="A85" s="12"/>
      <c r="B85" s="140">
        <v>45077</v>
      </c>
      <c r="C85" s="140">
        <v>45077</v>
      </c>
      <c r="D85" s="116">
        <v>2041</v>
      </c>
      <c r="E85" s="33" t="s">
        <v>116</v>
      </c>
      <c r="F85" s="34" t="s">
        <v>135</v>
      </c>
      <c r="G85" s="34" t="s">
        <v>136</v>
      </c>
      <c r="H85" s="35" t="s">
        <v>131</v>
      </c>
      <c r="I85" s="36">
        <v>6464.04</v>
      </c>
      <c r="J85" s="37">
        <v>40</v>
      </c>
      <c r="K85" s="38"/>
      <c r="L85" s="44">
        <v>2</v>
      </c>
      <c r="M85" s="39">
        <v>161.601</v>
      </c>
      <c r="N85" s="30">
        <f>ROUND(Tabla133323223[[#This Row],[Entrada ]]*Tabla133323223[[#This Row],[Costo unitario RD$]],2)</f>
        <v>0</v>
      </c>
      <c r="O85" s="30">
        <f>ROUND(Tabla133323223[[#This Row],[Salida ]]*Tabla133323223[[#This Row],[Costo unitario RD$]],2)</f>
        <v>323.2</v>
      </c>
      <c r="P85" s="40">
        <f>+Tabla133323223[[#This Row],[Existencia mayo]]+Tabla133323223[[#This Row],[Entrada ]]-Tabla133323223[[#This Row],[Salida ]]</f>
        <v>38</v>
      </c>
      <c r="Q85" s="32">
        <f>+Tabla133323223[[#This Row],[ Valor en             RD$           ]]+Tabla133323223[[#This Row],[Entrada  RD$]]-Tabla133323223[[#This Row],[Salida RD$ ]]</f>
        <v>6140.84</v>
      </c>
    </row>
    <row r="86" spans="1:17" s="18" customFormat="1" ht="38.25" customHeight="1" x14ac:dyDescent="0.25">
      <c r="A86" s="12"/>
      <c r="B86" s="140">
        <v>45077</v>
      </c>
      <c r="C86" s="140">
        <v>45077</v>
      </c>
      <c r="D86" s="116">
        <v>2041</v>
      </c>
      <c r="E86" s="33" t="s">
        <v>116</v>
      </c>
      <c r="F86" s="34" t="s">
        <v>135</v>
      </c>
      <c r="G86" s="34" t="s">
        <v>137</v>
      </c>
      <c r="H86" s="35" t="s">
        <v>131</v>
      </c>
      <c r="I86" s="36">
        <v>11132.71</v>
      </c>
      <c r="J86" s="37">
        <v>50</v>
      </c>
      <c r="K86" s="38"/>
      <c r="L86" s="44">
        <v>2</v>
      </c>
      <c r="M86" s="39">
        <v>222.65419999999997</v>
      </c>
      <c r="N86" s="30">
        <f>ROUND(Tabla133323223[[#This Row],[Entrada ]]*Tabla133323223[[#This Row],[Costo unitario RD$]],2)</f>
        <v>0</v>
      </c>
      <c r="O86" s="30">
        <f>ROUND(Tabla133323223[[#This Row],[Salida ]]*Tabla133323223[[#This Row],[Costo unitario RD$]],2)</f>
        <v>445.31</v>
      </c>
      <c r="P86" s="40">
        <f>+Tabla133323223[[#This Row],[Existencia mayo]]+Tabla133323223[[#This Row],[Entrada ]]-Tabla133323223[[#This Row],[Salida ]]</f>
        <v>48</v>
      </c>
      <c r="Q86" s="32">
        <f>+Tabla133323223[[#This Row],[ Valor en             RD$           ]]+Tabla133323223[[#This Row],[Entrada  RD$]]-Tabla133323223[[#This Row],[Salida RD$ ]]</f>
        <v>10687.4</v>
      </c>
    </row>
    <row r="87" spans="1:17" s="18" customFormat="1" ht="38.25" customHeight="1" x14ac:dyDescent="0.25">
      <c r="A87" s="12"/>
      <c r="B87" s="140">
        <v>45077</v>
      </c>
      <c r="C87" s="140">
        <v>45077</v>
      </c>
      <c r="D87" s="116">
        <v>2088</v>
      </c>
      <c r="E87" s="33" t="s">
        <v>116</v>
      </c>
      <c r="F87" s="34" t="s">
        <v>135</v>
      </c>
      <c r="G87" s="34" t="s">
        <v>138</v>
      </c>
      <c r="H87" s="35" t="s">
        <v>131</v>
      </c>
      <c r="I87" s="36">
        <v>10239.57</v>
      </c>
      <c r="J87" s="37">
        <v>80</v>
      </c>
      <c r="K87" s="38"/>
      <c r="L87" s="44"/>
      <c r="M87" s="39">
        <v>127.994625</v>
      </c>
      <c r="N87" s="30">
        <f>ROUND(Tabla133323223[[#This Row],[Entrada ]]*Tabla133323223[[#This Row],[Costo unitario RD$]],2)</f>
        <v>0</v>
      </c>
      <c r="O87" s="30">
        <f>ROUND(Tabla133323223[[#This Row],[Salida ]]*Tabla133323223[[#This Row],[Costo unitario RD$]],2)</f>
        <v>0</v>
      </c>
      <c r="P87" s="40">
        <f>+Tabla133323223[[#This Row],[Existencia mayo]]+Tabla133323223[[#This Row],[Entrada ]]-Tabla133323223[[#This Row],[Salida ]]</f>
        <v>80</v>
      </c>
      <c r="Q87" s="32">
        <f>+Tabla133323223[[#This Row],[ Valor en             RD$           ]]+Tabla133323223[[#This Row],[Entrada  RD$]]-Tabla133323223[[#This Row],[Salida RD$ ]]</f>
        <v>10239.57</v>
      </c>
    </row>
    <row r="88" spans="1:17" s="18" customFormat="1" ht="38.25" customHeight="1" x14ac:dyDescent="0.25">
      <c r="A88" s="12"/>
      <c r="B88" s="140">
        <v>45077</v>
      </c>
      <c r="C88" s="140">
        <v>45077</v>
      </c>
      <c r="D88" s="116">
        <v>2088</v>
      </c>
      <c r="E88" s="33" t="s">
        <v>116</v>
      </c>
      <c r="F88" s="34" t="s">
        <v>135</v>
      </c>
      <c r="G88" s="34" t="s">
        <v>139</v>
      </c>
      <c r="H88" s="35" t="s">
        <v>131</v>
      </c>
      <c r="I88" s="36">
        <v>3374.09</v>
      </c>
      <c r="J88" s="37">
        <v>29</v>
      </c>
      <c r="K88" s="38"/>
      <c r="L88" s="44">
        <v>2</v>
      </c>
      <c r="M88" s="39">
        <v>116.348</v>
      </c>
      <c r="N88" s="30">
        <f>ROUND(Tabla133323223[[#This Row],[Entrada ]]*Tabla133323223[[#This Row],[Costo unitario RD$]],2)</f>
        <v>0</v>
      </c>
      <c r="O88" s="30">
        <f>ROUND(Tabla133323223[[#This Row],[Salida ]]*Tabla133323223[[#This Row],[Costo unitario RD$]],2)</f>
        <v>232.7</v>
      </c>
      <c r="P88" s="40">
        <f>+Tabla133323223[[#This Row],[Existencia mayo]]+Tabla133323223[[#This Row],[Entrada ]]-Tabla133323223[[#This Row],[Salida ]]</f>
        <v>27</v>
      </c>
      <c r="Q88" s="32">
        <f>+Tabla133323223[[#This Row],[ Valor en             RD$           ]]+Tabla133323223[[#This Row],[Entrada  RD$]]-Tabla133323223[[#This Row],[Salida RD$ ]]</f>
        <v>3141.3900000000003</v>
      </c>
    </row>
    <row r="89" spans="1:17" s="18" customFormat="1" ht="38.25" customHeight="1" x14ac:dyDescent="0.25">
      <c r="A89" s="12"/>
      <c r="B89" s="140">
        <v>45077</v>
      </c>
      <c r="C89" s="140">
        <v>45077</v>
      </c>
      <c r="D89" s="116">
        <v>2005</v>
      </c>
      <c r="E89" s="33" t="s">
        <v>132</v>
      </c>
      <c r="F89" s="34" t="s">
        <v>140</v>
      </c>
      <c r="G89" s="34" t="s">
        <v>141</v>
      </c>
      <c r="H89" s="35" t="s">
        <v>131</v>
      </c>
      <c r="I89" s="36">
        <v>295</v>
      </c>
      <c r="J89" s="37">
        <v>50</v>
      </c>
      <c r="K89" s="38"/>
      <c r="L89" s="44"/>
      <c r="M89" s="39">
        <v>5.9</v>
      </c>
      <c r="N89" s="30">
        <f>ROUND(Tabla133323223[[#This Row],[Entrada ]]*Tabla133323223[[#This Row],[Costo unitario RD$]],2)</f>
        <v>0</v>
      </c>
      <c r="O89" s="30">
        <f>ROUND(Tabla133323223[[#This Row],[Salida ]]*Tabla133323223[[#This Row],[Costo unitario RD$]],2)</f>
        <v>0</v>
      </c>
      <c r="P89" s="40">
        <f>+Tabla133323223[[#This Row],[Existencia mayo]]+Tabla133323223[[#This Row],[Entrada ]]-Tabla133323223[[#This Row],[Salida ]]</f>
        <v>50</v>
      </c>
      <c r="Q89" s="32">
        <f>+Tabla133323223[[#This Row],[ Valor en             RD$           ]]+Tabla133323223[[#This Row],[Entrada  RD$]]-Tabla133323223[[#This Row],[Salida RD$ ]]</f>
        <v>295</v>
      </c>
    </row>
    <row r="90" spans="1:17" s="18" customFormat="1" ht="30" customHeight="1" x14ac:dyDescent="0.25">
      <c r="A90" s="12"/>
      <c r="B90" s="140">
        <v>45077</v>
      </c>
      <c r="C90" s="140">
        <v>45077</v>
      </c>
      <c r="D90" s="116">
        <v>2018</v>
      </c>
      <c r="E90" s="33" t="s">
        <v>116</v>
      </c>
      <c r="F90" s="34" t="s">
        <v>142</v>
      </c>
      <c r="G90" s="34" t="s">
        <v>143</v>
      </c>
      <c r="H90" s="35" t="s">
        <v>131</v>
      </c>
      <c r="I90" s="36">
        <v>2553.52</v>
      </c>
      <c r="J90" s="37">
        <v>100</v>
      </c>
      <c r="K90" s="38"/>
      <c r="L90" s="44">
        <v>8</v>
      </c>
      <c r="M90" s="39">
        <v>25.5352</v>
      </c>
      <c r="N90" s="30">
        <f>ROUND(Tabla133323223[[#This Row],[Entrada ]]*Tabla133323223[[#This Row],[Costo unitario RD$]],2)</f>
        <v>0</v>
      </c>
      <c r="O90" s="30">
        <f>ROUND(Tabla133323223[[#This Row],[Salida ]]*Tabla133323223[[#This Row],[Costo unitario RD$]],2)</f>
        <v>204.28</v>
      </c>
      <c r="P90" s="40">
        <f>+Tabla133323223[[#This Row],[Existencia mayo]]+Tabla133323223[[#This Row],[Entrada ]]-Tabla133323223[[#This Row],[Salida ]]</f>
        <v>92</v>
      </c>
      <c r="Q90" s="32">
        <f>+Tabla133323223[[#This Row],[ Valor en             RD$           ]]+Tabla133323223[[#This Row],[Entrada  RD$]]-Tabla133323223[[#This Row],[Salida RD$ ]]</f>
        <v>2349.2399999999998</v>
      </c>
    </row>
    <row r="91" spans="1:17" s="18" customFormat="1" ht="38.25" customHeight="1" x14ac:dyDescent="0.25">
      <c r="A91" s="12"/>
      <c r="B91" s="140">
        <v>45077</v>
      </c>
      <c r="C91" s="140">
        <v>45077</v>
      </c>
      <c r="D91" s="116">
        <v>2108</v>
      </c>
      <c r="E91" s="33" t="s">
        <v>144</v>
      </c>
      <c r="F91" s="34" t="s">
        <v>145</v>
      </c>
      <c r="G91" s="34" t="s">
        <v>146</v>
      </c>
      <c r="H91" s="35" t="s">
        <v>131</v>
      </c>
      <c r="I91" s="36">
        <v>14999.98</v>
      </c>
      <c r="J91" s="37">
        <v>5</v>
      </c>
      <c r="K91" s="38"/>
      <c r="L91" s="44"/>
      <c r="M91" s="39">
        <v>2999.9960000000001</v>
      </c>
      <c r="N91" s="30">
        <f>ROUND(Tabla133323223[[#This Row],[Entrada ]]*Tabla133323223[[#This Row],[Costo unitario RD$]],2)</f>
        <v>0</v>
      </c>
      <c r="O91" s="30">
        <f>ROUND(Tabla133323223[[#This Row],[Salida ]]*Tabla133323223[[#This Row],[Costo unitario RD$]],2)</f>
        <v>0</v>
      </c>
      <c r="P91" s="40">
        <f>+Tabla133323223[[#This Row],[Existencia mayo]]+Tabla133323223[[#This Row],[Entrada ]]-Tabla133323223[[#This Row],[Salida ]]</f>
        <v>5</v>
      </c>
      <c r="Q91" s="32">
        <f>+Tabla133323223[[#This Row],[ Valor en             RD$           ]]+Tabla133323223[[#This Row],[Entrada  RD$]]-Tabla133323223[[#This Row],[Salida RD$ ]]</f>
        <v>14999.98</v>
      </c>
    </row>
    <row r="92" spans="1:17" s="18" customFormat="1" ht="38.25" customHeight="1" x14ac:dyDescent="0.25">
      <c r="A92" s="12"/>
      <c r="B92" s="140">
        <v>45077</v>
      </c>
      <c r="C92" s="140">
        <v>45077</v>
      </c>
      <c r="D92" s="116">
        <v>1008</v>
      </c>
      <c r="E92" s="33" t="s">
        <v>41</v>
      </c>
      <c r="F92" s="34" t="s">
        <v>147</v>
      </c>
      <c r="G92" s="34" t="s">
        <v>148</v>
      </c>
      <c r="H92" s="35" t="s">
        <v>131</v>
      </c>
      <c r="I92" s="36">
        <v>2290.0300000000002</v>
      </c>
      <c r="J92" s="37">
        <v>1000</v>
      </c>
      <c r="K92" s="38"/>
      <c r="L92" s="44">
        <v>200</v>
      </c>
      <c r="M92" s="39">
        <v>2.2900300000000002</v>
      </c>
      <c r="N92" s="30">
        <f>ROUND(Tabla133323223[[#This Row],[Entrada ]]*Tabla133323223[[#This Row],[Costo unitario RD$]],2)</f>
        <v>0</v>
      </c>
      <c r="O92" s="30">
        <f>ROUND(Tabla133323223[[#This Row],[Salida ]]*Tabla133323223[[#This Row],[Costo unitario RD$]],2)</f>
        <v>458.01</v>
      </c>
      <c r="P92" s="40">
        <f>+Tabla133323223[[#This Row],[Existencia mayo]]+Tabla133323223[[#This Row],[Entrada ]]-Tabla133323223[[#This Row],[Salida ]]</f>
        <v>800</v>
      </c>
      <c r="Q92" s="32">
        <f>+Tabla133323223[[#This Row],[ Valor en             RD$           ]]+Tabla133323223[[#This Row],[Entrada  RD$]]-Tabla133323223[[#This Row],[Salida RD$ ]]</f>
        <v>1832.0200000000002</v>
      </c>
    </row>
    <row r="93" spans="1:17" s="18" customFormat="1" ht="38.25" customHeight="1" x14ac:dyDescent="0.25">
      <c r="A93" s="12"/>
      <c r="B93" s="140">
        <v>45077</v>
      </c>
      <c r="C93" s="140">
        <v>45077</v>
      </c>
      <c r="D93" s="116">
        <v>1008</v>
      </c>
      <c r="E93" s="33" t="s">
        <v>41</v>
      </c>
      <c r="F93" s="34" t="s">
        <v>147</v>
      </c>
      <c r="G93" s="34" t="s">
        <v>149</v>
      </c>
      <c r="H93" s="35" t="s">
        <v>131</v>
      </c>
      <c r="I93" s="36">
        <v>2760.02</v>
      </c>
      <c r="J93" s="37">
        <v>1000</v>
      </c>
      <c r="K93" s="38"/>
      <c r="L93" s="44"/>
      <c r="M93" s="39">
        <v>2.7600199999999999</v>
      </c>
      <c r="N93" s="30">
        <f>ROUND(Tabla133323223[[#This Row],[Entrada ]]*Tabla133323223[[#This Row],[Costo unitario RD$]],2)</f>
        <v>0</v>
      </c>
      <c r="O93" s="30">
        <f>ROUND(Tabla133323223[[#This Row],[Salida ]]*Tabla133323223[[#This Row],[Costo unitario RD$]],2)</f>
        <v>0</v>
      </c>
      <c r="P93" s="40">
        <f>+Tabla133323223[[#This Row],[Existencia mayo]]+Tabla133323223[[#This Row],[Entrada ]]-Tabla133323223[[#This Row],[Salida ]]</f>
        <v>1000</v>
      </c>
      <c r="Q93" s="32">
        <f>+Tabla133323223[[#This Row],[ Valor en             RD$           ]]+Tabla133323223[[#This Row],[Entrada  RD$]]-Tabla133323223[[#This Row],[Salida RD$ ]]</f>
        <v>2760.02</v>
      </c>
    </row>
    <row r="94" spans="1:17" s="18" customFormat="1" ht="28.5" customHeight="1" x14ac:dyDescent="0.25">
      <c r="A94" s="12"/>
      <c r="B94" s="140">
        <v>45077</v>
      </c>
      <c r="C94" s="140">
        <v>45077</v>
      </c>
      <c r="D94" s="33">
        <v>2035</v>
      </c>
      <c r="E94" s="33" t="s">
        <v>116</v>
      </c>
      <c r="F94" s="34" t="s">
        <v>150</v>
      </c>
      <c r="G94" s="34" t="s">
        <v>151</v>
      </c>
      <c r="H94" s="35" t="s">
        <v>131</v>
      </c>
      <c r="I94" s="36">
        <v>2797.07</v>
      </c>
      <c r="J94" s="37">
        <v>40</v>
      </c>
      <c r="K94" s="38"/>
      <c r="L94" s="44">
        <v>1</v>
      </c>
      <c r="M94" s="39">
        <v>69.926749999999998</v>
      </c>
      <c r="N94" s="30">
        <f>ROUND(Tabla133323223[[#This Row],[Entrada ]]*Tabla133323223[[#This Row],[Costo unitario RD$]],2)</f>
        <v>0</v>
      </c>
      <c r="O94" s="30">
        <f>ROUND(Tabla133323223[[#This Row],[Salida ]]*Tabla133323223[[#This Row],[Costo unitario RD$]],2)</f>
        <v>69.930000000000007</v>
      </c>
      <c r="P94" s="40">
        <f>+Tabla133323223[[#This Row],[Existencia mayo]]+Tabla133323223[[#This Row],[Entrada ]]-Tabla133323223[[#This Row],[Salida ]]</f>
        <v>39</v>
      </c>
      <c r="Q94" s="32">
        <f>+Tabla133323223[[#This Row],[ Valor en             RD$           ]]+Tabla133323223[[#This Row],[Entrada  RD$]]-Tabla133323223[[#This Row],[Salida RD$ ]]</f>
        <v>2727.1400000000003</v>
      </c>
    </row>
    <row r="95" spans="1:17" s="18" customFormat="1" ht="28.5" customHeight="1" x14ac:dyDescent="0.25">
      <c r="A95" s="12"/>
      <c r="B95" s="140">
        <v>45077</v>
      </c>
      <c r="C95" s="140">
        <v>45077</v>
      </c>
      <c r="D95" s="116">
        <v>2037</v>
      </c>
      <c r="E95" s="33" t="s">
        <v>116</v>
      </c>
      <c r="F95" s="34" t="s">
        <v>127</v>
      </c>
      <c r="G95" s="34" t="s">
        <v>152</v>
      </c>
      <c r="H95" s="35" t="s">
        <v>131</v>
      </c>
      <c r="I95" s="36">
        <v>11068.4</v>
      </c>
      <c r="J95" s="37">
        <v>400</v>
      </c>
      <c r="K95" s="38"/>
      <c r="L95" s="44"/>
      <c r="M95" s="39">
        <v>27.670999999999999</v>
      </c>
      <c r="N95" s="30">
        <f>ROUND(Tabla133323223[[#This Row],[Entrada ]]*Tabla133323223[[#This Row],[Costo unitario RD$]],2)</f>
        <v>0</v>
      </c>
      <c r="O95" s="30">
        <f>ROUND(Tabla133323223[[#This Row],[Salida ]]*Tabla133323223[[#This Row],[Costo unitario RD$]],2)</f>
        <v>0</v>
      </c>
      <c r="P95" s="40">
        <f>+Tabla133323223[[#This Row],[Existencia mayo]]+Tabla133323223[[#This Row],[Entrada ]]-Tabla133323223[[#This Row],[Salida ]]</f>
        <v>400</v>
      </c>
      <c r="Q95" s="32">
        <f>+Tabla133323223[[#This Row],[ Valor en             RD$           ]]+Tabla133323223[[#This Row],[Entrada  RD$]]-Tabla133323223[[#This Row],[Salida RD$ ]]</f>
        <v>11068.4</v>
      </c>
    </row>
    <row r="96" spans="1:17" s="18" customFormat="1" ht="28.5" customHeight="1" x14ac:dyDescent="0.25">
      <c r="A96" s="12"/>
      <c r="B96" s="140">
        <v>45077</v>
      </c>
      <c r="C96" s="140">
        <v>45077</v>
      </c>
      <c r="D96" s="116">
        <v>1065</v>
      </c>
      <c r="E96" s="33" t="s">
        <v>116</v>
      </c>
      <c r="F96" s="34" t="s">
        <v>127</v>
      </c>
      <c r="G96" s="34" t="s">
        <v>153</v>
      </c>
      <c r="H96" s="35" t="s">
        <v>131</v>
      </c>
      <c r="I96" s="36">
        <v>5398.5</v>
      </c>
      <c r="J96" s="37">
        <v>300</v>
      </c>
      <c r="K96" s="38"/>
      <c r="L96" s="44">
        <v>4</v>
      </c>
      <c r="M96" s="39">
        <v>17.995000000000001</v>
      </c>
      <c r="N96" s="30">
        <f>ROUND(Tabla133323223[[#This Row],[Entrada ]]*Tabla133323223[[#This Row],[Costo unitario RD$]],2)</f>
        <v>0</v>
      </c>
      <c r="O96" s="30">
        <f>ROUND(Tabla133323223[[#This Row],[Salida ]]*Tabla133323223[[#This Row],[Costo unitario RD$]],2)</f>
        <v>71.98</v>
      </c>
      <c r="P96" s="40">
        <f>+Tabla133323223[[#This Row],[Existencia mayo]]+Tabla133323223[[#This Row],[Entrada ]]-Tabla133323223[[#This Row],[Salida ]]</f>
        <v>296</v>
      </c>
      <c r="Q96" s="32">
        <f>+Tabla133323223[[#This Row],[ Valor en             RD$           ]]+Tabla133323223[[#This Row],[Entrada  RD$]]-Tabla133323223[[#This Row],[Salida RD$ ]]</f>
        <v>5326.52</v>
      </c>
    </row>
    <row r="97" spans="1:17" s="18" customFormat="1" ht="28.5" customHeight="1" x14ac:dyDescent="0.25">
      <c r="A97" s="12"/>
      <c r="B97" s="140">
        <v>45077</v>
      </c>
      <c r="C97" s="140">
        <v>45077</v>
      </c>
      <c r="D97" s="116">
        <v>2022</v>
      </c>
      <c r="E97" s="33" t="s">
        <v>116</v>
      </c>
      <c r="F97" s="34" t="s">
        <v>154</v>
      </c>
      <c r="G97" s="34" t="s">
        <v>155</v>
      </c>
      <c r="H97" s="35" t="s">
        <v>131</v>
      </c>
      <c r="I97" s="36">
        <v>1169.97</v>
      </c>
      <c r="J97" s="37">
        <v>30</v>
      </c>
      <c r="K97" s="38"/>
      <c r="L97" s="44">
        <v>20</v>
      </c>
      <c r="M97" s="39">
        <v>38.999000000000002</v>
      </c>
      <c r="N97" s="30">
        <f>ROUND(Tabla133323223[[#This Row],[Entrada ]]*Tabla133323223[[#This Row],[Costo unitario RD$]],2)</f>
        <v>0</v>
      </c>
      <c r="O97" s="30">
        <f>ROUND(Tabla133323223[[#This Row],[Salida ]]*Tabla133323223[[#This Row],[Costo unitario RD$]],2)</f>
        <v>779.98</v>
      </c>
      <c r="P97" s="40">
        <f>+Tabla133323223[[#This Row],[Existencia mayo]]+Tabla133323223[[#This Row],[Entrada ]]-Tabla133323223[[#This Row],[Salida ]]</f>
        <v>10</v>
      </c>
      <c r="Q97" s="32">
        <f>+Tabla133323223[[#This Row],[ Valor en             RD$           ]]+Tabla133323223[[#This Row],[Entrada  RD$]]-Tabla133323223[[#This Row],[Salida RD$ ]]</f>
        <v>389.99</v>
      </c>
    </row>
    <row r="98" spans="1:17" s="18" customFormat="1" ht="28.5" customHeight="1" x14ac:dyDescent="0.25">
      <c r="A98" s="12"/>
      <c r="B98" s="140">
        <v>45077</v>
      </c>
      <c r="C98" s="140">
        <v>45077</v>
      </c>
      <c r="D98" s="116">
        <v>2033</v>
      </c>
      <c r="E98" s="33" t="s">
        <v>116</v>
      </c>
      <c r="F98" s="34" t="s">
        <v>154</v>
      </c>
      <c r="G98" s="34" t="s">
        <v>156</v>
      </c>
      <c r="H98" s="35" t="s">
        <v>131</v>
      </c>
      <c r="I98" s="36">
        <v>11781.12</v>
      </c>
      <c r="J98" s="37">
        <v>200</v>
      </c>
      <c r="K98" s="38"/>
      <c r="L98" s="44">
        <v>38</v>
      </c>
      <c r="M98" s="39">
        <v>58.905600000000007</v>
      </c>
      <c r="N98" s="30">
        <f>ROUND(Tabla133323223[[#This Row],[Entrada ]]*Tabla133323223[[#This Row],[Costo unitario RD$]],2)</f>
        <v>0</v>
      </c>
      <c r="O98" s="30">
        <f>ROUND(Tabla133323223[[#This Row],[Salida ]]*Tabla133323223[[#This Row],[Costo unitario RD$]],2)</f>
        <v>2238.41</v>
      </c>
      <c r="P98" s="40">
        <f>+Tabla133323223[[#This Row],[Existencia mayo]]+Tabla133323223[[#This Row],[Entrada ]]-Tabla133323223[[#This Row],[Salida ]]</f>
        <v>162</v>
      </c>
      <c r="Q98" s="32">
        <f>+Tabla133323223[[#This Row],[ Valor en             RD$           ]]+Tabla133323223[[#This Row],[Entrada  RD$]]-Tabla133323223[[#This Row],[Salida RD$ ]]</f>
        <v>9542.7100000000009</v>
      </c>
    </row>
    <row r="99" spans="1:17" s="18" customFormat="1" ht="38.25" customHeight="1" x14ac:dyDescent="0.25">
      <c r="A99" s="12"/>
      <c r="B99" s="140">
        <v>45077</v>
      </c>
      <c r="C99" s="140">
        <v>45077</v>
      </c>
      <c r="D99" s="116">
        <v>1019</v>
      </c>
      <c r="E99" s="33" t="s">
        <v>116</v>
      </c>
      <c r="F99" s="34" t="s">
        <v>157</v>
      </c>
      <c r="G99" s="34" t="s">
        <v>158</v>
      </c>
      <c r="H99" s="35" t="s">
        <v>131</v>
      </c>
      <c r="I99" s="36">
        <v>32700.16</v>
      </c>
      <c r="J99" s="37">
        <v>1250</v>
      </c>
      <c r="K99" s="38"/>
      <c r="L99" s="44"/>
      <c r="M99" s="39">
        <v>26.160128</v>
      </c>
      <c r="N99" s="30">
        <f>ROUND(Tabla133323223[[#This Row],[Entrada ]]*Tabla133323223[[#This Row],[Costo unitario RD$]],2)</f>
        <v>0</v>
      </c>
      <c r="O99" s="30">
        <f>ROUND(Tabla133323223[[#This Row],[Salida ]]*Tabla133323223[[#This Row],[Costo unitario RD$]],2)</f>
        <v>0</v>
      </c>
      <c r="P99" s="40">
        <f>+Tabla133323223[[#This Row],[Existencia mayo]]+Tabla133323223[[#This Row],[Entrada ]]-Tabla133323223[[#This Row],[Salida ]]</f>
        <v>1250</v>
      </c>
      <c r="Q99" s="32">
        <f>+Tabla133323223[[#This Row],[ Valor en             RD$           ]]+Tabla133323223[[#This Row],[Entrada  RD$]]-Tabla133323223[[#This Row],[Salida RD$ ]]</f>
        <v>32700.16</v>
      </c>
    </row>
    <row r="100" spans="1:17" s="18" customFormat="1" ht="38.25" customHeight="1" x14ac:dyDescent="0.25">
      <c r="A100" s="12"/>
      <c r="B100" s="140">
        <v>45077</v>
      </c>
      <c r="C100" s="140">
        <v>45077</v>
      </c>
      <c r="D100" s="116">
        <v>1023</v>
      </c>
      <c r="E100" s="33" t="s">
        <v>116</v>
      </c>
      <c r="F100" s="34" t="s">
        <v>157</v>
      </c>
      <c r="G100" s="34" t="s">
        <v>159</v>
      </c>
      <c r="H100" s="35" t="s">
        <v>131</v>
      </c>
      <c r="I100" s="36">
        <v>42999.79</v>
      </c>
      <c r="J100" s="37">
        <v>1250</v>
      </c>
      <c r="K100" s="38"/>
      <c r="L100" s="44"/>
      <c r="M100" s="39">
        <v>34.399832000000004</v>
      </c>
      <c r="N100" s="30">
        <f>ROUND(Tabla133323223[[#This Row],[Entrada ]]*Tabla133323223[[#This Row],[Costo unitario RD$]],2)</f>
        <v>0</v>
      </c>
      <c r="O100" s="30">
        <f>ROUND(Tabla133323223[[#This Row],[Salida ]]*Tabla133323223[[#This Row],[Costo unitario RD$]],2)</f>
        <v>0</v>
      </c>
      <c r="P100" s="40">
        <f>+Tabla133323223[[#This Row],[Existencia mayo]]+Tabla133323223[[#This Row],[Entrada ]]-Tabla133323223[[#This Row],[Salida ]]</f>
        <v>1250</v>
      </c>
      <c r="Q100" s="32">
        <f>+Tabla133323223[[#This Row],[ Valor en             RD$           ]]+Tabla133323223[[#This Row],[Entrada  RD$]]-Tabla133323223[[#This Row],[Salida RD$ ]]</f>
        <v>42999.79</v>
      </c>
    </row>
    <row r="101" spans="1:17" s="18" customFormat="1" ht="28.5" customHeight="1" x14ac:dyDescent="0.25">
      <c r="A101" s="12"/>
      <c r="B101" s="89">
        <v>45076</v>
      </c>
      <c r="C101" s="89">
        <v>45076</v>
      </c>
      <c r="D101" s="116">
        <v>1001</v>
      </c>
      <c r="E101" s="33" t="s">
        <v>112</v>
      </c>
      <c r="F101" s="117" t="s">
        <v>113</v>
      </c>
      <c r="G101" s="34" t="s">
        <v>114</v>
      </c>
      <c r="H101" s="118" t="s">
        <v>115</v>
      </c>
      <c r="I101" s="36">
        <v>132160</v>
      </c>
      <c r="J101" s="37">
        <v>500</v>
      </c>
      <c r="K101" s="38"/>
      <c r="L101" s="119">
        <v>232</v>
      </c>
      <c r="M101" s="39">
        <v>264.32</v>
      </c>
      <c r="N101" s="30">
        <f>ROUND(Tabla133323223[[#This Row],[Entrada ]]*Tabla133323223[[#This Row],[Costo unitario RD$]],2)</f>
        <v>0</v>
      </c>
      <c r="O101" s="30">
        <f>ROUND(Tabla133323223[[#This Row],[Salida ]]*Tabla133323223[[#This Row],[Costo unitario RD$]],2)</f>
        <v>61322.239999999998</v>
      </c>
      <c r="P101" s="40">
        <f>+Tabla133323223[[#This Row],[Existencia mayo]]+Tabla133323223[[#This Row],[Entrada ]]-Tabla133323223[[#This Row],[Salida ]]</f>
        <v>268</v>
      </c>
      <c r="Q101" s="32">
        <f>+Tabla133323223[[#This Row],[ Valor en             RD$           ]]+Tabla133323223[[#This Row],[Entrada  RD$]]-Tabla133323223[[#This Row],[Salida RD$ ]]</f>
        <v>70837.760000000009</v>
      </c>
    </row>
    <row r="102" spans="1:17" s="18" customFormat="1" ht="28.5" customHeight="1" x14ac:dyDescent="0.25">
      <c r="A102" s="12"/>
      <c r="B102" s="89">
        <v>45076</v>
      </c>
      <c r="C102" s="89">
        <v>45076</v>
      </c>
      <c r="D102" s="116">
        <v>2015</v>
      </c>
      <c r="E102" s="33" t="s">
        <v>116</v>
      </c>
      <c r="F102" s="117" t="s">
        <v>160</v>
      </c>
      <c r="G102" s="34" t="s">
        <v>161</v>
      </c>
      <c r="H102" s="118" t="s">
        <v>50</v>
      </c>
      <c r="I102" s="36">
        <v>3776</v>
      </c>
      <c r="J102" s="37">
        <v>200</v>
      </c>
      <c r="K102" s="38"/>
      <c r="L102" s="119">
        <v>4</v>
      </c>
      <c r="M102" s="39">
        <v>18.88</v>
      </c>
      <c r="N102" s="30">
        <f>ROUND(Tabla133323223[[#This Row],[Entrada ]]*Tabla133323223[[#This Row],[Costo unitario RD$]],2)</f>
        <v>0</v>
      </c>
      <c r="O102" s="30">
        <f>ROUND(Tabla133323223[[#This Row],[Salida ]]*Tabla133323223[[#This Row],[Costo unitario RD$]],2)</f>
        <v>75.52</v>
      </c>
      <c r="P102" s="40">
        <f>+Tabla133323223[[#This Row],[Existencia mayo]]+Tabla133323223[[#This Row],[Entrada ]]-Tabla133323223[[#This Row],[Salida ]]</f>
        <v>196</v>
      </c>
      <c r="Q102" s="32">
        <f>+Tabla133323223[[#This Row],[ Valor en             RD$           ]]+Tabla133323223[[#This Row],[Entrada  RD$]]-Tabla133323223[[#This Row],[Salida RD$ ]]</f>
        <v>3700.48</v>
      </c>
    </row>
    <row r="103" spans="1:17" s="18" customFormat="1" ht="28.5" customHeight="1" x14ac:dyDescent="0.25">
      <c r="A103" s="12"/>
      <c r="B103" s="89">
        <v>45076</v>
      </c>
      <c r="C103" s="89">
        <v>45076</v>
      </c>
      <c r="D103" s="116">
        <v>2044</v>
      </c>
      <c r="E103" s="33" t="s">
        <v>116</v>
      </c>
      <c r="F103" s="117" t="s">
        <v>162</v>
      </c>
      <c r="G103" s="34" t="s">
        <v>163</v>
      </c>
      <c r="H103" s="118" t="s">
        <v>131</v>
      </c>
      <c r="I103" s="36">
        <v>2265.6</v>
      </c>
      <c r="J103" s="37">
        <v>160</v>
      </c>
      <c r="K103" s="38"/>
      <c r="L103" s="119">
        <v>10</v>
      </c>
      <c r="M103" s="39">
        <v>14.16</v>
      </c>
      <c r="N103" s="30">
        <f>ROUND(Tabla133323223[[#This Row],[Entrada ]]*Tabla133323223[[#This Row],[Costo unitario RD$]],2)</f>
        <v>0</v>
      </c>
      <c r="O103" s="30">
        <f>ROUND(Tabla133323223[[#This Row],[Salida ]]*Tabla133323223[[#This Row],[Costo unitario RD$]],2)</f>
        <v>141.6</v>
      </c>
      <c r="P103" s="40">
        <f>+Tabla133323223[[#This Row],[Existencia mayo]]+Tabla133323223[[#This Row],[Entrada ]]-Tabla133323223[[#This Row],[Salida ]]</f>
        <v>150</v>
      </c>
      <c r="Q103" s="32">
        <f>+Tabla133323223[[#This Row],[ Valor en             RD$           ]]+Tabla133323223[[#This Row],[Entrada  RD$]]-Tabla133323223[[#This Row],[Salida RD$ ]]</f>
        <v>2124</v>
      </c>
    </row>
    <row r="104" spans="1:17" s="18" customFormat="1" ht="28.5" customHeight="1" x14ac:dyDescent="0.25">
      <c r="A104" s="12"/>
      <c r="B104" s="89">
        <v>45076</v>
      </c>
      <c r="C104" s="89">
        <v>45076</v>
      </c>
      <c r="D104" s="116">
        <v>2028</v>
      </c>
      <c r="E104" s="33" t="s">
        <v>116</v>
      </c>
      <c r="F104" s="34" t="s">
        <v>164</v>
      </c>
      <c r="G104" s="34" t="s">
        <v>165</v>
      </c>
      <c r="H104" s="118" t="s">
        <v>131</v>
      </c>
      <c r="I104" s="36">
        <v>9676</v>
      </c>
      <c r="J104" s="37">
        <v>40</v>
      </c>
      <c r="K104" s="38"/>
      <c r="L104" s="119">
        <v>1</v>
      </c>
      <c r="M104" s="39">
        <v>241.9</v>
      </c>
      <c r="N104" s="30">
        <f>ROUND(Tabla133323223[[#This Row],[Entrada ]]*Tabla133323223[[#This Row],[Costo unitario RD$]],2)</f>
        <v>0</v>
      </c>
      <c r="O104" s="30">
        <f>ROUND(Tabla133323223[[#This Row],[Salida ]]*Tabla133323223[[#This Row],[Costo unitario RD$]],2)</f>
        <v>241.9</v>
      </c>
      <c r="P104" s="40">
        <f>+Tabla133323223[[#This Row],[Existencia mayo]]+Tabla133323223[[#This Row],[Entrada ]]-Tabla133323223[[#This Row],[Salida ]]</f>
        <v>39</v>
      </c>
      <c r="Q104" s="32">
        <f>+Tabla133323223[[#This Row],[ Valor en             RD$           ]]+Tabla133323223[[#This Row],[Entrada  RD$]]-Tabla133323223[[#This Row],[Salida RD$ ]]</f>
        <v>9434.1</v>
      </c>
    </row>
    <row r="105" spans="1:17" s="18" customFormat="1" ht="28.5" customHeight="1" x14ac:dyDescent="0.25">
      <c r="A105" s="12"/>
      <c r="B105" s="89">
        <v>45076</v>
      </c>
      <c r="C105" s="89">
        <v>45076</v>
      </c>
      <c r="D105" s="116">
        <v>2084</v>
      </c>
      <c r="E105" s="33" t="s">
        <v>166</v>
      </c>
      <c r="F105" s="34" t="s">
        <v>167</v>
      </c>
      <c r="G105" s="34" t="s">
        <v>168</v>
      </c>
      <c r="H105" s="118" t="s">
        <v>131</v>
      </c>
      <c r="I105" s="36">
        <v>5900</v>
      </c>
      <c r="J105" s="37">
        <v>200</v>
      </c>
      <c r="K105" s="38"/>
      <c r="L105" s="119"/>
      <c r="M105" s="39">
        <v>29.5</v>
      </c>
      <c r="N105" s="30">
        <f>ROUND(Tabla133323223[[#This Row],[Entrada ]]*Tabla133323223[[#This Row],[Costo unitario RD$]],2)</f>
        <v>0</v>
      </c>
      <c r="O105" s="30">
        <f>ROUND(Tabla133323223[[#This Row],[Salida ]]*Tabla133323223[[#This Row],[Costo unitario RD$]],2)</f>
        <v>0</v>
      </c>
      <c r="P105" s="40">
        <f>+Tabla133323223[[#This Row],[Existencia mayo]]+Tabla133323223[[#This Row],[Entrada ]]-Tabla133323223[[#This Row],[Salida ]]</f>
        <v>200</v>
      </c>
      <c r="Q105" s="32">
        <f>+Tabla133323223[[#This Row],[ Valor en             RD$           ]]+Tabla133323223[[#This Row],[Entrada  RD$]]-Tabla133323223[[#This Row],[Salida RD$ ]]</f>
        <v>5900</v>
      </c>
    </row>
    <row r="106" spans="1:17" s="18" customFormat="1" ht="28.5" customHeight="1" x14ac:dyDescent="0.25">
      <c r="A106" s="12"/>
      <c r="B106" s="89">
        <v>45076</v>
      </c>
      <c r="C106" s="89">
        <v>45076</v>
      </c>
      <c r="D106" s="116">
        <v>2046</v>
      </c>
      <c r="E106" s="33" t="s">
        <v>166</v>
      </c>
      <c r="F106" s="34" t="s">
        <v>167</v>
      </c>
      <c r="G106" s="34" t="s">
        <v>169</v>
      </c>
      <c r="H106" s="118" t="s">
        <v>131</v>
      </c>
      <c r="I106" s="36">
        <v>4425</v>
      </c>
      <c r="J106" s="37">
        <v>150</v>
      </c>
      <c r="K106" s="38"/>
      <c r="L106" s="119"/>
      <c r="M106" s="39">
        <v>29.5</v>
      </c>
      <c r="N106" s="30">
        <f>ROUND(Tabla133323223[[#This Row],[Entrada ]]*Tabla133323223[[#This Row],[Costo unitario RD$]],2)</f>
        <v>0</v>
      </c>
      <c r="O106" s="30">
        <f>ROUND(Tabla133323223[[#This Row],[Salida ]]*Tabla133323223[[#This Row],[Costo unitario RD$]],2)</f>
        <v>0</v>
      </c>
      <c r="P106" s="40">
        <f>+Tabla133323223[[#This Row],[Existencia mayo]]+Tabla133323223[[#This Row],[Entrada ]]-Tabla133323223[[#This Row],[Salida ]]</f>
        <v>150</v>
      </c>
      <c r="Q106" s="32">
        <f>+Tabla133323223[[#This Row],[ Valor en             RD$           ]]+Tabla133323223[[#This Row],[Entrada  RD$]]-Tabla133323223[[#This Row],[Salida RD$ ]]</f>
        <v>4425</v>
      </c>
    </row>
    <row r="107" spans="1:17" s="18" customFormat="1" ht="28.5" customHeight="1" x14ac:dyDescent="0.25">
      <c r="A107" s="12"/>
      <c r="B107" s="89">
        <v>45076</v>
      </c>
      <c r="C107" s="89">
        <v>45076</v>
      </c>
      <c r="D107" s="116">
        <v>1042</v>
      </c>
      <c r="E107" s="33" t="s">
        <v>116</v>
      </c>
      <c r="F107" s="34" t="s">
        <v>117</v>
      </c>
      <c r="G107" s="34" t="s">
        <v>170</v>
      </c>
      <c r="H107" s="118" t="s">
        <v>131</v>
      </c>
      <c r="I107" s="36">
        <v>15340</v>
      </c>
      <c r="J107" s="37">
        <v>500</v>
      </c>
      <c r="K107" s="38"/>
      <c r="L107" s="119">
        <v>30</v>
      </c>
      <c r="M107" s="39">
        <v>30.68</v>
      </c>
      <c r="N107" s="30">
        <f>ROUND(Tabla133323223[[#This Row],[Entrada ]]*Tabla133323223[[#This Row],[Costo unitario RD$]],2)</f>
        <v>0</v>
      </c>
      <c r="O107" s="30">
        <f>ROUND(Tabla133323223[[#This Row],[Salida ]]*Tabla133323223[[#This Row],[Costo unitario RD$]],2)</f>
        <v>920.4</v>
      </c>
      <c r="P107" s="40">
        <f>+Tabla133323223[[#This Row],[Existencia mayo]]+Tabla133323223[[#This Row],[Entrada ]]-Tabla133323223[[#This Row],[Salida ]]</f>
        <v>470</v>
      </c>
      <c r="Q107" s="32">
        <f>+Tabla133323223[[#This Row],[ Valor en             RD$           ]]+Tabla133323223[[#This Row],[Entrada  RD$]]-Tabla133323223[[#This Row],[Salida RD$ ]]</f>
        <v>14419.6</v>
      </c>
    </row>
    <row r="108" spans="1:17" s="18" customFormat="1" ht="28.5" customHeight="1" x14ac:dyDescent="0.25">
      <c r="A108" s="12"/>
      <c r="B108" s="89">
        <v>45076</v>
      </c>
      <c r="C108" s="89">
        <v>45076</v>
      </c>
      <c r="D108" s="116">
        <v>2078</v>
      </c>
      <c r="E108" s="33" t="s">
        <v>116</v>
      </c>
      <c r="F108" s="34" t="s">
        <v>150</v>
      </c>
      <c r="G108" s="34" t="s">
        <v>171</v>
      </c>
      <c r="H108" s="118" t="s">
        <v>172</v>
      </c>
      <c r="I108" s="36">
        <v>2596</v>
      </c>
      <c r="J108" s="37">
        <v>20</v>
      </c>
      <c r="K108" s="38"/>
      <c r="L108" s="119">
        <v>4</v>
      </c>
      <c r="M108" s="39">
        <v>129.80000000000001</v>
      </c>
      <c r="N108" s="30">
        <f>ROUND(Tabla133323223[[#This Row],[Entrada ]]*Tabla133323223[[#This Row],[Costo unitario RD$]],2)</f>
        <v>0</v>
      </c>
      <c r="O108" s="30">
        <f>ROUND(Tabla133323223[[#This Row],[Salida ]]*Tabla133323223[[#This Row],[Costo unitario RD$]],2)</f>
        <v>519.20000000000005</v>
      </c>
      <c r="P108" s="40">
        <f>+Tabla133323223[[#This Row],[Existencia mayo]]+Tabla133323223[[#This Row],[Entrada ]]-Tabla133323223[[#This Row],[Salida ]]</f>
        <v>16</v>
      </c>
      <c r="Q108" s="32">
        <f>+Tabla133323223[[#This Row],[ Valor en             RD$           ]]+Tabla133323223[[#This Row],[Entrada  RD$]]-Tabla133323223[[#This Row],[Salida RD$ ]]</f>
        <v>2076.8000000000002</v>
      </c>
    </row>
    <row r="109" spans="1:17" s="18" customFormat="1" ht="28.5" customHeight="1" x14ac:dyDescent="0.25">
      <c r="A109" s="12"/>
      <c r="B109" s="89">
        <v>45076</v>
      </c>
      <c r="C109" s="89">
        <v>45076</v>
      </c>
      <c r="D109" s="116">
        <v>2009</v>
      </c>
      <c r="E109" s="33" t="s">
        <v>116</v>
      </c>
      <c r="F109" s="34" t="s">
        <v>160</v>
      </c>
      <c r="G109" s="34" t="s">
        <v>173</v>
      </c>
      <c r="H109" s="118" t="s">
        <v>50</v>
      </c>
      <c r="I109" s="36">
        <v>3304</v>
      </c>
      <c r="J109" s="37">
        <v>200</v>
      </c>
      <c r="K109" s="38"/>
      <c r="L109" s="119">
        <v>12</v>
      </c>
      <c r="M109" s="39">
        <v>16.52</v>
      </c>
      <c r="N109" s="30">
        <f>ROUND(Tabla133323223[[#This Row],[Entrada ]]*Tabla133323223[[#This Row],[Costo unitario RD$]],2)</f>
        <v>0</v>
      </c>
      <c r="O109" s="30">
        <f>ROUND(Tabla133323223[[#This Row],[Salida ]]*Tabla133323223[[#This Row],[Costo unitario RD$]],2)</f>
        <v>198.24</v>
      </c>
      <c r="P109" s="40">
        <f>+Tabla133323223[[#This Row],[Existencia mayo]]+Tabla133323223[[#This Row],[Entrada ]]-Tabla133323223[[#This Row],[Salida ]]</f>
        <v>188</v>
      </c>
      <c r="Q109" s="32">
        <f>+Tabla133323223[[#This Row],[ Valor en             RD$           ]]+Tabla133323223[[#This Row],[Entrada  RD$]]-Tabla133323223[[#This Row],[Salida RD$ ]]</f>
        <v>3105.76</v>
      </c>
    </row>
    <row r="110" spans="1:17" s="18" customFormat="1" ht="28.5" customHeight="1" x14ac:dyDescent="0.25">
      <c r="A110" s="12"/>
      <c r="B110" s="89">
        <v>45076</v>
      </c>
      <c r="C110" s="89">
        <v>45076</v>
      </c>
      <c r="D110" s="116">
        <v>2017</v>
      </c>
      <c r="E110" s="33" t="s">
        <v>116</v>
      </c>
      <c r="F110" s="34" t="s">
        <v>174</v>
      </c>
      <c r="G110" s="34" t="s">
        <v>175</v>
      </c>
      <c r="H110" s="118" t="s">
        <v>131</v>
      </c>
      <c r="I110" s="36">
        <v>3540</v>
      </c>
      <c r="J110" s="37">
        <v>50</v>
      </c>
      <c r="K110" s="38"/>
      <c r="L110" s="119">
        <v>6</v>
      </c>
      <c r="M110" s="39">
        <v>70.8</v>
      </c>
      <c r="N110" s="30">
        <f>ROUND(Tabla133323223[[#This Row],[Entrada ]]*Tabla133323223[[#This Row],[Costo unitario RD$]],2)</f>
        <v>0</v>
      </c>
      <c r="O110" s="30">
        <f>ROUND(Tabla133323223[[#This Row],[Salida ]]*Tabla133323223[[#This Row],[Costo unitario RD$]],2)</f>
        <v>424.8</v>
      </c>
      <c r="P110" s="40">
        <f>+Tabla133323223[[#This Row],[Existencia mayo]]+Tabla133323223[[#This Row],[Entrada ]]-Tabla133323223[[#This Row],[Salida ]]</f>
        <v>44</v>
      </c>
      <c r="Q110" s="32">
        <f>+Tabla133323223[[#This Row],[ Valor en             RD$           ]]+Tabla133323223[[#This Row],[Entrada  RD$]]-Tabla133323223[[#This Row],[Salida RD$ ]]</f>
        <v>3115.2</v>
      </c>
    </row>
    <row r="111" spans="1:17" s="18" customFormat="1" ht="28.5" customHeight="1" x14ac:dyDescent="0.25">
      <c r="A111" s="12"/>
      <c r="B111" s="89">
        <v>45076</v>
      </c>
      <c r="C111" s="89">
        <v>45076</v>
      </c>
      <c r="D111" s="116">
        <v>2017</v>
      </c>
      <c r="E111" s="33" t="s">
        <v>116</v>
      </c>
      <c r="F111" s="34" t="s">
        <v>174</v>
      </c>
      <c r="G111" s="34" t="s">
        <v>176</v>
      </c>
      <c r="H111" s="118" t="s">
        <v>131</v>
      </c>
      <c r="I111" s="36">
        <v>3540</v>
      </c>
      <c r="J111" s="37">
        <v>50</v>
      </c>
      <c r="K111" s="38"/>
      <c r="L111" s="119">
        <v>7</v>
      </c>
      <c r="M111" s="39">
        <v>70.8</v>
      </c>
      <c r="N111" s="30">
        <f>ROUND(Tabla133323223[[#This Row],[Entrada ]]*Tabla133323223[[#This Row],[Costo unitario RD$]],2)</f>
        <v>0</v>
      </c>
      <c r="O111" s="30">
        <f>ROUND(Tabla133323223[[#This Row],[Salida ]]*Tabla133323223[[#This Row],[Costo unitario RD$]],2)</f>
        <v>495.6</v>
      </c>
      <c r="P111" s="40">
        <f>+Tabla133323223[[#This Row],[Existencia mayo]]+Tabla133323223[[#This Row],[Entrada ]]-Tabla133323223[[#This Row],[Salida ]]</f>
        <v>43</v>
      </c>
      <c r="Q111" s="32">
        <f>+Tabla133323223[[#This Row],[ Valor en             RD$           ]]+Tabla133323223[[#This Row],[Entrada  RD$]]-Tabla133323223[[#This Row],[Salida RD$ ]]</f>
        <v>3044.4</v>
      </c>
    </row>
    <row r="112" spans="1:17" s="18" customFormat="1" ht="28.5" customHeight="1" x14ac:dyDescent="0.25">
      <c r="A112" s="12"/>
      <c r="B112" s="89">
        <v>45076</v>
      </c>
      <c r="C112" s="89">
        <v>45076</v>
      </c>
      <c r="D112" s="116">
        <v>2023</v>
      </c>
      <c r="E112" s="33" t="s">
        <v>116</v>
      </c>
      <c r="F112" s="34" t="s">
        <v>177</v>
      </c>
      <c r="G112" s="34" t="s">
        <v>178</v>
      </c>
      <c r="H112" s="118" t="s">
        <v>131</v>
      </c>
      <c r="I112" s="36">
        <v>2312.8000000000002</v>
      </c>
      <c r="J112" s="37">
        <v>20</v>
      </c>
      <c r="K112" s="38"/>
      <c r="L112" s="119">
        <v>3</v>
      </c>
      <c r="M112" s="39">
        <v>115.64000000000001</v>
      </c>
      <c r="N112" s="30">
        <f>ROUND(Tabla133323223[[#This Row],[Entrada ]]*Tabla133323223[[#This Row],[Costo unitario RD$]],2)</f>
        <v>0</v>
      </c>
      <c r="O112" s="30">
        <f>ROUND(Tabla133323223[[#This Row],[Salida ]]*Tabla133323223[[#This Row],[Costo unitario RD$]],2)</f>
        <v>346.92</v>
      </c>
      <c r="P112" s="40">
        <f>+Tabla133323223[[#This Row],[Existencia mayo]]+Tabla133323223[[#This Row],[Entrada ]]-Tabla133323223[[#This Row],[Salida ]]</f>
        <v>17</v>
      </c>
      <c r="Q112" s="32">
        <f>+Tabla133323223[[#This Row],[ Valor en             RD$           ]]+Tabla133323223[[#This Row],[Entrada  RD$]]-Tabla133323223[[#This Row],[Salida RD$ ]]</f>
        <v>1965.88</v>
      </c>
    </row>
    <row r="113" spans="1:17" s="18" customFormat="1" ht="28.5" customHeight="1" x14ac:dyDescent="0.25">
      <c r="A113" s="12"/>
      <c r="B113" s="89">
        <v>45076</v>
      </c>
      <c r="C113" s="89">
        <v>45076</v>
      </c>
      <c r="D113" s="116">
        <v>2070</v>
      </c>
      <c r="E113" s="33" t="s">
        <v>116</v>
      </c>
      <c r="F113" s="34" t="s">
        <v>179</v>
      </c>
      <c r="G113" s="34" t="s">
        <v>180</v>
      </c>
      <c r="H113" s="118" t="s">
        <v>131</v>
      </c>
      <c r="I113" s="36">
        <v>472</v>
      </c>
      <c r="J113" s="37">
        <v>100</v>
      </c>
      <c r="K113" s="38"/>
      <c r="L113" s="119"/>
      <c r="M113" s="39">
        <v>4.72</v>
      </c>
      <c r="N113" s="30">
        <f>ROUND(Tabla133323223[[#This Row],[Entrada ]]*Tabla133323223[[#This Row],[Costo unitario RD$]],2)</f>
        <v>0</v>
      </c>
      <c r="O113" s="30">
        <f>ROUND(Tabla133323223[[#This Row],[Salida ]]*Tabla133323223[[#This Row],[Costo unitario RD$]],2)</f>
        <v>0</v>
      </c>
      <c r="P113" s="40">
        <f>+Tabla133323223[[#This Row],[Existencia mayo]]+Tabla133323223[[#This Row],[Entrada ]]-Tabla133323223[[#This Row],[Salida ]]</f>
        <v>100</v>
      </c>
      <c r="Q113" s="32">
        <f>+Tabla133323223[[#This Row],[ Valor en             RD$           ]]+Tabla133323223[[#This Row],[Entrada  RD$]]-Tabla133323223[[#This Row],[Salida RD$ ]]</f>
        <v>472</v>
      </c>
    </row>
    <row r="114" spans="1:17" s="18" customFormat="1" ht="28.5" customHeight="1" x14ac:dyDescent="0.25">
      <c r="A114" s="12"/>
      <c r="B114" s="89">
        <v>45076</v>
      </c>
      <c r="C114" s="89">
        <v>45076</v>
      </c>
      <c r="D114" s="116">
        <v>2089</v>
      </c>
      <c r="E114" s="33" t="s">
        <v>116</v>
      </c>
      <c r="F114" s="34" t="s">
        <v>179</v>
      </c>
      <c r="G114" s="34" t="s">
        <v>181</v>
      </c>
      <c r="H114" s="118" t="s">
        <v>131</v>
      </c>
      <c r="I114" s="36">
        <v>8614</v>
      </c>
      <c r="J114" s="37">
        <v>10</v>
      </c>
      <c r="K114" s="38"/>
      <c r="L114" s="119">
        <v>1</v>
      </c>
      <c r="M114" s="39">
        <v>861.4</v>
      </c>
      <c r="N114" s="30">
        <f>ROUND(Tabla133323223[[#This Row],[Entrada ]]*Tabla133323223[[#This Row],[Costo unitario RD$]],2)</f>
        <v>0</v>
      </c>
      <c r="O114" s="30">
        <f>ROUND(Tabla133323223[[#This Row],[Salida ]]*Tabla133323223[[#This Row],[Costo unitario RD$]],2)</f>
        <v>861.4</v>
      </c>
      <c r="P114" s="40">
        <f>+Tabla133323223[[#This Row],[Existencia mayo]]+Tabla133323223[[#This Row],[Entrada ]]-Tabla133323223[[#This Row],[Salida ]]</f>
        <v>9</v>
      </c>
      <c r="Q114" s="32">
        <f>+Tabla133323223[[#This Row],[ Valor en             RD$           ]]+Tabla133323223[[#This Row],[Entrada  RD$]]-Tabla133323223[[#This Row],[Salida RD$ ]]</f>
        <v>7752.6</v>
      </c>
    </row>
    <row r="115" spans="1:17" s="18" customFormat="1" ht="45.75" customHeight="1" x14ac:dyDescent="0.25">
      <c r="A115" s="12"/>
      <c r="B115" s="89">
        <v>45076</v>
      </c>
      <c r="C115" s="89">
        <v>45076</v>
      </c>
      <c r="D115" s="116">
        <v>2066</v>
      </c>
      <c r="E115" s="33" t="s">
        <v>116</v>
      </c>
      <c r="F115" s="34" t="s">
        <v>182</v>
      </c>
      <c r="G115" s="34" t="s">
        <v>183</v>
      </c>
      <c r="H115" s="118" t="s">
        <v>23</v>
      </c>
      <c r="I115" s="36">
        <v>3245</v>
      </c>
      <c r="J115" s="37">
        <v>25</v>
      </c>
      <c r="K115" s="38"/>
      <c r="L115" s="119"/>
      <c r="M115" s="39">
        <v>129.80000000000001</v>
      </c>
      <c r="N115" s="30">
        <f>ROUND(Tabla133323223[[#This Row],[Entrada ]]*Tabla133323223[[#This Row],[Costo unitario RD$]],2)</f>
        <v>0</v>
      </c>
      <c r="O115" s="30">
        <f>ROUND(Tabla133323223[[#This Row],[Salida ]]*Tabla133323223[[#This Row],[Costo unitario RD$]],2)</f>
        <v>0</v>
      </c>
      <c r="P115" s="40">
        <f>+Tabla133323223[[#This Row],[Existencia mayo]]+Tabla133323223[[#This Row],[Entrada ]]-Tabla133323223[[#This Row],[Salida ]]</f>
        <v>25</v>
      </c>
      <c r="Q115" s="32">
        <f>+Tabla133323223[[#This Row],[ Valor en             RD$           ]]+Tabla133323223[[#This Row],[Entrada  RD$]]-Tabla133323223[[#This Row],[Salida RD$ ]]</f>
        <v>3245</v>
      </c>
    </row>
    <row r="116" spans="1:17" s="18" customFormat="1" ht="33" customHeight="1" x14ac:dyDescent="0.25">
      <c r="A116" s="12"/>
      <c r="B116" s="89">
        <v>45076</v>
      </c>
      <c r="C116" s="89">
        <v>45076</v>
      </c>
      <c r="D116" s="116">
        <v>2083</v>
      </c>
      <c r="E116" s="33" t="s">
        <v>121</v>
      </c>
      <c r="F116" s="34" t="s">
        <v>122</v>
      </c>
      <c r="G116" s="34" t="s">
        <v>184</v>
      </c>
      <c r="H116" s="118" t="s">
        <v>131</v>
      </c>
      <c r="I116" s="36">
        <v>1351.1</v>
      </c>
      <c r="J116" s="37">
        <v>5</v>
      </c>
      <c r="K116" s="38"/>
      <c r="L116" s="119">
        <v>5</v>
      </c>
      <c r="M116" s="39">
        <v>270.21999999999997</v>
      </c>
      <c r="N116" s="30">
        <f>ROUND(Tabla133323223[[#This Row],[Entrada ]]*Tabla133323223[[#This Row],[Costo unitario RD$]],2)</f>
        <v>0</v>
      </c>
      <c r="O116" s="30">
        <f>ROUND(Tabla133323223[[#This Row],[Salida ]]*Tabla133323223[[#This Row],[Costo unitario RD$]],2)</f>
        <v>1351.1</v>
      </c>
      <c r="P116" s="40">
        <f>+Tabla133323223[[#This Row],[Existencia mayo]]+Tabla133323223[[#This Row],[Entrada ]]-Tabla133323223[[#This Row],[Salida ]]</f>
        <v>0</v>
      </c>
      <c r="Q116" s="32">
        <f>+Tabla133323223[[#This Row],[ Valor en             RD$           ]]+Tabla133323223[[#This Row],[Entrada  RD$]]-Tabla133323223[[#This Row],[Salida RD$ ]]</f>
        <v>0</v>
      </c>
    </row>
    <row r="117" spans="1:17" s="18" customFormat="1" ht="38.25" customHeight="1" x14ac:dyDescent="0.25">
      <c r="A117" s="12"/>
      <c r="B117" s="89">
        <v>45076</v>
      </c>
      <c r="C117" s="89">
        <v>45076</v>
      </c>
      <c r="D117" s="116">
        <v>2090</v>
      </c>
      <c r="E117" s="33" t="s">
        <v>41</v>
      </c>
      <c r="F117" s="34" t="s">
        <v>185</v>
      </c>
      <c r="G117" s="34" t="s">
        <v>186</v>
      </c>
      <c r="H117" s="118" t="s">
        <v>131</v>
      </c>
      <c r="I117" s="36">
        <v>5192</v>
      </c>
      <c r="J117" s="37">
        <v>10</v>
      </c>
      <c r="K117" s="38"/>
      <c r="L117" s="119"/>
      <c r="M117" s="39">
        <v>519.20000000000005</v>
      </c>
      <c r="N117" s="30">
        <f>ROUND(Tabla133323223[[#This Row],[Entrada ]]*Tabla133323223[[#This Row],[Costo unitario RD$]],2)</f>
        <v>0</v>
      </c>
      <c r="O117" s="30">
        <f>ROUND(Tabla133323223[[#This Row],[Salida ]]*Tabla133323223[[#This Row],[Costo unitario RD$]],2)</f>
        <v>0</v>
      </c>
      <c r="P117" s="40">
        <f>+Tabla133323223[[#This Row],[Existencia mayo]]+Tabla133323223[[#This Row],[Entrada ]]-Tabla133323223[[#This Row],[Salida ]]</f>
        <v>10</v>
      </c>
      <c r="Q117" s="32">
        <f>+Tabla133323223[[#This Row],[ Valor en             RD$           ]]+Tabla133323223[[#This Row],[Entrada  RD$]]-Tabla133323223[[#This Row],[Salida RD$ ]]</f>
        <v>5192</v>
      </c>
    </row>
    <row r="118" spans="1:17" s="18" customFormat="1" ht="27.75" customHeight="1" x14ac:dyDescent="0.25">
      <c r="A118" s="12"/>
      <c r="B118" s="89">
        <v>45076</v>
      </c>
      <c r="C118" s="89">
        <v>45076</v>
      </c>
      <c r="D118" s="116">
        <v>2091</v>
      </c>
      <c r="E118" s="33" t="s">
        <v>41</v>
      </c>
      <c r="F118" s="34" t="s">
        <v>185</v>
      </c>
      <c r="G118" s="34" t="s">
        <v>187</v>
      </c>
      <c r="H118" s="118" t="s">
        <v>131</v>
      </c>
      <c r="I118" s="36">
        <v>8549.1</v>
      </c>
      <c r="J118" s="37">
        <v>3</v>
      </c>
      <c r="K118" s="38"/>
      <c r="L118" s="119"/>
      <c r="M118" s="39">
        <v>2849.7000000000003</v>
      </c>
      <c r="N118" s="30">
        <f>ROUND(Tabla133323223[[#This Row],[Entrada ]]*Tabla133323223[[#This Row],[Costo unitario RD$]],2)</f>
        <v>0</v>
      </c>
      <c r="O118" s="30">
        <f>ROUND(Tabla133323223[[#This Row],[Salida ]]*Tabla133323223[[#This Row],[Costo unitario RD$]],2)</f>
        <v>0</v>
      </c>
      <c r="P118" s="40">
        <f>+Tabla133323223[[#This Row],[Existencia mayo]]+Tabla133323223[[#This Row],[Entrada ]]-Tabla133323223[[#This Row],[Salida ]]</f>
        <v>3</v>
      </c>
      <c r="Q118" s="32">
        <f>+Tabla133323223[[#This Row],[ Valor en             RD$           ]]+Tabla133323223[[#This Row],[Entrada  RD$]]-Tabla133323223[[#This Row],[Salida RD$ ]]</f>
        <v>8549.1</v>
      </c>
    </row>
    <row r="119" spans="1:17" s="18" customFormat="1" ht="27.75" customHeight="1" x14ac:dyDescent="0.25">
      <c r="A119" s="12"/>
      <c r="B119" s="89">
        <v>45072</v>
      </c>
      <c r="C119" s="89">
        <v>45072</v>
      </c>
      <c r="D119" s="116">
        <v>2096</v>
      </c>
      <c r="E119" s="141" t="s">
        <v>116</v>
      </c>
      <c r="F119" s="142" t="s">
        <v>188</v>
      </c>
      <c r="G119" s="142" t="s">
        <v>189</v>
      </c>
      <c r="H119" s="118" t="s">
        <v>131</v>
      </c>
      <c r="I119" s="36">
        <v>3989.93</v>
      </c>
      <c r="J119" s="37">
        <v>195</v>
      </c>
      <c r="K119" s="141"/>
      <c r="L119" s="119">
        <v>15</v>
      </c>
      <c r="M119" s="39">
        <v>20.461199999999998</v>
      </c>
      <c r="N119" s="30">
        <f>ROUND(Tabla133323223[[#This Row],[Entrada ]]*Tabla133323223[[#This Row],[Costo unitario RD$]],2)</f>
        <v>0</v>
      </c>
      <c r="O119" s="30">
        <f>ROUND(Tabla133323223[[#This Row],[Salida ]]*Tabla133323223[[#This Row],[Costo unitario RD$]],2)</f>
        <v>306.92</v>
      </c>
      <c r="P119" s="40">
        <f>+Tabla133323223[[#This Row],[Existencia mayo]]+Tabla133323223[[#This Row],[Entrada ]]-Tabla133323223[[#This Row],[Salida ]]</f>
        <v>180</v>
      </c>
      <c r="Q119" s="32">
        <f>+Tabla133323223[[#This Row],[ Valor en             RD$           ]]+Tabla133323223[[#This Row],[Entrada  RD$]]-Tabla133323223[[#This Row],[Salida RD$ ]]</f>
        <v>3683.0099999999998</v>
      </c>
    </row>
    <row r="120" spans="1:17" s="18" customFormat="1" ht="27.75" customHeight="1" x14ac:dyDescent="0.25">
      <c r="A120" s="12"/>
      <c r="B120" s="89">
        <v>45072</v>
      </c>
      <c r="C120" s="89">
        <v>45072</v>
      </c>
      <c r="D120" s="116">
        <v>2044</v>
      </c>
      <c r="E120" s="141" t="s">
        <v>116</v>
      </c>
      <c r="F120" s="142" t="s">
        <v>162</v>
      </c>
      <c r="G120" s="142" t="s">
        <v>190</v>
      </c>
      <c r="H120" s="118" t="s">
        <v>131</v>
      </c>
      <c r="I120" s="36">
        <v>2485.08</v>
      </c>
      <c r="J120" s="37">
        <v>150</v>
      </c>
      <c r="K120" s="141"/>
      <c r="L120" s="119"/>
      <c r="M120" s="39">
        <v>16.5672</v>
      </c>
      <c r="N120" s="30">
        <f>ROUND(Tabla133323223[[#This Row],[Entrada ]]*Tabla133323223[[#This Row],[Costo unitario RD$]],2)</f>
        <v>0</v>
      </c>
      <c r="O120" s="30">
        <f>ROUND(Tabla133323223[[#This Row],[Salida ]]*Tabla133323223[[#This Row],[Costo unitario RD$]],2)</f>
        <v>0</v>
      </c>
      <c r="P120" s="40">
        <f>+Tabla133323223[[#This Row],[Existencia mayo]]+Tabla133323223[[#This Row],[Entrada ]]-Tabla133323223[[#This Row],[Salida ]]</f>
        <v>150</v>
      </c>
      <c r="Q120" s="32">
        <f>+Tabla133323223[[#This Row],[ Valor en             RD$           ]]+Tabla133323223[[#This Row],[Entrada  RD$]]-Tabla133323223[[#This Row],[Salida RD$ ]]</f>
        <v>2485.08</v>
      </c>
    </row>
    <row r="121" spans="1:17" s="18" customFormat="1" ht="27.75" customHeight="1" x14ac:dyDescent="0.25">
      <c r="A121" s="12"/>
      <c r="B121" s="89">
        <v>45072</v>
      </c>
      <c r="C121" s="89">
        <v>45072</v>
      </c>
      <c r="D121" s="116">
        <v>2044</v>
      </c>
      <c r="E121" s="141" t="s">
        <v>116</v>
      </c>
      <c r="F121" s="142" t="s">
        <v>162</v>
      </c>
      <c r="G121" s="142" t="s">
        <v>191</v>
      </c>
      <c r="H121" s="118" t="s">
        <v>131</v>
      </c>
      <c r="I121" s="36">
        <v>2485.08</v>
      </c>
      <c r="J121" s="37">
        <v>150</v>
      </c>
      <c r="K121" s="141"/>
      <c r="L121" s="119">
        <v>14</v>
      </c>
      <c r="M121" s="39">
        <v>16.5672</v>
      </c>
      <c r="N121" s="30">
        <f>ROUND(Tabla133323223[[#This Row],[Entrada ]]*Tabla133323223[[#This Row],[Costo unitario RD$]],2)</f>
        <v>0</v>
      </c>
      <c r="O121" s="30">
        <f>ROUND(Tabla133323223[[#This Row],[Salida ]]*Tabla133323223[[#This Row],[Costo unitario RD$]],2)</f>
        <v>231.94</v>
      </c>
      <c r="P121" s="40">
        <f>+Tabla133323223[[#This Row],[Existencia mayo]]+Tabla133323223[[#This Row],[Entrada ]]-Tabla133323223[[#This Row],[Salida ]]</f>
        <v>136</v>
      </c>
      <c r="Q121" s="32">
        <f>+Tabla133323223[[#This Row],[ Valor en             RD$           ]]+Tabla133323223[[#This Row],[Entrada  RD$]]-Tabla133323223[[#This Row],[Salida RD$ ]]</f>
        <v>2253.14</v>
      </c>
    </row>
    <row r="122" spans="1:17" s="18" customFormat="1" ht="27.75" customHeight="1" x14ac:dyDescent="0.25">
      <c r="A122" s="12"/>
      <c r="B122" s="89">
        <v>45072</v>
      </c>
      <c r="C122" s="89">
        <v>45072</v>
      </c>
      <c r="D122" s="116">
        <v>2044</v>
      </c>
      <c r="E122" s="141" t="s">
        <v>116</v>
      </c>
      <c r="F122" s="142" t="s">
        <v>162</v>
      </c>
      <c r="G122" s="142" t="s">
        <v>192</v>
      </c>
      <c r="H122" s="118" t="s">
        <v>131</v>
      </c>
      <c r="I122" s="36">
        <v>1822.39</v>
      </c>
      <c r="J122" s="37">
        <v>110</v>
      </c>
      <c r="K122" s="141"/>
      <c r="L122" s="119">
        <v>10</v>
      </c>
      <c r="M122" s="39">
        <v>16.567181818181819</v>
      </c>
      <c r="N122" s="30">
        <f>ROUND(Tabla133323223[[#This Row],[Entrada ]]*Tabla133323223[[#This Row],[Costo unitario RD$]],2)</f>
        <v>0</v>
      </c>
      <c r="O122" s="30">
        <f>ROUND(Tabla133323223[[#This Row],[Salida ]]*Tabla133323223[[#This Row],[Costo unitario RD$]],2)</f>
        <v>165.67</v>
      </c>
      <c r="P122" s="40">
        <f>+Tabla133323223[[#This Row],[Existencia mayo]]+Tabla133323223[[#This Row],[Entrada ]]-Tabla133323223[[#This Row],[Salida ]]</f>
        <v>100</v>
      </c>
      <c r="Q122" s="32">
        <f>+Tabla133323223[[#This Row],[ Valor en             RD$           ]]+Tabla133323223[[#This Row],[Entrada  RD$]]-Tabla133323223[[#This Row],[Salida RD$ ]]</f>
        <v>1656.72</v>
      </c>
    </row>
    <row r="123" spans="1:17" s="18" customFormat="1" ht="39.75" customHeight="1" x14ac:dyDescent="0.25">
      <c r="A123" s="12"/>
      <c r="B123" s="89">
        <v>45072</v>
      </c>
      <c r="C123" s="89">
        <v>45072</v>
      </c>
      <c r="D123" s="116">
        <v>2087</v>
      </c>
      <c r="E123" s="141" t="s">
        <v>116</v>
      </c>
      <c r="F123" s="142" t="s">
        <v>135</v>
      </c>
      <c r="G123" s="142" t="s">
        <v>193</v>
      </c>
      <c r="H123" s="118" t="s">
        <v>131</v>
      </c>
      <c r="I123" s="36">
        <v>12842.41</v>
      </c>
      <c r="J123" s="37">
        <v>30</v>
      </c>
      <c r="K123" s="141"/>
      <c r="L123" s="119"/>
      <c r="M123" s="39">
        <v>428.08033333333333</v>
      </c>
      <c r="N123" s="30">
        <f>ROUND(Tabla133323223[[#This Row],[Entrada ]]*Tabla133323223[[#This Row],[Costo unitario RD$]],2)</f>
        <v>0</v>
      </c>
      <c r="O123" s="30">
        <f>ROUND(Tabla133323223[[#This Row],[Salida ]]*Tabla133323223[[#This Row],[Costo unitario RD$]],2)</f>
        <v>0</v>
      </c>
      <c r="P123" s="40">
        <f>+Tabla133323223[[#This Row],[Existencia mayo]]+Tabla133323223[[#This Row],[Entrada ]]-Tabla133323223[[#This Row],[Salida ]]</f>
        <v>30</v>
      </c>
      <c r="Q123" s="32">
        <f>+Tabla133323223[[#This Row],[ Valor en             RD$           ]]+Tabla133323223[[#This Row],[Entrada  RD$]]-Tabla133323223[[#This Row],[Salida RD$ ]]</f>
        <v>12842.41</v>
      </c>
    </row>
    <row r="124" spans="1:17" s="18" customFormat="1" ht="27" customHeight="1" x14ac:dyDescent="0.25">
      <c r="A124" s="12"/>
      <c r="B124" s="89">
        <v>45070</v>
      </c>
      <c r="C124" s="89">
        <v>45070</v>
      </c>
      <c r="D124" s="116">
        <v>2011</v>
      </c>
      <c r="E124" s="33" t="s">
        <v>116</v>
      </c>
      <c r="F124" s="34" t="s">
        <v>160</v>
      </c>
      <c r="G124" s="34" t="s">
        <v>194</v>
      </c>
      <c r="H124" s="35" t="s">
        <v>50</v>
      </c>
      <c r="I124" s="36">
        <v>5664</v>
      </c>
      <c r="J124" s="37">
        <v>200</v>
      </c>
      <c r="K124" s="38"/>
      <c r="L124" s="44">
        <v>4</v>
      </c>
      <c r="M124" s="39">
        <v>28.32</v>
      </c>
      <c r="N124" s="30">
        <f>ROUND(Tabla133323223[[#This Row],[Entrada ]]*Tabla133323223[[#This Row],[Costo unitario RD$]],2)</f>
        <v>0</v>
      </c>
      <c r="O124" s="30">
        <f>ROUND(Tabla133323223[[#This Row],[Salida ]]*Tabla133323223[[#This Row],[Costo unitario RD$]],2)</f>
        <v>113.28</v>
      </c>
      <c r="P124" s="40">
        <f>+Tabla133323223[[#This Row],[Existencia mayo]]+Tabla133323223[[#This Row],[Entrada ]]-Tabla133323223[[#This Row],[Salida ]]</f>
        <v>196</v>
      </c>
      <c r="Q124" s="32">
        <f>+Tabla133323223[[#This Row],[ Valor en             RD$           ]]+Tabla133323223[[#This Row],[Entrada  RD$]]-Tabla133323223[[#This Row],[Salida RD$ ]]</f>
        <v>5550.72</v>
      </c>
    </row>
    <row r="125" spans="1:17" s="18" customFormat="1" ht="27" customHeight="1" x14ac:dyDescent="0.25">
      <c r="A125" s="12"/>
      <c r="B125" s="89">
        <v>45070</v>
      </c>
      <c r="C125" s="89">
        <v>45070</v>
      </c>
      <c r="D125" s="116">
        <v>2016</v>
      </c>
      <c r="E125" s="33" t="s">
        <v>116</v>
      </c>
      <c r="F125" s="34" t="s">
        <v>160</v>
      </c>
      <c r="G125" s="34" t="s">
        <v>195</v>
      </c>
      <c r="H125" s="35" t="s">
        <v>50</v>
      </c>
      <c r="I125" s="36">
        <v>7080</v>
      </c>
      <c r="J125" s="37">
        <v>200</v>
      </c>
      <c r="K125" s="38"/>
      <c r="L125" s="44">
        <v>4</v>
      </c>
      <c r="M125" s="39">
        <v>35.4</v>
      </c>
      <c r="N125" s="30">
        <f>ROUND(Tabla133323223[[#This Row],[Entrada ]]*Tabla133323223[[#This Row],[Costo unitario RD$]],2)</f>
        <v>0</v>
      </c>
      <c r="O125" s="30">
        <f>ROUND(Tabla133323223[[#This Row],[Salida ]]*Tabla133323223[[#This Row],[Costo unitario RD$]],2)</f>
        <v>141.6</v>
      </c>
      <c r="P125" s="40">
        <f>+Tabla133323223[[#This Row],[Existencia mayo]]+Tabla133323223[[#This Row],[Entrada ]]-Tabla133323223[[#This Row],[Salida ]]</f>
        <v>196</v>
      </c>
      <c r="Q125" s="32">
        <f>+Tabla133323223[[#This Row],[ Valor en             RD$           ]]+Tabla133323223[[#This Row],[Entrada  RD$]]-Tabla133323223[[#This Row],[Salida RD$ ]]</f>
        <v>6938.4</v>
      </c>
    </row>
    <row r="126" spans="1:17" s="18" customFormat="1" ht="27" customHeight="1" x14ac:dyDescent="0.25">
      <c r="A126" s="12"/>
      <c r="B126" s="89">
        <v>45070</v>
      </c>
      <c r="C126" s="89">
        <v>45070</v>
      </c>
      <c r="D126" s="116">
        <v>2056</v>
      </c>
      <c r="E126" s="33" t="s">
        <v>116</v>
      </c>
      <c r="F126" s="34" t="s">
        <v>188</v>
      </c>
      <c r="G126" s="34" t="s">
        <v>196</v>
      </c>
      <c r="H126" s="35" t="s">
        <v>131</v>
      </c>
      <c r="I126" s="36">
        <v>4602</v>
      </c>
      <c r="J126" s="37">
        <v>200</v>
      </c>
      <c r="K126" s="38"/>
      <c r="L126" s="44"/>
      <c r="M126" s="39">
        <v>23.01</v>
      </c>
      <c r="N126" s="30">
        <f>ROUND(Tabla133323223[[#This Row],[Entrada ]]*Tabla133323223[[#This Row],[Costo unitario RD$]],2)</f>
        <v>0</v>
      </c>
      <c r="O126" s="30">
        <f>ROUND(Tabla133323223[[#This Row],[Salida ]]*Tabla133323223[[#This Row],[Costo unitario RD$]],2)</f>
        <v>0</v>
      </c>
      <c r="P126" s="40">
        <f>+Tabla133323223[[#This Row],[Existencia mayo]]+Tabla133323223[[#This Row],[Entrada ]]-Tabla133323223[[#This Row],[Salida ]]</f>
        <v>200</v>
      </c>
      <c r="Q126" s="32">
        <f>+Tabla133323223[[#This Row],[ Valor en             RD$           ]]+Tabla133323223[[#This Row],[Entrada  RD$]]-Tabla133323223[[#This Row],[Salida RD$ ]]</f>
        <v>4602</v>
      </c>
    </row>
    <row r="127" spans="1:17" s="18" customFormat="1" ht="27" customHeight="1" x14ac:dyDescent="0.25">
      <c r="A127" s="12"/>
      <c r="B127" s="89">
        <v>45070</v>
      </c>
      <c r="C127" s="89">
        <v>45070</v>
      </c>
      <c r="D127" s="116">
        <v>2067</v>
      </c>
      <c r="E127" s="33" t="s">
        <v>124</v>
      </c>
      <c r="F127" s="34" t="s">
        <v>197</v>
      </c>
      <c r="G127" s="34" t="s">
        <v>198</v>
      </c>
      <c r="H127" s="35" t="s">
        <v>131</v>
      </c>
      <c r="I127" s="36">
        <v>23000</v>
      </c>
      <c r="J127" s="37">
        <v>1000</v>
      </c>
      <c r="K127" s="38"/>
      <c r="L127" s="44">
        <v>25</v>
      </c>
      <c r="M127" s="39">
        <v>23</v>
      </c>
      <c r="N127" s="30">
        <f>ROUND(Tabla133323223[[#This Row],[Entrada ]]*Tabla133323223[[#This Row],[Costo unitario RD$]],2)</f>
        <v>0</v>
      </c>
      <c r="O127" s="30">
        <f>ROUND(Tabla133323223[[#This Row],[Salida ]]*Tabla133323223[[#This Row],[Costo unitario RD$]],2)</f>
        <v>575</v>
      </c>
      <c r="P127" s="40">
        <f>+Tabla133323223[[#This Row],[Existencia mayo]]+Tabla133323223[[#This Row],[Entrada ]]-Tabla133323223[[#This Row],[Salida ]]</f>
        <v>975</v>
      </c>
      <c r="Q127" s="32">
        <f>+Tabla133323223[[#This Row],[ Valor en             RD$           ]]+Tabla133323223[[#This Row],[Entrada  RD$]]-Tabla133323223[[#This Row],[Salida RD$ ]]</f>
        <v>22425</v>
      </c>
    </row>
    <row r="128" spans="1:17" s="18" customFormat="1" ht="27" customHeight="1" x14ac:dyDescent="0.25">
      <c r="A128" s="12"/>
      <c r="B128" s="89">
        <v>45070</v>
      </c>
      <c r="C128" s="89">
        <v>45070</v>
      </c>
      <c r="D128" s="116">
        <v>2004</v>
      </c>
      <c r="E128" s="33" t="s">
        <v>124</v>
      </c>
      <c r="F128" s="34" t="s">
        <v>197</v>
      </c>
      <c r="G128" s="34" t="s">
        <v>199</v>
      </c>
      <c r="H128" s="35" t="s">
        <v>131</v>
      </c>
      <c r="I128" s="36">
        <v>1380</v>
      </c>
      <c r="J128" s="37">
        <v>60</v>
      </c>
      <c r="K128" s="38"/>
      <c r="L128" s="44"/>
      <c r="M128" s="39">
        <v>23</v>
      </c>
      <c r="N128" s="30">
        <f>ROUND(Tabla133323223[[#This Row],[Entrada ]]*Tabla133323223[[#This Row],[Costo unitario RD$]],2)</f>
        <v>0</v>
      </c>
      <c r="O128" s="30">
        <f>ROUND(Tabla133323223[[#This Row],[Salida ]]*Tabla133323223[[#This Row],[Costo unitario RD$]],2)</f>
        <v>0</v>
      </c>
      <c r="P128" s="40">
        <f>+Tabla133323223[[#This Row],[Existencia mayo]]+Tabla133323223[[#This Row],[Entrada ]]-Tabla133323223[[#This Row],[Salida ]]</f>
        <v>60</v>
      </c>
      <c r="Q128" s="32">
        <f>+Tabla133323223[[#This Row],[ Valor en             RD$           ]]+Tabla133323223[[#This Row],[Entrada  RD$]]-Tabla133323223[[#This Row],[Salida RD$ ]]</f>
        <v>1380</v>
      </c>
    </row>
    <row r="129" spans="1:17" s="18" customFormat="1" ht="27" customHeight="1" x14ac:dyDescent="0.25">
      <c r="A129" s="12"/>
      <c r="B129" s="89">
        <v>45070</v>
      </c>
      <c r="C129" s="89">
        <v>45070</v>
      </c>
      <c r="D129" s="116">
        <v>2065</v>
      </c>
      <c r="E129" s="33" t="s">
        <v>124</v>
      </c>
      <c r="F129" s="34" t="s">
        <v>197</v>
      </c>
      <c r="G129" s="34" t="s">
        <v>200</v>
      </c>
      <c r="H129" s="35" t="s">
        <v>131</v>
      </c>
      <c r="I129" s="36">
        <v>1380</v>
      </c>
      <c r="J129" s="37">
        <v>60</v>
      </c>
      <c r="K129" s="38"/>
      <c r="L129" s="44"/>
      <c r="M129" s="39">
        <v>23</v>
      </c>
      <c r="N129" s="30">
        <f>ROUND(Tabla133323223[[#This Row],[Entrada ]]*Tabla133323223[[#This Row],[Costo unitario RD$]],2)</f>
        <v>0</v>
      </c>
      <c r="O129" s="30">
        <f>ROUND(Tabla133323223[[#This Row],[Salida ]]*Tabla133323223[[#This Row],[Costo unitario RD$]],2)</f>
        <v>0</v>
      </c>
      <c r="P129" s="40">
        <f>+Tabla133323223[[#This Row],[Existencia mayo]]+Tabla133323223[[#This Row],[Entrada ]]-Tabla133323223[[#This Row],[Salida ]]</f>
        <v>60</v>
      </c>
      <c r="Q129" s="32">
        <f>+Tabla133323223[[#This Row],[ Valor en             RD$           ]]+Tabla133323223[[#This Row],[Entrada  RD$]]-Tabla133323223[[#This Row],[Salida RD$ ]]</f>
        <v>1380</v>
      </c>
    </row>
    <row r="130" spans="1:17" s="18" customFormat="1" ht="27" customHeight="1" x14ac:dyDescent="0.25">
      <c r="A130" s="12"/>
      <c r="B130" s="89">
        <v>45070</v>
      </c>
      <c r="C130" s="89">
        <v>45070</v>
      </c>
      <c r="D130" s="116">
        <v>2085</v>
      </c>
      <c r="E130" s="33" t="s">
        <v>116</v>
      </c>
      <c r="F130" s="34" t="s">
        <v>201</v>
      </c>
      <c r="G130" s="34" t="s">
        <v>202</v>
      </c>
      <c r="H130" s="35" t="s">
        <v>50</v>
      </c>
      <c r="I130" s="36">
        <v>5487</v>
      </c>
      <c r="J130" s="37">
        <v>150</v>
      </c>
      <c r="K130" s="38"/>
      <c r="L130" s="44">
        <v>3</v>
      </c>
      <c r="M130" s="39">
        <v>36.58</v>
      </c>
      <c r="N130" s="30">
        <f>ROUND(Tabla133323223[[#This Row],[Entrada ]]*Tabla133323223[[#This Row],[Costo unitario RD$]],2)</f>
        <v>0</v>
      </c>
      <c r="O130" s="30">
        <f>ROUND(Tabla133323223[[#This Row],[Salida ]]*Tabla133323223[[#This Row],[Costo unitario RD$]],2)</f>
        <v>109.74</v>
      </c>
      <c r="P130" s="40">
        <f>+Tabla133323223[[#This Row],[Existencia mayo]]+Tabla133323223[[#This Row],[Entrada ]]-Tabla133323223[[#This Row],[Salida ]]</f>
        <v>147</v>
      </c>
      <c r="Q130" s="32">
        <f>+Tabla133323223[[#This Row],[ Valor en             RD$           ]]+Tabla133323223[[#This Row],[Entrada  RD$]]-Tabla133323223[[#This Row],[Salida RD$ ]]</f>
        <v>5377.26</v>
      </c>
    </row>
    <row r="131" spans="1:17" s="18" customFormat="1" ht="27" customHeight="1" x14ac:dyDescent="0.25">
      <c r="A131" s="12"/>
      <c r="B131" s="89">
        <v>45070</v>
      </c>
      <c r="C131" s="89">
        <v>45070</v>
      </c>
      <c r="D131" s="116">
        <v>2086</v>
      </c>
      <c r="E131" s="33" t="s">
        <v>116</v>
      </c>
      <c r="F131" s="34" t="s">
        <v>203</v>
      </c>
      <c r="G131" s="34" t="s">
        <v>204</v>
      </c>
      <c r="H131" s="35" t="s">
        <v>131</v>
      </c>
      <c r="I131" s="36">
        <v>7552</v>
      </c>
      <c r="J131" s="37">
        <v>200</v>
      </c>
      <c r="K131" s="38"/>
      <c r="L131" s="44">
        <v>9</v>
      </c>
      <c r="M131" s="39">
        <v>37.76</v>
      </c>
      <c r="N131" s="30">
        <f>ROUND(Tabla133323223[[#This Row],[Entrada ]]*Tabla133323223[[#This Row],[Costo unitario RD$]],2)</f>
        <v>0</v>
      </c>
      <c r="O131" s="30">
        <f>ROUND(Tabla133323223[[#This Row],[Salida ]]*Tabla133323223[[#This Row],[Costo unitario RD$]],2)</f>
        <v>339.84</v>
      </c>
      <c r="P131" s="40">
        <f>+Tabla133323223[[#This Row],[Existencia mayo]]+Tabla133323223[[#This Row],[Entrada ]]-Tabla133323223[[#This Row],[Salida ]]</f>
        <v>191</v>
      </c>
      <c r="Q131" s="32">
        <f>+Tabla133323223[[#This Row],[ Valor en             RD$           ]]+Tabla133323223[[#This Row],[Entrada  RD$]]-Tabla133323223[[#This Row],[Salida RD$ ]]</f>
        <v>7212.16</v>
      </c>
    </row>
    <row r="132" spans="1:17" s="18" customFormat="1" ht="27" customHeight="1" x14ac:dyDescent="0.25">
      <c r="A132" s="12"/>
      <c r="B132" s="89">
        <v>45070</v>
      </c>
      <c r="C132" s="89">
        <v>45070</v>
      </c>
      <c r="D132" s="116">
        <v>2028</v>
      </c>
      <c r="E132" s="33" t="s">
        <v>116</v>
      </c>
      <c r="F132" s="34" t="s">
        <v>164</v>
      </c>
      <c r="G132" s="34" t="s">
        <v>205</v>
      </c>
      <c r="H132" s="35" t="s">
        <v>131</v>
      </c>
      <c r="I132" s="36">
        <v>5636.8600000000006</v>
      </c>
      <c r="J132" s="37">
        <v>17</v>
      </c>
      <c r="K132" s="38"/>
      <c r="L132" s="44">
        <v>2</v>
      </c>
      <c r="M132" s="39">
        <v>331.58000000000004</v>
      </c>
      <c r="N132" s="30">
        <f>ROUND(Tabla133323223[[#This Row],[Entrada ]]*Tabla133323223[[#This Row],[Costo unitario RD$]],2)</f>
        <v>0</v>
      </c>
      <c r="O132" s="30">
        <f>ROUND(Tabla133323223[[#This Row],[Salida ]]*Tabla133323223[[#This Row],[Costo unitario RD$]],2)</f>
        <v>663.16</v>
      </c>
      <c r="P132" s="40">
        <f>+Tabla133323223[[#This Row],[Existencia mayo]]+Tabla133323223[[#This Row],[Entrada ]]-Tabla133323223[[#This Row],[Salida ]]</f>
        <v>15</v>
      </c>
      <c r="Q132" s="32">
        <f>+Tabla133323223[[#This Row],[ Valor en             RD$           ]]+Tabla133323223[[#This Row],[Entrada  RD$]]-Tabla133323223[[#This Row],[Salida RD$ ]]</f>
        <v>4973.7000000000007</v>
      </c>
    </row>
    <row r="133" spans="1:17" s="18" customFormat="1" ht="27" customHeight="1" x14ac:dyDescent="0.25">
      <c r="A133" s="12"/>
      <c r="B133" s="89">
        <v>45070</v>
      </c>
      <c r="C133" s="89">
        <v>45070</v>
      </c>
      <c r="D133" s="116">
        <v>2024</v>
      </c>
      <c r="E133" s="33" t="s">
        <v>116</v>
      </c>
      <c r="F133" s="34" t="s">
        <v>206</v>
      </c>
      <c r="G133" s="34" t="s">
        <v>207</v>
      </c>
      <c r="H133" s="35" t="s">
        <v>131</v>
      </c>
      <c r="I133" s="36">
        <v>13570</v>
      </c>
      <c r="J133" s="37">
        <v>20</v>
      </c>
      <c r="K133" s="38"/>
      <c r="L133" s="44">
        <v>3</v>
      </c>
      <c r="M133" s="39">
        <v>678.5</v>
      </c>
      <c r="N133" s="30">
        <f>ROUND(Tabla133323223[[#This Row],[Entrada ]]*Tabla133323223[[#This Row],[Costo unitario RD$]],2)</f>
        <v>0</v>
      </c>
      <c r="O133" s="30">
        <f>ROUND(Tabla133323223[[#This Row],[Salida ]]*Tabla133323223[[#This Row],[Costo unitario RD$]],2)</f>
        <v>2035.5</v>
      </c>
      <c r="P133" s="40">
        <f>+Tabla133323223[[#This Row],[Existencia mayo]]+Tabla133323223[[#This Row],[Entrada ]]-Tabla133323223[[#This Row],[Salida ]]</f>
        <v>17</v>
      </c>
      <c r="Q133" s="32">
        <f>+Tabla133323223[[#This Row],[ Valor en             RD$           ]]+Tabla133323223[[#This Row],[Entrada  RD$]]-Tabla133323223[[#This Row],[Salida RD$ ]]</f>
        <v>11534.5</v>
      </c>
    </row>
    <row r="134" spans="1:17" s="18" customFormat="1" ht="27" customHeight="1" x14ac:dyDescent="0.25">
      <c r="A134" s="12"/>
      <c r="B134" s="89">
        <v>45070</v>
      </c>
      <c r="C134" s="89">
        <v>45070</v>
      </c>
      <c r="D134" s="116">
        <v>2002</v>
      </c>
      <c r="E134" s="33" t="s">
        <v>116</v>
      </c>
      <c r="F134" s="34" t="s">
        <v>208</v>
      </c>
      <c r="G134" s="34" t="s">
        <v>209</v>
      </c>
      <c r="H134" s="35" t="s">
        <v>131</v>
      </c>
      <c r="I134" s="36">
        <v>9990</v>
      </c>
      <c r="J134" s="37">
        <v>3000</v>
      </c>
      <c r="K134" s="38"/>
      <c r="L134" s="44"/>
      <c r="M134" s="39">
        <v>3.33</v>
      </c>
      <c r="N134" s="30">
        <f>ROUND(Tabla133323223[[#This Row],[Entrada ]]*Tabla133323223[[#This Row],[Costo unitario RD$]],2)</f>
        <v>0</v>
      </c>
      <c r="O134" s="30">
        <f>ROUND(Tabla133323223[[#This Row],[Salida ]]*Tabla133323223[[#This Row],[Costo unitario RD$]],2)</f>
        <v>0</v>
      </c>
      <c r="P134" s="40">
        <f>+Tabla133323223[[#This Row],[Existencia mayo]]+Tabla133323223[[#This Row],[Entrada ]]-Tabla133323223[[#This Row],[Salida ]]</f>
        <v>3000</v>
      </c>
      <c r="Q134" s="32">
        <f>+Tabla133323223[[#This Row],[ Valor en             RD$           ]]+Tabla133323223[[#This Row],[Entrada  RD$]]-Tabla133323223[[#This Row],[Salida RD$ ]]</f>
        <v>9990</v>
      </c>
    </row>
    <row r="135" spans="1:17" s="18" customFormat="1" ht="27" customHeight="1" x14ac:dyDescent="0.25">
      <c r="A135" s="12"/>
      <c r="B135" s="89">
        <v>45070</v>
      </c>
      <c r="C135" s="89">
        <v>45070</v>
      </c>
      <c r="D135" s="116">
        <v>2037</v>
      </c>
      <c r="E135" s="33" t="s">
        <v>116</v>
      </c>
      <c r="F135" s="34" t="s">
        <v>127</v>
      </c>
      <c r="G135" s="34" t="s">
        <v>210</v>
      </c>
      <c r="H135" s="35" t="s">
        <v>131</v>
      </c>
      <c r="I135" s="36">
        <v>11328</v>
      </c>
      <c r="J135" s="37">
        <v>600</v>
      </c>
      <c r="K135" s="38"/>
      <c r="L135" s="44"/>
      <c r="M135" s="39">
        <v>18.88</v>
      </c>
      <c r="N135" s="30">
        <f>ROUND(Tabla133323223[[#This Row],[Entrada ]]*Tabla133323223[[#This Row],[Costo unitario RD$]],2)</f>
        <v>0</v>
      </c>
      <c r="O135" s="30">
        <f>ROUND(Tabla133323223[[#This Row],[Salida ]]*Tabla133323223[[#This Row],[Costo unitario RD$]],2)</f>
        <v>0</v>
      </c>
      <c r="P135" s="40">
        <f>+Tabla133323223[[#This Row],[Existencia mayo]]+Tabla133323223[[#This Row],[Entrada ]]-Tabla133323223[[#This Row],[Salida ]]</f>
        <v>600</v>
      </c>
      <c r="Q135" s="32">
        <f>+Tabla133323223[[#This Row],[ Valor en             RD$           ]]+Tabla133323223[[#This Row],[Entrada  RD$]]-Tabla133323223[[#This Row],[Salida RD$ ]]</f>
        <v>11328</v>
      </c>
    </row>
    <row r="136" spans="1:17" s="18" customFormat="1" ht="27" customHeight="1" x14ac:dyDescent="0.25">
      <c r="A136" s="12"/>
      <c r="B136" s="140">
        <v>45055</v>
      </c>
      <c r="C136" s="140">
        <v>45055</v>
      </c>
      <c r="D136" s="143">
        <v>1001</v>
      </c>
      <c r="E136" s="143" t="s">
        <v>112</v>
      </c>
      <c r="F136" s="142" t="s">
        <v>113</v>
      </c>
      <c r="G136" s="142" t="s">
        <v>211</v>
      </c>
      <c r="H136" s="143" t="s">
        <v>115</v>
      </c>
      <c r="I136" s="36">
        <v>140892</v>
      </c>
      <c r="J136" s="37">
        <v>597</v>
      </c>
      <c r="K136" s="38"/>
      <c r="L136" s="44"/>
      <c r="M136" s="39">
        <v>236</v>
      </c>
      <c r="N136" s="30">
        <f>ROUND(Tabla133323223[[#This Row],[Entrada ]]*Tabla133323223[[#This Row],[Costo unitario RD$]],2)</f>
        <v>0</v>
      </c>
      <c r="O136" s="30">
        <f>ROUND(Tabla133323223[[#This Row],[Salida ]]*Tabla133323223[[#This Row],[Costo unitario RD$]],2)</f>
        <v>0</v>
      </c>
      <c r="P136" s="40">
        <f>+Tabla133323223[[#This Row],[Existencia mayo]]+Tabla133323223[[#This Row],[Entrada ]]-Tabla133323223[[#This Row],[Salida ]]</f>
        <v>597</v>
      </c>
      <c r="Q136" s="32">
        <f>+Tabla133323223[[#This Row],[ Valor en             RD$           ]]+Tabla133323223[[#This Row],[Entrada  RD$]]-Tabla133323223[[#This Row],[Salida RD$ ]]</f>
        <v>140892</v>
      </c>
    </row>
    <row r="137" spans="1:17" s="18" customFormat="1" ht="27" customHeight="1" x14ac:dyDescent="0.25">
      <c r="A137" s="12"/>
      <c r="B137" s="140">
        <v>45041</v>
      </c>
      <c r="C137" s="140">
        <v>45041</v>
      </c>
      <c r="D137" s="144">
        <v>4075</v>
      </c>
      <c r="E137" s="145" t="s">
        <v>212</v>
      </c>
      <c r="F137" s="146" t="s">
        <v>213</v>
      </c>
      <c r="G137" s="146" t="s">
        <v>214</v>
      </c>
      <c r="H137" s="145" t="s">
        <v>131</v>
      </c>
      <c r="I137" s="147">
        <v>67618.720000000001</v>
      </c>
      <c r="J137" s="148">
        <v>152</v>
      </c>
      <c r="K137" s="38"/>
      <c r="L137" s="149">
        <v>8</v>
      </c>
      <c r="M137" s="39">
        <f>ROUND(Tabla133323223[[#This Row],[ Valor en             RD$           ]]/Tabla133323223[[#This Row],[Existencia mayo]],2)</f>
        <v>444.86</v>
      </c>
      <c r="N137" s="30">
        <f>ROUND(Tabla133323223[[#This Row],[Entrada ]]*Tabla133323223[[#This Row],[Costo unitario RD$]],2)</f>
        <v>0</v>
      </c>
      <c r="O137" s="30">
        <f>ROUND(Tabla133323223[[#This Row],[Salida ]]*Tabla133323223[[#This Row],[Costo unitario RD$]],2)</f>
        <v>3558.88</v>
      </c>
      <c r="P137" s="40">
        <f>+Tabla133323223[[#This Row],[Existencia mayo]]+Tabla133323223[[#This Row],[Entrada ]]-Tabla133323223[[#This Row],[Salida ]]</f>
        <v>144</v>
      </c>
      <c r="Q137" s="32">
        <f>+Tabla133323223[[#This Row],[ Valor en             RD$           ]]+Tabla133323223[[#This Row],[Entrada  RD$]]-Tabla133323223[[#This Row],[Salida RD$ ]]</f>
        <v>64059.840000000004</v>
      </c>
    </row>
    <row r="138" spans="1:17" s="18" customFormat="1" ht="27" customHeight="1" x14ac:dyDescent="0.25">
      <c r="A138" s="12"/>
      <c r="B138" s="140">
        <v>45044</v>
      </c>
      <c r="C138" s="140">
        <v>45044</v>
      </c>
      <c r="D138" s="143">
        <v>4007</v>
      </c>
      <c r="E138" s="143" t="s">
        <v>212</v>
      </c>
      <c r="F138" s="142" t="s">
        <v>215</v>
      </c>
      <c r="G138" s="150" t="s">
        <v>216</v>
      </c>
      <c r="H138" s="143" t="s">
        <v>217</v>
      </c>
      <c r="I138" s="151">
        <v>111946.68</v>
      </c>
      <c r="J138" s="152">
        <v>491</v>
      </c>
      <c r="K138" s="38"/>
      <c r="L138" s="149"/>
      <c r="M138" s="39">
        <f>ROUND(Tabla133323223[[#This Row],[ Valor en             RD$           ]]/Tabla133323223[[#This Row],[Existencia mayo]],2)</f>
        <v>228</v>
      </c>
      <c r="N138" s="30">
        <f>ROUND(Tabla133323223[[#This Row],[Entrada ]]*Tabla133323223[[#This Row],[Costo unitario RD$]],2)</f>
        <v>0</v>
      </c>
      <c r="O138" s="30">
        <f>ROUND(Tabla133323223[[#This Row],[Salida ]]*Tabla133323223[[#This Row],[Costo unitario RD$]],2)</f>
        <v>0</v>
      </c>
      <c r="P138" s="40">
        <f>+Tabla133323223[[#This Row],[Existencia mayo]]+Tabla133323223[[#This Row],[Entrada ]]-Tabla133323223[[#This Row],[Salida ]]</f>
        <v>491</v>
      </c>
      <c r="Q138" s="32">
        <f>+Tabla133323223[[#This Row],[ Valor en             RD$           ]]+Tabla133323223[[#This Row],[Entrada  RD$]]-Tabla133323223[[#This Row],[Salida RD$ ]]</f>
        <v>111946.68</v>
      </c>
    </row>
    <row r="139" spans="1:17" s="18" customFormat="1" ht="39" customHeight="1" x14ac:dyDescent="0.25">
      <c r="A139" s="12"/>
      <c r="B139" s="140">
        <v>44987</v>
      </c>
      <c r="C139" s="140">
        <v>44987</v>
      </c>
      <c r="D139" s="116">
        <v>2009</v>
      </c>
      <c r="E139" s="33" t="s">
        <v>116</v>
      </c>
      <c r="F139" s="34" t="s">
        <v>160</v>
      </c>
      <c r="G139" s="34" t="s">
        <v>218</v>
      </c>
      <c r="H139" s="35" t="s">
        <v>131</v>
      </c>
      <c r="I139" s="36">
        <v>1220.71</v>
      </c>
      <c r="J139" s="37">
        <v>50</v>
      </c>
      <c r="K139" s="153"/>
      <c r="L139" s="149">
        <v>4</v>
      </c>
      <c r="M139" s="39">
        <f>ROUND(Tabla133323223[[#This Row],[ Valor en             RD$           ]]/Tabla133323223[[#This Row],[Existencia mayo]],2)</f>
        <v>24.41</v>
      </c>
      <c r="N139" s="30">
        <f>ROUND(Tabla133323223[[#This Row],[Entrada ]]*Tabla133323223[[#This Row],[Costo unitario RD$]],2)</f>
        <v>0</v>
      </c>
      <c r="O139" s="30">
        <f>ROUND(Tabla133323223[[#This Row],[Salida ]]*Tabla133323223[[#This Row],[Costo unitario RD$]],2)</f>
        <v>97.64</v>
      </c>
      <c r="P139" s="40">
        <f>+Tabla133323223[[#This Row],[Existencia mayo]]+Tabla133323223[[#This Row],[Entrada ]]-Tabla133323223[[#This Row],[Salida ]]</f>
        <v>46</v>
      </c>
      <c r="Q139" s="32">
        <f>+Tabla133323223[[#This Row],[ Valor en             RD$           ]]+Tabla133323223[[#This Row],[Entrada  RD$]]-Tabla133323223[[#This Row],[Salida RD$ ]]</f>
        <v>1123.07</v>
      </c>
    </row>
    <row r="140" spans="1:17" s="18" customFormat="1" ht="39" customHeight="1" x14ac:dyDescent="0.25">
      <c r="A140" s="12"/>
      <c r="B140" s="140">
        <v>44987</v>
      </c>
      <c r="C140" s="140">
        <v>44987</v>
      </c>
      <c r="D140" s="116">
        <v>2010</v>
      </c>
      <c r="E140" s="33" t="s">
        <v>116</v>
      </c>
      <c r="F140" s="34" t="s">
        <v>160</v>
      </c>
      <c r="G140" s="34" t="s">
        <v>219</v>
      </c>
      <c r="H140" s="35" t="s">
        <v>131</v>
      </c>
      <c r="I140" s="36">
        <v>7996.86</v>
      </c>
      <c r="J140" s="37">
        <v>150</v>
      </c>
      <c r="K140" s="153"/>
      <c r="L140" s="149">
        <v>8</v>
      </c>
      <c r="M140" s="39">
        <f>ROUND(Tabla133323223[[#This Row],[ Valor en             RD$           ]]/Tabla133323223[[#This Row],[Existencia mayo]],2)</f>
        <v>53.31</v>
      </c>
      <c r="N140" s="30">
        <f>ROUND(Tabla133323223[[#This Row],[Entrada ]]*Tabla133323223[[#This Row],[Costo unitario RD$]],2)</f>
        <v>0</v>
      </c>
      <c r="O140" s="30">
        <f>ROUND(Tabla133323223[[#This Row],[Salida ]]*Tabla133323223[[#This Row],[Costo unitario RD$]],2)</f>
        <v>426.48</v>
      </c>
      <c r="P140" s="40">
        <f>+Tabla133323223[[#This Row],[Existencia mayo]]+Tabla133323223[[#This Row],[Entrada ]]-Tabla133323223[[#This Row],[Salida ]]</f>
        <v>142</v>
      </c>
      <c r="Q140" s="32">
        <f>+Tabla133323223[[#This Row],[ Valor en             RD$           ]]+Tabla133323223[[#This Row],[Entrada  RD$]]-Tabla133323223[[#This Row],[Salida RD$ ]]</f>
        <v>7570.3799999999992</v>
      </c>
    </row>
    <row r="141" spans="1:17" s="18" customFormat="1" ht="26.25" customHeight="1" x14ac:dyDescent="0.25">
      <c r="A141" s="12"/>
      <c r="B141" s="140">
        <v>44987</v>
      </c>
      <c r="C141" s="140">
        <v>44987</v>
      </c>
      <c r="D141" s="116">
        <v>2017</v>
      </c>
      <c r="E141" s="33" t="s">
        <v>116</v>
      </c>
      <c r="F141" s="34" t="s">
        <v>174</v>
      </c>
      <c r="G141" s="34" t="s">
        <v>220</v>
      </c>
      <c r="H141" s="35" t="s">
        <v>131</v>
      </c>
      <c r="I141" s="36">
        <v>4098.7299999999996</v>
      </c>
      <c r="J141" s="37">
        <v>50</v>
      </c>
      <c r="K141" s="153"/>
      <c r="L141" s="149">
        <v>3</v>
      </c>
      <c r="M141" s="39">
        <f>ROUND(Tabla133323223[[#This Row],[ Valor en             RD$           ]]/Tabla133323223[[#This Row],[Existencia mayo]],2)</f>
        <v>81.97</v>
      </c>
      <c r="N141" s="30">
        <f>ROUND(Tabla133323223[[#This Row],[Entrada ]]*Tabla133323223[[#This Row],[Costo unitario RD$]],2)</f>
        <v>0</v>
      </c>
      <c r="O141" s="30">
        <f>ROUND(Tabla133323223[[#This Row],[Salida ]]*Tabla133323223[[#This Row],[Costo unitario RD$]],2)</f>
        <v>245.91</v>
      </c>
      <c r="P141" s="40">
        <f>+Tabla133323223[[#This Row],[Existencia mayo]]+Tabla133323223[[#This Row],[Entrada ]]-Tabla133323223[[#This Row],[Salida ]]</f>
        <v>47</v>
      </c>
      <c r="Q141" s="32">
        <f>+Tabla133323223[[#This Row],[ Valor en             RD$           ]]+Tabla133323223[[#This Row],[Entrada  RD$]]-Tabla133323223[[#This Row],[Salida RD$ ]]</f>
        <v>3852.8199999999997</v>
      </c>
    </row>
    <row r="142" spans="1:17" s="18" customFormat="1" ht="39" customHeight="1" x14ac:dyDescent="0.25">
      <c r="A142" s="12"/>
      <c r="B142" s="140">
        <v>44987</v>
      </c>
      <c r="C142" s="140">
        <v>44987</v>
      </c>
      <c r="D142" s="116">
        <v>1008</v>
      </c>
      <c r="E142" s="33" t="s">
        <v>41</v>
      </c>
      <c r="F142" s="34" t="s">
        <v>147</v>
      </c>
      <c r="G142" s="34" t="s">
        <v>221</v>
      </c>
      <c r="H142" s="35" t="s">
        <v>131</v>
      </c>
      <c r="I142" s="36">
        <v>1327.5</v>
      </c>
      <c r="J142" s="37">
        <v>450</v>
      </c>
      <c r="K142" s="153"/>
      <c r="L142" s="149">
        <v>250</v>
      </c>
      <c r="M142" s="39">
        <f>ROUND(Tabla133323223[[#This Row],[ Valor en             RD$           ]]/Tabla133323223[[#This Row],[Existencia mayo]],2)</f>
        <v>2.95</v>
      </c>
      <c r="N142" s="30">
        <f>ROUND(Tabla133323223[[#This Row],[Entrada ]]*Tabla133323223[[#This Row],[Costo unitario RD$]],2)</f>
        <v>0</v>
      </c>
      <c r="O142" s="30">
        <f>ROUND(Tabla133323223[[#This Row],[Salida ]]*Tabla133323223[[#This Row],[Costo unitario RD$]],2)</f>
        <v>737.5</v>
      </c>
      <c r="P142" s="40">
        <f>+Tabla133323223[[#This Row],[Existencia mayo]]+Tabla133323223[[#This Row],[Entrada ]]-Tabla133323223[[#This Row],[Salida ]]</f>
        <v>200</v>
      </c>
      <c r="Q142" s="32">
        <f>+Tabla133323223[[#This Row],[ Valor en             RD$           ]]+Tabla133323223[[#This Row],[Entrada  RD$]]-Tabla133323223[[#This Row],[Salida RD$ ]]</f>
        <v>590</v>
      </c>
    </row>
    <row r="143" spans="1:17" s="18" customFormat="1" ht="47.25" customHeight="1" x14ac:dyDescent="0.25">
      <c r="A143" s="12"/>
      <c r="B143" s="140">
        <v>44987</v>
      </c>
      <c r="C143" s="140">
        <v>44987</v>
      </c>
      <c r="D143" s="116">
        <v>2066</v>
      </c>
      <c r="E143" s="33" t="s">
        <v>116</v>
      </c>
      <c r="F143" s="34" t="s">
        <v>182</v>
      </c>
      <c r="G143" s="34" t="s">
        <v>222</v>
      </c>
      <c r="H143" s="35" t="s">
        <v>23</v>
      </c>
      <c r="I143" s="36">
        <v>10190.990000000002</v>
      </c>
      <c r="J143" s="37">
        <v>40</v>
      </c>
      <c r="K143" s="153"/>
      <c r="L143" s="149"/>
      <c r="M143" s="39">
        <f>ROUND(Tabla133323223[[#This Row],[ Valor en             RD$           ]]/Tabla133323223[[#This Row],[Existencia mayo]],2)</f>
        <v>254.77</v>
      </c>
      <c r="N143" s="30">
        <f>ROUND(Tabla133323223[[#This Row],[Entrada ]]*Tabla133323223[[#This Row],[Costo unitario RD$]],2)</f>
        <v>0</v>
      </c>
      <c r="O143" s="30">
        <f>ROUND(Tabla133323223[[#This Row],[Salida ]]*Tabla133323223[[#This Row],[Costo unitario RD$]],2)</f>
        <v>0</v>
      </c>
      <c r="P143" s="40">
        <f>+Tabla133323223[[#This Row],[Existencia mayo]]+Tabla133323223[[#This Row],[Entrada ]]-Tabla133323223[[#This Row],[Salida ]]</f>
        <v>40</v>
      </c>
      <c r="Q143" s="32">
        <f>+Tabla133323223[[#This Row],[ Valor en             RD$           ]]+Tabla133323223[[#This Row],[Entrada  RD$]]-Tabla133323223[[#This Row],[Salida RD$ ]]</f>
        <v>10190.990000000002</v>
      </c>
    </row>
    <row r="144" spans="1:17" s="18" customFormat="1" ht="36.75" customHeight="1" x14ac:dyDescent="0.25">
      <c r="A144" s="12"/>
      <c r="B144" s="140">
        <v>45005</v>
      </c>
      <c r="C144" s="140">
        <v>45005</v>
      </c>
      <c r="D144" s="116">
        <v>4013</v>
      </c>
      <c r="E144" s="33" t="s">
        <v>24</v>
      </c>
      <c r="F144" s="154" t="s">
        <v>52</v>
      </c>
      <c r="G144" s="155" t="s">
        <v>223</v>
      </c>
      <c r="H144" s="33" t="s">
        <v>131</v>
      </c>
      <c r="I144" s="30">
        <v>3109.3</v>
      </c>
      <c r="J144" s="156">
        <v>31</v>
      </c>
      <c r="K144" s="38"/>
      <c r="L144" s="149">
        <v>26</v>
      </c>
      <c r="M144" s="39">
        <f>ROUND(Tabla133323223[[#This Row],[ Valor en             RD$           ]]/Tabla133323223[[#This Row],[Existencia mayo]],2)</f>
        <v>100.3</v>
      </c>
      <c r="N144" s="30">
        <f>ROUND(Tabla133323223[[#This Row],[Entrada ]]*Tabla133323223[[#This Row],[Costo unitario RD$]],2)</f>
        <v>0</v>
      </c>
      <c r="O144" s="30">
        <f>ROUND(Tabla133323223[[#This Row],[Salida ]]*Tabla133323223[[#This Row],[Costo unitario RD$]],2)</f>
        <v>2607.8000000000002</v>
      </c>
      <c r="P144" s="40">
        <f>+Tabla133323223[[#This Row],[Existencia mayo]]+Tabla133323223[[#This Row],[Entrada ]]-Tabla133323223[[#This Row],[Salida ]]</f>
        <v>5</v>
      </c>
      <c r="Q144" s="32">
        <f>+Tabla133323223[[#This Row],[ Valor en             RD$           ]]+Tabla133323223[[#This Row],[Entrada  RD$]]-Tabla133323223[[#This Row],[Salida RD$ ]]</f>
        <v>501.5</v>
      </c>
    </row>
    <row r="145" spans="1:17" s="18" customFormat="1" ht="36.75" customHeight="1" x14ac:dyDescent="0.25">
      <c r="A145" s="12"/>
      <c r="B145" s="140">
        <v>45005</v>
      </c>
      <c r="C145" s="140">
        <v>45005</v>
      </c>
      <c r="D145" s="116">
        <v>4013</v>
      </c>
      <c r="E145" s="33" t="s">
        <v>24</v>
      </c>
      <c r="F145" s="154" t="s">
        <v>52</v>
      </c>
      <c r="G145" s="155" t="s">
        <v>224</v>
      </c>
      <c r="H145" s="33" t="s">
        <v>131</v>
      </c>
      <c r="I145" s="30">
        <v>2708.1000000000004</v>
      </c>
      <c r="J145" s="156">
        <v>27</v>
      </c>
      <c r="K145" s="38"/>
      <c r="L145" s="149">
        <v>7</v>
      </c>
      <c r="M145" s="39">
        <f>ROUND(Tabla133323223[[#This Row],[ Valor en             RD$           ]]/Tabla133323223[[#This Row],[Existencia mayo]],2)</f>
        <v>100.3</v>
      </c>
      <c r="N145" s="30">
        <f>ROUND(Tabla133323223[[#This Row],[Entrada ]]*Tabla133323223[[#This Row],[Costo unitario RD$]],2)</f>
        <v>0</v>
      </c>
      <c r="O145" s="30">
        <f>ROUND(Tabla133323223[[#This Row],[Salida ]]*Tabla133323223[[#This Row],[Costo unitario RD$]],2)</f>
        <v>702.1</v>
      </c>
      <c r="P145" s="40">
        <f>+Tabla133323223[[#This Row],[Existencia mayo]]+Tabla133323223[[#This Row],[Entrada ]]-Tabla133323223[[#This Row],[Salida ]]</f>
        <v>20</v>
      </c>
      <c r="Q145" s="32">
        <f>+Tabla133323223[[#This Row],[ Valor en             RD$           ]]+Tabla133323223[[#This Row],[Entrada  RD$]]-Tabla133323223[[#This Row],[Salida RD$ ]]</f>
        <v>2006.0000000000005</v>
      </c>
    </row>
    <row r="146" spans="1:17" s="18" customFormat="1" ht="39" customHeight="1" x14ac:dyDescent="0.25">
      <c r="A146" s="12"/>
      <c r="B146" s="140">
        <v>45005</v>
      </c>
      <c r="C146" s="140">
        <v>45005</v>
      </c>
      <c r="D146" s="116">
        <v>4040</v>
      </c>
      <c r="E146" s="33" t="s">
        <v>20</v>
      </c>
      <c r="F146" s="154" t="s">
        <v>21</v>
      </c>
      <c r="G146" s="155" t="s">
        <v>225</v>
      </c>
      <c r="H146" s="33" t="s">
        <v>23</v>
      </c>
      <c r="I146" s="30">
        <v>8437.0000000000018</v>
      </c>
      <c r="J146" s="156">
        <v>130</v>
      </c>
      <c r="K146" s="38"/>
      <c r="L146" s="149"/>
      <c r="M146" s="39">
        <f>ROUND(Tabla133323223[[#This Row],[ Valor en             RD$           ]]/Tabla133323223[[#This Row],[Existencia mayo]],2)</f>
        <v>64.900000000000006</v>
      </c>
      <c r="N146" s="30">
        <f>ROUND(Tabla133323223[[#This Row],[Entrada ]]*Tabla133323223[[#This Row],[Costo unitario RD$]],2)</f>
        <v>0</v>
      </c>
      <c r="O146" s="30">
        <f>ROUND(Tabla133323223[[#This Row],[Salida ]]*Tabla133323223[[#This Row],[Costo unitario RD$]],2)</f>
        <v>0</v>
      </c>
      <c r="P146" s="40">
        <f>+Tabla133323223[[#This Row],[Existencia mayo]]+Tabla133323223[[#This Row],[Entrada ]]-Tabla133323223[[#This Row],[Salida ]]</f>
        <v>130</v>
      </c>
      <c r="Q146" s="32">
        <f>+Tabla133323223[[#This Row],[ Valor en             RD$           ]]+Tabla133323223[[#This Row],[Entrada  RD$]]-Tabla133323223[[#This Row],[Salida RD$ ]]</f>
        <v>8437.0000000000018</v>
      </c>
    </row>
    <row r="147" spans="1:17" s="18" customFormat="1" ht="39" customHeight="1" x14ac:dyDescent="0.25">
      <c r="A147" s="12"/>
      <c r="B147" s="140">
        <v>45005</v>
      </c>
      <c r="C147" s="140">
        <v>45005</v>
      </c>
      <c r="D147" s="116">
        <v>4049</v>
      </c>
      <c r="E147" s="33" t="s">
        <v>20</v>
      </c>
      <c r="F147" s="154" t="s">
        <v>21</v>
      </c>
      <c r="G147" s="155" t="s">
        <v>226</v>
      </c>
      <c r="H147" s="33" t="s">
        <v>23</v>
      </c>
      <c r="I147" s="30">
        <v>4779</v>
      </c>
      <c r="J147" s="156">
        <v>90</v>
      </c>
      <c r="K147" s="38"/>
      <c r="L147" s="149"/>
      <c r="M147" s="39">
        <f>ROUND(Tabla133323223[[#This Row],[ Valor en             RD$           ]]/Tabla133323223[[#This Row],[Existencia mayo]],2)</f>
        <v>53.1</v>
      </c>
      <c r="N147" s="30">
        <f>ROUND(Tabla133323223[[#This Row],[Entrada ]]*Tabla133323223[[#This Row],[Costo unitario RD$]],2)</f>
        <v>0</v>
      </c>
      <c r="O147" s="30">
        <f>ROUND(Tabla133323223[[#This Row],[Salida ]]*Tabla133323223[[#This Row],[Costo unitario RD$]],2)</f>
        <v>0</v>
      </c>
      <c r="P147" s="40">
        <f>+Tabla133323223[[#This Row],[Existencia mayo]]+Tabla133323223[[#This Row],[Entrada ]]-Tabla133323223[[#This Row],[Salida ]]</f>
        <v>90</v>
      </c>
      <c r="Q147" s="32">
        <f>+Tabla133323223[[#This Row],[ Valor en             RD$           ]]+Tabla133323223[[#This Row],[Entrada  RD$]]-Tabla133323223[[#This Row],[Salida RD$ ]]</f>
        <v>4779</v>
      </c>
    </row>
    <row r="148" spans="1:17" s="18" customFormat="1" ht="39" customHeight="1" x14ac:dyDescent="0.25">
      <c r="A148" s="12"/>
      <c r="B148" s="140">
        <v>45005</v>
      </c>
      <c r="C148" s="140">
        <v>45005</v>
      </c>
      <c r="D148" s="116">
        <v>4058</v>
      </c>
      <c r="E148" s="33" t="s">
        <v>20</v>
      </c>
      <c r="F148" s="154" t="s">
        <v>21</v>
      </c>
      <c r="G148" s="155" t="s">
        <v>227</v>
      </c>
      <c r="H148" s="33" t="s">
        <v>23</v>
      </c>
      <c r="I148" s="30">
        <v>13688</v>
      </c>
      <c r="J148" s="156">
        <v>145</v>
      </c>
      <c r="K148" s="38"/>
      <c r="L148" s="149"/>
      <c r="M148" s="39">
        <f>ROUND(Tabla133323223[[#This Row],[ Valor en             RD$           ]]/Tabla133323223[[#This Row],[Existencia mayo]],2)</f>
        <v>94.4</v>
      </c>
      <c r="N148" s="30">
        <f>ROUND(Tabla133323223[[#This Row],[Entrada ]]*Tabla133323223[[#This Row],[Costo unitario RD$]],2)</f>
        <v>0</v>
      </c>
      <c r="O148" s="30">
        <f>ROUND(Tabla133323223[[#This Row],[Salida ]]*Tabla133323223[[#This Row],[Costo unitario RD$]],2)</f>
        <v>0</v>
      </c>
      <c r="P148" s="40">
        <f>+Tabla133323223[[#This Row],[Existencia mayo]]+Tabla133323223[[#This Row],[Entrada ]]-Tabla133323223[[#This Row],[Salida ]]</f>
        <v>145</v>
      </c>
      <c r="Q148" s="32">
        <f>+Tabla133323223[[#This Row],[ Valor en             RD$           ]]+Tabla133323223[[#This Row],[Entrada  RD$]]-Tabla133323223[[#This Row],[Salida RD$ ]]</f>
        <v>13688</v>
      </c>
    </row>
    <row r="149" spans="1:17" s="18" customFormat="1" ht="39" customHeight="1" x14ac:dyDescent="0.25">
      <c r="A149" s="12"/>
      <c r="B149" s="140">
        <v>44992</v>
      </c>
      <c r="C149" s="89">
        <v>44992</v>
      </c>
      <c r="D149" s="33">
        <v>4046</v>
      </c>
      <c r="E149" s="33" t="s">
        <v>41</v>
      </c>
      <c r="F149" s="34" t="s">
        <v>44</v>
      </c>
      <c r="G149" s="155" t="s">
        <v>228</v>
      </c>
      <c r="H149" s="35" t="s">
        <v>23</v>
      </c>
      <c r="I149" s="36">
        <v>5075.18</v>
      </c>
      <c r="J149" s="37">
        <v>187</v>
      </c>
      <c r="K149" s="38"/>
      <c r="L149" s="149">
        <v>63</v>
      </c>
      <c r="M149" s="39">
        <f>ROUND(Tabla133323223[[#This Row],[ Valor en             RD$           ]]/Tabla133323223[[#This Row],[Existencia mayo]],2)</f>
        <v>27.14</v>
      </c>
      <c r="N149" s="30">
        <f>ROUND(Tabla133323223[[#This Row],[Entrada ]]*Tabla133323223[[#This Row],[Costo unitario RD$]],2)</f>
        <v>0</v>
      </c>
      <c r="O149" s="30">
        <f>ROUND(Tabla133323223[[#This Row],[Salida ]]*Tabla133323223[[#This Row],[Costo unitario RD$]],2)</f>
        <v>1709.82</v>
      </c>
      <c r="P149" s="40">
        <f>+Tabla133323223[[#This Row],[Existencia mayo]]+Tabla133323223[[#This Row],[Entrada ]]-Tabla133323223[[#This Row],[Salida ]]</f>
        <v>124</v>
      </c>
      <c r="Q149" s="32">
        <f>+Tabla133323223[[#This Row],[ Valor en             RD$           ]]+Tabla133323223[[#This Row],[Entrada  RD$]]-Tabla133323223[[#This Row],[Salida RD$ ]]</f>
        <v>3365.3600000000006</v>
      </c>
    </row>
    <row r="150" spans="1:17" s="18" customFormat="1" ht="22.5" customHeight="1" x14ac:dyDescent="0.25">
      <c r="A150" s="12"/>
      <c r="B150" s="140">
        <v>44992</v>
      </c>
      <c r="C150" s="89">
        <v>44992</v>
      </c>
      <c r="D150" s="33">
        <v>4042</v>
      </c>
      <c r="E150" s="33" t="s">
        <v>24</v>
      </c>
      <c r="F150" s="34" t="s">
        <v>229</v>
      </c>
      <c r="G150" s="155" t="s">
        <v>230</v>
      </c>
      <c r="H150" s="35" t="s">
        <v>131</v>
      </c>
      <c r="I150" s="36">
        <v>6381.44</v>
      </c>
      <c r="J150" s="37">
        <v>104</v>
      </c>
      <c r="K150" s="38"/>
      <c r="L150" s="149">
        <v>37</v>
      </c>
      <c r="M150" s="39">
        <f>ROUND(Tabla133323223[[#This Row],[ Valor en             RD$           ]]/Tabla133323223[[#This Row],[Existencia mayo]],2)</f>
        <v>61.36</v>
      </c>
      <c r="N150" s="30">
        <f>ROUND(Tabla133323223[[#This Row],[Entrada ]]*Tabla133323223[[#This Row],[Costo unitario RD$]],2)</f>
        <v>0</v>
      </c>
      <c r="O150" s="30">
        <f>ROUND(Tabla133323223[[#This Row],[Salida ]]*Tabla133323223[[#This Row],[Costo unitario RD$]],2)</f>
        <v>2270.3200000000002</v>
      </c>
      <c r="P150" s="40">
        <f>+Tabla133323223[[#This Row],[Existencia mayo]]+Tabla133323223[[#This Row],[Entrada ]]-Tabla133323223[[#This Row],[Salida ]]</f>
        <v>67</v>
      </c>
      <c r="Q150" s="32">
        <f>+Tabla133323223[[#This Row],[ Valor en             RD$           ]]+Tabla133323223[[#This Row],[Entrada  RD$]]-Tabla133323223[[#This Row],[Salida RD$ ]]</f>
        <v>4111.119999999999</v>
      </c>
    </row>
    <row r="151" spans="1:17" s="18" customFormat="1" ht="22.5" customHeight="1" x14ac:dyDescent="0.25">
      <c r="A151" s="12"/>
      <c r="B151" s="140">
        <v>44992</v>
      </c>
      <c r="C151" s="89">
        <v>44992</v>
      </c>
      <c r="D151" s="33">
        <v>4003</v>
      </c>
      <c r="E151" s="33" t="s">
        <v>24</v>
      </c>
      <c r="F151" s="34" t="s">
        <v>74</v>
      </c>
      <c r="G151" s="155" t="s">
        <v>231</v>
      </c>
      <c r="H151" s="35" t="s">
        <v>131</v>
      </c>
      <c r="I151" s="36">
        <v>14018.4</v>
      </c>
      <c r="J151" s="37">
        <v>110</v>
      </c>
      <c r="K151" s="38"/>
      <c r="L151" s="149">
        <v>5</v>
      </c>
      <c r="M151" s="39">
        <f>ROUND(Tabla133323223[[#This Row],[ Valor en             RD$           ]]/Tabla133323223[[#This Row],[Existencia mayo]],2)</f>
        <v>127.44</v>
      </c>
      <c r="N151" s="30">
        <f>ROUND(Tabla133323223[[#This Row],[Entrada ]]*Tabla133323223[[#This Row],[Costo unitario RD$]],2)</f>
        <v>0</v>
      </c>
      <c r="O151" s="30">
        <f>ROUND(Tabla133323223[[#This Row],[Salida ]]*Tabla133323223[[#This Row],[Costo unitario RD$]],2)</f>
        <v>637.20000000000005</v>
      </c>
      <c r="P151" s="40">
        <f>+Tabla133323223[[#This Row],[Existencia mayo]]+Tabla133323223[[#This Row],[Entrada ]]-Tabla133323223[[#This Row],[Salida ]]</f>
        <v>105</v>
      </c>
      <c r="Q151" s="32">
        <f>+Tabla133323223[[#This Row],[ Valor en             RD$           ]]+Tabla133323223[[#This Row],[Entrada  RD$]]-Tabla133323223[[#This Row],[Salida RD$ ]]</f>
        <v>13381.199999999999</v>
      </c>
    </row>
    <row r="152" spans="1:17" s="18" customFormat="1" ht="22.5" customHeight="1" x14ac:dyDescent="0.25">
      <c r="A152" s="12"/>
      <c r="B152" s="140">
        <v>44992</v>
      </c>
      <c r="C152" s="89">
        <v>44992</v>
      </c>
      <c r="D152" s="33">
        <v>4052</v>
      </c>
      <c r="E152" s="33" t="s">
        <v>24</v>
      </c>
      <c r="F152" s="34" t="s">
        <v>31</v>
      </c>
      <c r="G152" s="155" t="s">
        <v>232</v>
      </c>
      <c r="H152" s="35" t="s">
        <v>23</v>
      </c>
      <c r="I152" s="36">
        <v>27718.2</v>
      </c>
      <c r="J152" s="37">
        <v>81</v>
      </c>
      <c r="K152" s="38"/>
      <c r="L152" s="149">
        <v>10</v>
      </c>
      <c r="M152" s="39">
        <f>ROUND(Tabla133323223[[#This Row],[ Valor en             RD$           ]]/Tabla133323223[[#This Row],[Existencia mayo]],2)</f>
        <v>342.2</v>
      </c>
      <c r="N152" s="30">
        <f>ROUND(Tabla133323223[[#This Row],[Entrada ]]*Tabla133323223[[#This Row],[Costo unitario RD$]],2)</f>
        <v>0</v>
      </c>
      <c r="O152" s="30">
        <f>ROUND(Tabla133323223[[#This Row],[Salida ]]*Tabla133323223[[#This Row],[Costo unitario RD$]],2)</f>
        <v>3422</v>
      </c>
      <c r="P152" s="40">
        <f>+Tabla133323223[[#This Row],[Existencia mayo]]+Tabla133323223[[#This Row],[Entrada ]]-Tabla133323223[[#This Row],[Salida ]]</f>
        <v>71</v>
      </c>
      <c r="Q152" s="32">
        <f>+Tabla133323223[[#This Row],[ Valor en             RD$           ]]+Tabla133323223[[#This Row],[Entrada  RD$]]-Tabla133323223[[#This Row],[Salida RD$ ]]</f>
        <v>24296.2</v>
      </c>
    </row>
    <row r="153" spans="1:17" s="18" customFormat="1" ht="22.5" customHeight="1" x14ac:dyDescent="0.25">
      <c r="A153" s="12"/>
      <c r="B153" s="140">
        <v>44992</v>
      </c>
      <c r="C153" s="89">
        <v>44992</v>
      </c>
      <c r="D153" s="33">
        <v>4054</v>
      </c>
      <c r="E153" s="33" t="s">
        <v>24</v>
      </c>
      <c r="F153" s="34" t="s">
        <v>31</v>
      </c>
      <c r="G153" s="155" t="s">
        <v>233</v>
      </c>
      <c r="H153" s="35" t="s">
        <v>23</v>
      </c>
      <c r="I153" s="36">
        <v>43811.039999999994</v>
      </c>
      <c r="J153" s="37">
        <v>102</v>
      </c>
      <c r="K153" s="38"/>
      <c r="L153" s="149">
        <v>44</v>
      </c>
      <c r="M153" s="39">
        <f>ROUND(Tabla133323223[[#This Row],[ Valor en             RD$           ]]/Tabla133323223[[#This Row],[Existencia mayo]],2)</f>
        <v>429.52</v>
      </c>
      <c r="N153" s="30">
        <f>ROUND(Tabla133323223[[#This Row],[Entrada ]]*Tabla133323223[[#This Row],[Costo unitario RD$]],2)</f>
        <v>0</v>
      </c>
      <c r="O153" s="30">
        <f>ROUND(Tabla133323223[[#This Row],[Salida ]]*Tabla133323223[[#This Row],[Costo unitario RD$]],2)</f>
        <v>18898.88</v>
      </c>
      <c r="P153" s="40">
        <f>+Tabla133323223[[#This Row],[Existencia mayo]]+Tabla133323223[[#This Row],[Entrada ]]-Tabla133323223[[#This Row],[Salida ]]</f>
        <v>58</v>
      </c>
      <c r="Q153" s="32">
        <f>+Tabla133323223[[#This Row],[ Valor en             RD$           ]]+Tabla133323223[[#This Row],[Entrada  RD$]]-Tabla133323223[[#This Row],[Salida RD$ ]]</f>
        <v>24912.159999999993</v>
      </c>
    </row>
    <row r="154" spans="1:17" s="18" customFormat="1" ht="22.5" customHeight="1" x14ac:dyDescent="0.25">
      <c r="A154" s="12"/>
      <c r="B154" s="140">
        <v>44992</v>
      </c>
      <c r="C154" s="89">
        <v>44992</v>
      </c>
      <c r="D154" s="33">
        <v>4026</v>
      </c>
      <c r="E154" s="33" t="s">
        <v>24</v>
      </c>
      <c r="F154" s="34" t="s">
        <v>38</v>
      </c>
      <c r="G154" s="155" t="s">
        <v>234</v>
      </c>
      <c r="H154" s="35" t="s">
        <v>131</v>
      </c>
      <c r="I154" s="36">
        <v>1463.1999999999996</v>
      </c>
      <c r="J154" s="37">
        <v>10</v>
      </c>
      <c r="K154" s="38"/>
      <c r="L154" s="149">
        <v>7</v>
      </c>
      <c r="M154" s="39">
        <f>ROUND(Tabla133323223[[#This Row],[ Valor en             RD$           ]]/Tabla133323223[[#This Row],[Existencia mayo]],2)</f>
        <v>146.32</v>
      </c>
      <c r="N154" s="30">
        <f>ROUND(Tabla133323223[[#This Row],[Entrada ]]*Tabla133323223[[#This Row],[Costo unitario RD$]],2)</f>
        <v>0</v>
      </c>
      <c r="O154" s="30">
        <f>ROUND(Tabla133323223[[#This Row],[Salida ]]*Tabla133323223[[#This Row],[Costo unitario RD$]],2)</f>
        <v>1024.24</v>
      </c>
      <c r="P154" s="40">
        <f>+Tabla133323223[[#This Row],[Existencia mayo]]+Tabla133323223[[#This Row],[Entrada ]]-Tabla133323223[[#This Row],[Salida ]]</f>
        <v>3</v>
      </c>
      <c r="Q154" s="32">
        <f>+Tabla133323223[[#This Row],[ Valor en             RD$           ]]+Tabla133323223[[#This Row],[Entrada  RD$]]-Tabla133323223[[#This Row],[Salida RD$ ]]</f>
        <v>438.95999999999958</v>
      </c>
    </row>
    <row r="155" spans="1:17" s="18" customFormat="1" ht="22.5" customHeight="1" x14ac:dyDescent="0.25">
      <c r="A155" s="12"/>
      <c r="B155" s="140">
        <v>44992</v>
      </c>
      <c r="C155" s="89">
        <v>44992</v>
      </c>
      <c r="D155" s="33">
        <v>4031</v>
      </c>
      <c r="E155" s="33" t="s">
        <v>24</v>
      </c>
      <c r="F155" s="34" t="s">
        <v>38</v>
      </c>
      <c r="G155" s="155" t="s">
        <v>235</v>
      </c>
      <c r="H155" s="35" t="s">
        <v>131</v>
      </c>
      <c r="I155" s="36">
        <v>4720</v>
      </c>
      <c r="J155" s="37">
        <v>32</v>
      </c>
      <c r="K155" s="38"/>
      <c r="L155" s="149">
        <v>4</v>
      </c>
      <c r="M155" s="39">
        <f>ROUND(Tabla133323223[[#This Row],[ Valor en             RD$           ]]/Tabla133323223[[#This Row],[Existencia mayo]],2)</f>
        <v>147.5</v>
      </c>
      <c r="N155" s="30">
        <f>ROUND(Tabla133323223[[#This Row],[Entrada ]]*Tabla133323223[[#This Row],[Costo unitario RD$]],2)</f>
        <v>0</v>
      </c>
      <c r="O155" s="30">
        <f>ROUND(Tabla133323223[[#This Row],[Salida ]]*Tabla133323223[[#This Row],[Costo unitario RD$]],2)</f>
        <v>590</v>
      </c>
      <c r="P155" s="40">
        <f>+Tabla133323223[[#This Row],[Existencia mayo]]+Tabla133323223[[#This Row],[Entrada ]]-Tabla133323223[[#This Row],[Salida ]]</f>
        <v>28</v>
      </c>
      <c r="Q155" s="32">
        <f>+Tabla133323223[[#This Row],[ Valor en             RD$           ]]+Tabla133323223[[#This Row],[Entrada  RD$]]-Tabla133323223[[#This Row],[Salida RD$ ]]</f>
        <v>4130</v>
      </c>
    </row>
    <row r="156" spans="1:17" s="18" customFormat="1" ht="29.25" customHeight="1" x14ac:dyDescent="0.25">
      <c r="A156" s="12"/>
      <c r="B156" s="140">
        <v>44992</v>
      </c>
      <c r="C156" s="89">
        <v>44992</v>
      </c>
      <c r="D156" s="33">
        <v>4028</v>
      </c>
      <c r="E156" s="33" t="s">
        <v>24</v>
      </c>
      <c r="F156" s="34" t="s">
        <v>38</v>
      </c>
      <c r="G156" s="155" t="s">
        <v>236</v>
      </c>
      <c r="H156" s="35" t="s">
        <v>131</v>
      </c>
      <c r="I156" s="36">
        <v>542.80000000000018</v>
      </c>
      <c r="J156" s="37">
        <v>5</v>
      </c>
      <c r="K156" s="38"/>
      <c r="L156" s="149">
        <v>5</v>
      </c>
      <c r="M156" s="39">
        <f>ROUND(Tabla133323223[[#This Row],[ Valor en             RD$           ]]/Tabla133323223[[#This Row],[Existencia mayo]],2)</f>
        <v>108.56</v>
      </c>
      <c r="N156" s="30">
        <f>ROUND(Tabla133323223[[#This Row],[Entrada ]]*Tabla133323223[[#This Row],[Costo unitario RD$]],2)</f>
        <v>0</v>
      </c>
      <c r="O156" s="30">
        <f>ROUND(Tabla133323223[[#This Row],[Salida ]]*Tabla133323223[[#This Row],[Costo unitario RD$]],2)</f>
        <v>542.79999999999995</v>
      </c>
      <c r="P156" s="40">
        <f>+Tabla133323223[[#This Row],[Existencia mayo]]+Tabla133323223[[#This Row],[Entrada ]]-Tabla133323223[[#This Row],[Salida ]]</f>
        <v>0</v>
      </c>
      <c r="Q156" s="32">
        <f>+Tabla133323223[[#This Row],[ Valor en             RD$           ]]+Tabla133323223[[#This Row],[Entrada  RD$]]-Tabla133323223[[#This Row],[Salida RD$ ]]</f>
        <v>0</v>
      </c>
    </row>
    <row r="157" spans="1:17" s="18" customFormat="1" ht="51.75" customHeight="1" x14ac:dyDescent="0.25">
      <c r="A157" s="12"/>
      <c r="B157" s="140">
        <v>44992</v>
      </c>
      <c r="C157" s="89">
        <v>44992</v>
      </c>
      <c r="D157" s="33">
        <v>4050</v>
      </c>
      <c r="E157" s="33" t="s">
        <v>41</v>
      </c>
      <c r="F157" s="34" t="s">
        <v>79</v>
      </c>
      <c r="G157" s="155" t="s">
        <v>237</v>
      </c>
      <c r="H157" s="35" t="s">
        <v>23</v>
      </c>
      <c r="I157" s="36">
        <v>38380.880000000005</v>
      </c>
      <c r="J157" s="37">
        <v>328</v>
      </c>
      <c r="K157" s="38"/>
      <c r="L157" s="149">
        <v>294</v>
      </c>
      <c r="M157" s="39">
        <f>ROUND(Tabla133323223[[#This Row],[ Valor en             RD$           ]]/Tabla133323223[[#This Row],[Existencia mayo]],2)</f>
        <v>117.01</v>
      </c>
      <c r="N157" s="30">
        <f>ROUND(Tabla133323223[[#This Row],[Entrada ]]*Tabla133323223[[#This Row],[Costo unitario RD$]],2)</f>
        <v>0</v>
      </c>
      <c r="O157" s="30">
        <f>ROUND(Tabla133323223[[#This Row],[Salida ]]*Tabla133323223[[#This Row],[Costo unitario RD$]],2)</f>
        <v>34400.94</v>
      </c>
      <c r="P157" s="40">
        <f>+Tabla133323223[[#This Row],[Existencia mayo]]+Tabla133323223[[#This Row],[Entrada ]]-Tabla133323223[[#This Row],[Salida ]]</f>
        <v>34</v>
      </c>
      <c r="Q157" s="32">
        <f>+Tabla133323223[[#This Row],[ Valor en             RD$           ]]+Tabla133323223[[#This Row],[Entrada  RD$]]-Tabla133323223[[#This Row],[Salida RD$ ]]</f>
        <v>3979.9400000000023</v>
      </c>
    </row>
    <row r="158" spans="1:17" s="18" customFormat="1" ht="39" customHeight="1" x14ac:dyDescent="0.25">
      <c r="A158" s="12"/>
      <c r="B158" s="140">
        <v>44992</v>
      </c>
      <c r="C158" s="89">
        <v>44992</v>
      </c>
      <c r="D158" s="33">
        <v>4033</v>
      </c>
      <c r="E158" s="33" t="s">
        <v>24</v>
      </c>
      <c r="F158" s="34" t="s">
        <v>238</v>
      </c>
      <c r="G158" s="155" t="s">
        <v>239</v>
      </c>
      <c r="H158" s="35" t="s">
        <v>131</v>
      </c>
      <c r="I158" s="36">
        <v>4361.28</v>
      </c>
      <c r="J158" s="37">
        <v>44</v>
      </c>
      <c r="K158" s="38"/>
      <c r="L158" s="149"/>
      <c r="M158" s="39">
        <f>ROUND(Tabla133323223[[#This Row],[ Valor en             RD$           ]]/Tabla133323223[[#This Row],[Existencia mayo]],2)</f>
        <v>99.12</v>
      </c>
      <c r="N158" s="30">
        <f>ROUND(Tabla133323223[[#This Row],[Entrada ]]*Tabla133323223[[#This Row],[Costo unitario RD$]],2)</f>
        <v>0</v>
      </c>
      <c r="O158" s="30">
        <f>ROUND(Tabla133323223[[#This Row],[Salida ]]*Tabla133323223[[#This Row],[Costo unitario RD$]],2)</f>
        <v>0</v>
      </c>
      <c r="P158" s="40">
        <f>+Tabla133323223[[#This Row],[Existencia mayo]]+Tabla133323223[[#This Row],[Entrada ]]-Tabla133323223[[#This Row],[Salida ]]</f>
        <v>44</v>
      </c>
      <c r="Q158" s="32">
        <f>+Tabla133323223[[#This Row],[ Valor en             RD$           ]]+Tabla133323223[[#This Row],[Entrada  RD$]]-Tabla133323223[[#This Row],[Salida RD$ ]]</f>
        <v>4361.28</v>
      </c>
    </row>
    <row r="159" spans="1:17" s="18" customFormat="1" ht="23.25" customHeight="1" x14ac:dyDescent="0.25">
      <c r="A159" s="12"/>
      <c r="B159" s="140">
        <v>44992</v>
      </c>
      <c r="C159" s="89">
        <v>44992</v>
      </c>
      <c r="D159" s="33">
        <v>4066</v>
      </c>
      <c r="E159" s="33" t="s">
        <v>24</v>
      </c>
      <c r="F159" s="34" t="s">
        <v>240</v>
      </c>
      <c r="G159" s="155" t="s">
        <v>241</v>
      </c>
      <c r="H159" s="35" t="s">
        <v>131</v>
      </c>
      <c r="I159" s="36">
        <v>5817.4</v>
      </c>
      <c r="J159" s="37">
        <v>34</v>
      </c>
      <c r="K159" s="38"/>
      <c r="L159" s="149">
        <v>6</v>
      </c>
      <c r="M159" s="39">
        <f>ROUND(Tabla133323223[[#This Row],[ Valor en             RD$           ]]/Tabla133323223[[#This Row],[Existencia mayo]],2)</f>
        <v>171.1</v>
      </c>
      <c r="N159" s="30">
        <f>ROUND(Tabla133323223[[#This Row],[Entrada ]]*Tabla133323223[[#This Row],[Costo unitario RD$]],2)</f>
        <v>0</v>
      </c>
      <c r="O159" s="30">
        <f>ROUND(Tabla133323223[[#This Row],[Salida ]]*Tabla133323223[[#This Row],[Costo unitario RD$]],2)</f>
        <v>1026.5999999999999</v>
      </c>
      <c r="P159" s="40">
        <f>+Tabla133323223[[#This Row],[Existencia mayo]]+Tabla133323223[[#This Row],[Entrada ]]-Tabla133323223[[#This Row],[Salida ]]</f>
        <v>28</v>
      </c>
      <c r="Q159" s="32">
        <f>+Tabla133323223[[#This Row],[ Valor en             RD$           ]]+Tabla133323223[[#This Row],[Entrada  RD$]]-Tabla133323223[[#This Row],[Salida RD$ ]]</f>
        <v>4790.7999999999993</v>
      </c>
    </row>
    <row r="160" spans="1:17" s="18" customFormat="1" ht="23.25" customHeight="1" x14ac:dyDescent="0.25">
      <c r="A160" s="12"/>
      <c r="B160" s="157">
        <v>44994</v>
      </c>
      <c r="C160" s="140">
        <v>44994</v>
      </c>
      <c r="D160" s="33">
        <v>4038</v>
      </c>
      <c r="E160" s="33" t="s">
        <v>41</v>
      </c>
      <c r="F160" s="34" t="s">
        <v>44</v>
      </c>
      <c r="G160" s="155" t="s">
        <v>242</v>
      </c>
      <c r="H160" s="35" t="s">
        <v>23</v>
      </c>
      <c r="I160" s="36">
        <v>53247.5</v>
      </c>
      <c r="J160" s="37">
        <v>475</v>
      </c>
      <c r="K160" s="38"/>
      <c r="L160" s="149">
        <v>53</v>
      </c>
      <c r="M160" s="39">
        <f>ROUND(Tabla133323223[[#This Row],[ Valor en             RD$           ]]/Tabla133323223[[#This Row],[Existencia mayo]],2)</f>
        <v>112.1</v>
      </c>
      <c r="N160" s="30">
        <f>ROUND(Tabla133323223[[#This Row],[Entrada ]]*Tabla133323223[[#This Row],[Costo unitario RD$]],2)</f>
        <v>0</v>
      </c>
      <c r="O160" s="30">
        <f>ROUND(Tabla133323223[[#This Row],[Salida ]]*Tabla133323223[[#This Row],[Costo unitario RD$]],2)</f>
        <v>5941.3</v>
      </c>
      <c r="P160" s="40">
        <f>+Tabla133323223[[#This Row],[Existencia mayo]]+Tabla133323223[[#This Row],[Entrada ]]-Tabla133323223[[#This Row],[Salida ]]</f>
        <v>422</v>
      </c>
      <c r="Q160" s="32">
        <f>+Tabla133323223[[#This Row],[ Valor en             RD$           ]]+Tabla133323223[[#This Row],[Entrada  RD$]]-Tabla133323223[[#This Row],[Salida RD$ ]]</f>
        <v>47306.2</v>
      </c>
    </row>
    <row r="161" spans="1:17" s="18" customFormat="1" ht="23.25" customHeight="1" x14ac:dyDescent="0.25">
      <c r="A161" s="12"/>
      <c r="B161" s="157">
        <v>44994</v>
      </c>
      <c r="C161" s="140">
        <v>44994</v>
      </c>
      <c r="D161" s="33">
        <v>4001</v>
      </c>
      <c r="E161" s="33" t="s">
        <v>24</v>
      </c>
      <c r="F161" s="34" t="s">
        <v>28</v>
      </c>
      <c r="G161" s="155" t="s">
        <v>243</v>
      </c>
      <c r="H161" s="35" t="s">
        <v>131</v>
      </c>
      <c r="I161" s="36">
        <v>10148</v>
      </c>
      <c r="J161" s="37">
        <v>86</v>
      </c>
      <c r="K161" s="38"/>
      <c r="L161" s="149">
        <v>38</v>
      </c>
      <c r="M161" s="39">
        <f>ROUND(Tabla133323223[[#This Row],[ Valor en             RD$           ]]/Tabla133323223[[#This Row],[Existencia mayo]],2)</f>
        <v>118</v>
      </c>
      <c r="N161" s="30">
        <f>ROUND(Tabla133323223[[#This Row],[Entrada ]]*Tabla133323223[[#This Row],[Costo unitario RD$]],2)</f>
        <v>0</v>
      </c>
      <c r="O161" s="30">
        <f>ROUND(Tabla133323223[[#This Row],[Salida ]]*Tabla133323223[[#This Row],[Costo unitario RD$]],2)</f>
        <v>4484</v>
      </c>
      <c r="P161" s="40">
        <f>+Tabla133323223[[#This Row],[Existencia mayo]]+Tabla133323223[[#This Row],[Entrada ]]-Tabla133323223[[#This Row],[Salida ]]</f>
        <v>48</v>
      </c>
      <c r="Q161" s="32">
        <f>+Tabla133323223[[#This Row],[ Valor en             RD$           ]]+Tabla133323223[[#This Row],[Entrada  RD$]]-Tabla133323223[[#This Row],[Salida RD$ ]]</f>
        <v>5664</v>
      </c>
    </row>
    <row r="162" spans="1:17" s="18" customFormat="1" ht="39" customHeight="1" x14ac:dyDescent="0.25">
      <c r="A162" s="12"/>
      <c r="B162" s="157">
        <v>44994</v>
      </c>
      <c r="C162" s="140">
        <v>44994</v>
      </c>
      <c r="D162" s="33">
        <v>4044</v>
      </c>
      <c r="E162" s="33" t="s">
        <v>24</v>
      </c>
      <c r="F162" s="34" t="s">
        <v>52</v>
      </c>
      <c r="G162" s="155" t="s">
        <v>244</v>
      </c>
      <c r="H162" s="35" t="s">
        <v>131</v>
      </c>
      <c r="I162" s="36">
        <v>4147.7</v>
      </c>
      <c r="J162" s="37">
        <v>95</v>
      </c>
      <c r="K162" s="38"/>
      <c r="L162" s="149">
        <v>44</v>
      </c>
      <c r="M162" s="39">
        <f>ROUND(Tabla133323223[[#This Row],[ Valor en             RD$           ]]/Tabla133323223[[#This Row],[Existencia mayo]],2)</f>
        <v>43.66</v>
      </c>
      <c r="N162" s="30">
        <f>ROUND(Tabla133323223[[#This Row],[Entrada ]]*Tabla133323223[[#This Row],[Costo unitario RD$]],2)</f>
        <v>0</v>
      </c>
      <c r="O162" s="30">
        <f>ROUND(Tabla133323223[[#This Row],[Salida ]]*Tabla133323223[[#This Row],[Costo unitario RD$]],2)</f>
        <v>1921.04</v>
      </c>
      <c r="P162" s="40">
        <f>+Tabla133323223[[#This Row],[Existencia mayo]]+Tabla133323223[[#This Row],[Entrada ]]-Tabla133323223[[#This Row],[Salida ]]</f>
        <v>51</v>
      </c>
      <c r="Q162" s="32">
        <f>+Tabla133323223[[#This Row],[ Valor en             RD$           ]]+Tabla133323223[[#This Row],[Entrada  RD$]]-Tabla133323223[[#This Row],[Salida RD$ ]]</f>
        <v>2226.66</v>
      </c>
    </row>
    <row r="163" spans="1:17" s="18" customFormat="1" ht="54" customHeight="1" x14ac:dyDescent="0.25">
      <c r="A163" s="12"/>
      <c r="B163" s="157">
        <v>44994</v>
      </c>
      <c r="C163" s="140">
        <v>44994</v>
      </c>
      <c r="D163" s="33">
        <v>4010</v>
      </c>
      <c r="E163" s="33" t="s">
        <v>24</v>
      </c>
      <c r="F163" s="34" t="s">
        <v>70</v>
      </c>
      <c r="G163" s="155" t="s">
        <v>245</v>
      </c>
      <c r="H163" s="35" t="s">
        <v>131</v>
      </c>
      <c r="I163" s="36">
        <v>4602</v>
      </c>
      <c r="J163" s="37">
        <v>20</v>
      </c>
      <c r="K163" s="38"/>
      <c r="L163" s="149">
        <v>1</v>
      </c>
      <c r="M163" s="39">
        <f>ROUND(Tabla133323223[[#This Row],[ Valor en             RD$           ]]/Tabla133323223[[#This Row],[Existencia mayo]],2)</f>
        <v>230.1</v>
      </c>
      <c r="N163" s="30">
        <f>ROUND(Tabla133323223[[#This Row],[Entrada ]]*Tabla133323223[[#This Row],[Costo unitario RD$]],2)</f>
        <v>0</v>
      </c>
      <c r="O163" s="30">
        <f>ROUND(Tabla133323223[[#This Row],[Salida ]]*Tabla133323223[[#This Row],[Costo unitario RD$]],2)</f>
        <v>230.1</v>
      </c>
      <c r="P163" s="40">
        <f>+Tabla133323223[[#This Row],[Existencia mayo]]+Tabla133323223[[#This Row],[Entrada ]]-Tabla133323223[[#This Row],[Salida ]]</f>
        <v>19</v>
      </c>
      <c r="Q163" s="32">
        <f>+Tabla133323223[[#This Row],[ Valor en             RD$           ]]+Tabla133323223[[#This Row],[Entrada  RD$]]-Tabla133323223[[#This Row],[Salida RD$ ]]</f>
        <v>4371.8999999999996</v>
      </c>
    </row>
    <row r="164" spans="1:17" s="18" customFormat="1" ht="27" customHeight="1" x14ac:dyDescent="0.25">
      <c r="A164" s="12"/>
      <c r="B164" s="157">
        <v>44994</v>
      </c>
      <c r="C164" s="140">
        <v>44994</v>
      </c>
      <c r="D164" s="33">
        <v>4047</v>
      </c>
      <c r="E164" s="33" t="s">
        <v>20</v>
      </c>
      <c r="F164" s="34" t="s">
        <v>246</v>
      </c>
      <c r="G164" s="155" t="s">
        <v>247</v>
      </c>
      <c r="H164" s="35" t="s">
        <v>23</v>
      </c>
      <c r="I164" s="36">
        <v>726.88</v>
      </c>
      <c r="J164" s="37">
        <v>28</v>
      </c>
      <c r="K164" s="38"/>
      <c r="L164" s="149">
        <v>28</v>
      </c>
      <c r="M164" s="39">
        <f>ROUND(Tabla133323223[[#This Row],[ Valor en             RD$           ]]/Tabla133323223[[#This Row],[Existencia mayo]],2)</f>
        <v>25.96</v>
      </c>
      <c r="N164" s="30">
        <f>ROUND(Tabla133323223[[#This Row],[Entrada ]]*Tabla133323223[[#This Row],[Costo unitario RD$]],2)</f>
        <v>0</v>
      </c>
      <c r="O164" s="30">
        <f>ROUND(Tabla133323223[[#This Row],[Salida ]]*Tabla133323223[[#This Row],[Costo unitario RD$]],2)</f>
        <v>726.88</v>
      </c>
      <c r="P164" s="40">
        <f>+Tabla133323223[[#This Row],[Existencia mayo]]+Tabla133323223[[#This Row],[Entrada ]]-Tabla133323223[[#This Row],[Salida ]]</f>
        <v>0</v>
      </c>
      <c r="Q164" s="32">
        <f>+Tabla133323223[[#This Row],[ Valor en             RD$           ]]+Tabla133323223[[#This Row],[Entrada  RD$]]-Tabla133323223[[#This Row],[Salida RD$ ]]</f>
        <v>0</v>
      </c>
    </row>
    <row r="165" spans="1:17" s="18" customFormat="1" ht="29.25" customHeight="1" x14ac:dyDescent="0.25">
      <c r="A165" s="12"/>
      <c r="B165" s="157">
        <v>44994</v>
      </c>
      <c r="C165" s="140">
        <v>44994</v>
      </c>
      <c r="D165" s="33">
        <v>4037</v>
      </c>
      <c r="E165" s="33" t="s">
        <v>20</v>
      </c>
      <c r="F165" s="34" t="s">
        <v>246</v>
      </c>
      <c r="G165" s="155" t="s">
        <v>248</v>
      </c>
      <c r="H165" s="35" t="s">
        <v>23</v>
      </c>
      <c r="I165" s="36">
        <v>2076.8000000000002</v>
      </c>
      <c r="J165" s="37">
        <v>80</v>
      </c>
      <c r="K165" s="38"/>
      <c r="L165" s="149">
        <v>19</v>
      </c>
      <c r="M165" s="39">
        <f>ROUND(Tabla133323223[[#This Row],[ Valor en             RD$           ]]/Tabla133323223[[#This Row],[Existencia mayo]],2)</f>
        <v>25.96</v>
      </c>
      <c r="N165" s="30">
        <f>ROUND(Tabla133323223[[#This Row],[Entrada ]]*Tabla133323223[[#This Row],[Costo unitario RD$]],2)</f>
        <v>0</v>
      </c>
      <c r="O165" s="30">
        <f>ROUND(Tabla133323223[[#This Row],[Salida ]]*Tabla133323223[[#This Row],[Costo unitario RD$]],2)</f>
        <v>493.24</v>
      </c>
      <c r="P165" s="40">
        <f>+Tabla133323223[[#This Row],[Existencia mayo]]+Tabla133323223[[#This Row],[Entrada ]]-Tabla133323223[[#This Row],[Salida ]]</f>
        <v>61</v>
      </c>
      <c r="Q165" s="32">
        <f>+Tabla133323223[[#This Row],[ Valor en             RD$           ]]+Tabla133323223[[#This Row],[Entrada  RD$]]-Tabla133323223[[#This Row],[Salida RD$ ]]</f>
        <v>1583.5600000000002</v>
      </c>
    </row>
    <row r="166" spans="1:17" s="18" customFormat="1" ht="39" customHeight="1" x14ac:dyDescent="0.25">
      <c r="A166" s="12"/>
      <c r="B166" s="157">
        <v>44995</v>
      </c>
      <c r="C166" s="140">
        <v>44995</v>
      </c>
      <c r="D166" s="116">
        <v>4071</v>
      </c>
      <c r="E166" s="33" t="s">
        <v>41</v>
      </c>
      <c r="F166" s="34" t="s">
        <v>42</v>
      </c>
      <c r="G166" s="34" t="s">
        <v>249</v>
      </c>
      <c r="H166" s="36" t="s">
        <v>23</v>
      </c>
      <c r="I166" s="36">
        <v>7522.5</v>
      </c>
      <c r="J166" s="37">
        <v>150</v>
      </c>
      <c r="K166" s="158"/>
      <c r="L166" s="149"/>
      <c r="M166" s="39">
        <f>ROUND(Tabla133323223[[#This Row],[ Valor en             RD$           ]]/Tabla133323223[[#This Row],[Existencia mayo]],2)</f>
        <v>50.15</v>
      </c>
      <c r="N166" s="30">
        <f>ROUND(Tabla133323223[[#This Row],[Entrada ]]*Tabla133323223[[#This Row],[Costo unitario RD$]],2)</f>
        <v>0</v>
      </c>
      <c r="O166" s="30">
        <f>ROUND(Tabla133323223[[#This Row],[Salida ]]*Tabla133323223[[#This Row],[Costo unitario RD$]],2)</f>
        <v>0</v>
      </c>
      <c r="P166" s="40">
        <f>+Tabla133323223[[#This Row],[Existencia mayo]]+Tabla133323223[[#This Row],[Entrada ]]-Tabla133323223[[#This Row],[Salida ]]</f>
        <v>150</v>
      </c>
      <c r="Q166" s="32">
        <f>+Tabla133323223[[#This Row],[ Valor en             RD$           ]]+Tabla133323223[[#This Row],[Entrada  RD$]]-Tabla133323223[[#This Row],[Salida RD$ ]]</f>
        <v>7522.5</v>
      </c>
    </row>
    <row r="167" spans="1:17" s="18" customFormat="1" ht="29.25" customHeight="1" x14ac:dyDescent="0.25">
      <c r="A167" s="12"/>
      <c r="B167" s="157">
        <v>44995</v>
      </c>
      <c r="C167" s="140">
        <v>44995</v>
      </c>
      <c r="D167" s="116">
        <v>4083</v>
      </c>
      <c r="E167" s="33" t="s">
        <v>64</v>
      </c>
      <c r="F167" s="34" t="s">
        <v>250</v>
      </c>
      <c r="G167" s="34" t="s">
        <v>251</v>
      </c>
      <c r="H167" s="36" t="s">
        <v>131</v>
      </c>
      <c r="I167" s="36">
        <v>1773.54</v>
      </c>
      <c r="J167" s="37">
        <v>50</v>
      </c>
      <c r="K167" s="158"/>
      <c r="L167" s="149">
        <v>2</v>
      </c>
      <c r="M167" s="39">
        <f>ROUND(Tabla133323223[[#This Row],[ Valor en             RD$           ]]/Tabla133323223[[#This Row],[Existencia mayo]],2)</f>
        <v>35.47</v>
      </c>
      <c r="N167" s="30">
        <f>ROUND(Tabla133323223[[#This Row],[Entrada ]]*Tabla133323223[[#This Row],[Costo unitario RD$]],2)</f>
        <v>0</v>
      </c>
      <c r="O167" s="30">
        <f>ROUND(Tabla133323223[[#This Row],[Salida ]]*Tabla133323223[[#This Row],[Costo unitario RD$]],2)</f>
        <v>70.94</v>
      </c>
      <c r="P167" s="40">
        <f>+Tabla133323223[[#This Row],[Existencia mayo]]+Tabla133323223[[#This Row],[Entrada ]]-Tabla133323223[[#This Row],[Salida ]]</f>
        <v>48</v>
      </c>
      <c r="Q167" s="32">
        <f>+Tabla133323223[[#This Row],[ Valor en             RD$           ]]+Tabla133323223[[#This Row],[Entrada  RD$]]-Tabla133323223[[#This Row],[Salida RD$ ]]</f>
        <v>1702.6</v>
      </c>
    </row>
    <row r="168" spans="1:17" s="18" customFormat="1" ht="43.5" customHeight="1" x14ac:dyDescent="0.25">
      <c r="A168" s="12"/>
      <c r="B168" s="157">
        <v>44995</v>
      </c>
      <c r="C168" s="140">
        <v>44995</v>
      </c>
      <c r="D168" s="116">
        <v>4069</v>
      </c>
      <c r="E168" s="33" t="s">
        <v>47</v>
      </c>
      <c r="F168" s="34" t="s">
        <v>59</v>
      </c>
      <c r="G168" s="34" t="s">
        <v>252</v>
      </c>
      <c r="H168" s="36" t="s">
        <v>131</v>
      </c>
      <c r="I168" s="36">
        <v>2952.6600000000003</v>
      </c>
      <c r="J168" s="37">
        <v>52</v>
      </c>
      <c r="K168" s="158"/>
      <c r="L168" s="149">
        <v>20</v>
      </c>
      <c r="M168" s="39">
        <f>ROUND(Tabla133323223[[#This Row],[ Valor en             RD$           ]]/Tabla133323223[[#This Row],[Existencia mayo]],2)</f>
        <v>56.78</v>
      </c>
      <c r="N168" s="30">
        <f>ROUND(Tabla133323223[[#This Row],[Entrada ]]*Tabla133323223[[#This Row],[Costo unitario RD$]],2)</f>
        <v>0</v>
      </c>
      <c r="O168" s="30">
        <f>ROUND(Tabla133323223[[#This Row],[Salida ]]*Tabla133323223[[#This Row],[Costo unitario RD$]],2)</f>
        <v>1135.5999999999999</v>
      </c>
      <c r="P168" s="40">
        <f>+Tabla133323223[[#This Row],[Existencia mayo]]+Tabla133323223[[#This Row],[Entrada ]]-Tabla133323223[[#This Row],[Salida ]]</f>
        <v>32</v>
      </c>
      <c r="Q168" s="32">
        <f>+Tabla133323223[[#This Row],[ Valor en             RD$           ]]+Tabla133323223[[#This Row],[Entrada  RD$]]-Tabla133323223[[#This Row],[Salida RD$ ]]</f>
        <v>1817.0600000000004</v>
      </c>
    </row>
    <row r="169" spans="1:17" s="18" customFormat="1" ht="43.5" customHeight="1" x14ac:dyDescent="0.25">
      <c r="A169" s="12"/>
      <c r="B169" s="157">
        <v>44995</v>
      </c>
      <c r="C169" s="140">
        <v>44995</v>
      </c>
      <c r="D169" s="116">
        <v>4069</v>
      </c>
      <c r="E169" s="33" t="s">
        <v>47</v>
      </c>
      <c r="F169" s="34" t="s">
        <v>59</v>
      </c>
      <c r="G169" s="34" t="s">
        <v>253</v>
      </c>
      <c r="H169" s="36" t="s">
        <v>131</v>
      </c>
      <c r="I169" s="36">
        <v>3293.34</v>
      </c>
      <c r="J169" s="37">
        <v>58</v>
      </c>
      <c r="K169" s="158"/>
      <c r="L169" s="149">
        <v>7</v>
      </c>
      <c r="M169" s="39">
        <f>ROUND(Tabla133323223[[#This Row],[ Valor en             RD$           ]]/Tabla133323223[[#This Row],[Existencia mayo]],2)</f>
        <v>56.78</v>
      </c>
      <c r="N169" s="30">
        <f>ROUND(Tabla133323223[[#This Row],[Entrada ]]*Tabla133323223[[#This Row],[Costo unitario RD$]],2)</f>
        <v>0</v>
      </c>
      <c r="O169" s="30">
        <f>ROUND(Tabla133323223[[#This Row],[Salida ]]*Tabla133323223[[#This Row],[Costo unitario RD$]],2)</f>
        <v>397.46</v>
      </c>
      <c r="P169" s="40">
        <f>+Tabla133323223[[#This Row],[Existencia mayo]]+Tabla133323223[[#This Row],[Entrada ]]-Tabla133323223[[#This Row],[Salida ]]</f>
        <v>51</v>
      </c>
      <c r="Q169" s="32">
        <f>+Tabla133323223[[#This Row],[ Valor en             RD$           ]]+Tabla133323223[[#This Row],[Entrada  RD$]]-Tabla133323223[[#This Row],[Salida RD$ ]]</f>
        <v>2895.88</v>
      </c>
    </row>
    <row r="170" spans="1:17" s="18" customFormat="1" ht="39" customHeight="1" x14ac:dyDescent="0.25">
      <c r="A170" s="12"/>
      <c r="B170" s="157">
        <v>44995</v>
      </c>
      <c r="C170" s="140">
        <v>44995</v>
      </c>
      <c r="D170" s="116">
        <v>4010</v>
      </c>
      <c r="E170" s="33" t="s">
        <v>24</v>
      </c>
      <c r="F170" s="34" t="s">
        <v>70</v>
      </c>
      <c r="G170" s="34" t="s">
        <v>254</v>
      </c>
      <c r="H170" s="36" t="s">
        <v>131</v>
      </c>
      <c r="I170" s="36">
        <v>66839.92</v>
      </c>
      <c r="J170" s="37">
        <v>20</v>
      </c>
      <c r="K170" s="158"/>
      <c r="L170" s="149"/>
      <c r="M170" s="39">
        <f>ROUND(Tabla133323223[[#This Row],[ Valor en             RD$           ]]/Tabla133323223[[#This Row],[Existencia mayo]],2)</f>
        <v>3342</v>
      </c>
      <c r="N170" s="30">
        <f>ROUND(Tabla133323223[[#This Row],[Entrada ]]*Tabla133323223[[#This Row],[Costo unitario RD$]],2)</f>
        <v>0</v>
      </c>
      <c r="O170" s="30">
        <f>ROUND(Tabla133323223[[#This Row],[Salida ]]*Tabla133323223[[#This Row],[Costo unitario RD$]],2)</f>
        <v>0</v>
      </c>
      <c r="P170" s="40">
        <f>+Tabla133323223[[#This Row],[Existencia mayo]]+Tabla133323223[[#This Row],[Entrada ]]-Tabla133323223[[#This Row],[Salida ]]</f>
        <v>20</v>
      </c>
      <c r="Q170" s="32">
        <f>+Tabla133323223[[#This Row],[ Valor en             RD$           ]]+Tabla133323223[[#This Row],[Entrada  RD$]]-Tabla133323223[[#This Row],[Salida RD$ ]]</f>
        <v>66839.92</v>
      </c>
    </row>
    <row r="171" spans="1:17" s="18" customFormat="1" ht="39" customHeight="1" x14ac:dyDescent="0.25">
      <c r="A171" s="12"/>
      <c r="B171" s="157">
        <v>44995</v>
      </c>
      <c r="C171" s="140">
        <v>44995</v>
      </c>
      <c r="D171" s="116">
        <v>4097</v>
      </c>
      <c r="E171" s="33" t="s">
        <v>24</v>
      </c>
      <c r="F171" s="34" t="s">
        <v>67</v>
      </c>
      <c r="G171" s="34" t="s">
        <v>255</v>
      </c>
      <c r="H171" s="36" t="s">
        <v>131</v>
      </c>
      <c r="I171" s="36">
        <v>1007.4399999999999</v>
      </c>
      <c r="J171" s="37">
        <v>23</v>
      </c>
      <c r="K171" s="158"/>
      <c r="L171" s="149"/>
      <c r="M171" s="39">
        <f>ROUND(Tabla133323223[[#This Row],[ Valor en             RD$           ]]/Tabla133323223[[#This Row],[Existencia mayo]],2)</f>
        <v>43.8</v>
      </c>
      <c r="N171" s="30">
        <f>ROUND(Tabla133323223[[#This Row],[Entrada ]]*Tabla133323223[[#This Row],[Costo unitario RD$]],2)</f>
        <v>0</v>
      </c>
      <c r="O171" s="30">
        <f>ROUND(Tabla133323223[[#This Row],[Salida ]]*Tabla133323223[[#This Row],[Costo unitario RD$]],2)</f>
        <v>0</v>
      </c>
      <c r="P171" s="40">
        <f>+Tabla133323223[[#This Row],[Existencia mayo]]+Tabla133323223[[#This Row],[Entrada ]]-Tabla133323223[[#This Row],[Salida ]]</f>
        <v>23</v>
      </c>
      <c r="Q171" s="32">
        <f>+Tabla133323223[[#This Row],[ Valor en             RD$           ]]+Tabla133323223[[#This Row],[Entrada  RD$]]-Tabla133323223[[#This Row],[Salida RD$ ]]</f>
        <v>1007.4399999999999</v>
      </c>
    </row>
    <row r="172" spans="1:17" s="18" customFormat="1" ht="30.75" customHeight="1" x14ac:dyDescent="0.25">
      <c r="A172" s="12"/>
      <c r="B172" s="157">
        <v>44995</v>
      </c>
      <c r="C172" s="140">
        <v>44995</v>
      </c>
      <c r="D172" s="116">
        <v>4093</v>
      </c>
      <c r="E172" s="33" t="s">
        <v>256</v>
      </c>
      <c r="F172" s="34" t="s">
        <v>257</v>
      </c>
      <c r="G172" s="34" t="s">
        <v>258</v>
      </c>
      <c r="H172" s="36" t="s">
        <v>131</v>
      </c>
      <c r="I172" s="36">
        <v>2116.94</v>
      </c>
      <c r="J172" s="37">
        <v>5</v>
      </c>
      <c r="K172" s="158"/>
      <c r="L172" s="149"/>
      <c r="M172" s="39">
        <f>ROUND(Tabla133323223[[#This Row],[ Valor en             RD$           ]]/Tabla133323223[[#This Row],[Existencia mayo]],2)</f>
        <v>423.39</v>
      </c>
      <c r="N172" s="30">
        <f>ROUND(Tabla133323223[[#This Row],[Entrada ]]*Tabla133323223[[#This Row],[Costo unitario RD$]],2)</f>
        <v>0</v>
      </c>
      <c r="O172" s="30">
        <f>ROUND(Tabla133323223[[#This Row],[Salida ]]*Tabla133323223[[#This Row],[Costo unitario RD$]],2)</f>
        <v>0</v>
      </c>
      <c r="P172" s="40">
        <f>+Tabla133323223[[#This Row],[Existencia mayo]]+Tabla133323223[[#This Row],[Entrada ]]-Tabla133323223[[#This Row],[Salida ]]</f>
        <v>5</v>
      </c>
      <c r="Q172" s="32">
        <f>+Tabla133323223[[#This Row],[ Valor en             RD$           ]]+Tabla133323223[[#This Row],[Entrada  RD$]]-Tabla133323223[[#This Row],[Salida RD$ ]]</f>
        <v>2116.94</v>
      </c>
    </row>
    <row r="173" spans="1:17" s="18" customFormat="1" ht="30.75" customHeight="1" x14ac:dyDescent="0.25">
      <c r="A173" s="12"/>
      <c r="B173" s="157">
        <v>44985</v>
      </c>
      <c r="C173" s="89">
        <v>44988</v>
      </c>
      <c r="D173" s="33">
        <v>2002</v>
      </c>
      <c r="E173" s="33" t="s">
        <v>116</v>
      </c>
      <c r="F173" s="34" t="s">
        <v>208</v>
      </c>
      <c r="G173" s="34" t="s">
        <v>259</v>
      </c>
      <c r="H173" s="36" t="s">
        <v>131</v>
      </c>
      <c r="I173" s="36">
        <v>666</v>
      </c>
      <c r="J173" s="37">
        <v>200</v>
      </c>
      <c r="K173" s="38"/>
      <c r="L173" s="149">
        <v>138</v>
      </c>
      <c r="M173" s="39">
        <f>ROUND(Tabla133323223[[#This Row],[ Valor en             RD$           ]]/Tabla133323223[[#This Row],[Existencia mayo]],2)</f>
        <v>3.33</v>
      </c>
      <c r="N173" s="30">
        <f>ROUND(Tabla133323223[[#This Row],[Entrada ]]*Tabla133323223[[#This Row],[Costo unitario RD$]],2)</f>
        <v>0</v>
      </c>
      <c r="O173" s="30">
        <f>ROUND(Tabla133323223[[#This Row],[Salida ]]*Tabla133323223[[#This Row],[Costo unitario RD$]],2)</f>
        <v>459.54</v>
      </c>
      <c r="P173" s="40">
        <f>+Tabla133323223[[#This Row],[Existencia mayo]]+Tabla133323223[[#This Row],[Entrada ]]-Tabla133323223[[#This Row],[Salida ]]</f>
        <v>62</v>
      </c>
      <c r="Q173" s="32">
        <f>+Tabla133323223[[#This Row],[ Valor en             RD$           ]]+Tabla133323223[[#This Row],[Entrada  RD$]]-Tabla133323223[[#This Row],[Salida RD$ ]]</f>
        <v>206.45999999999998</v>
      </c>
    </row>
    <row r="174" spans="1:17" s="18" customFormat="1" ht="39" customHeight="1" x14ac:dyDescent="0.25">
      <c r="A174" s="12"/>
      <c r="B174" s="157">
        <v>44985</v>
      </c>
      <c r="C174" s="89">
        <v>44988</v>
      </c>
      <c r="D174" s="33">
        <v>1017</v>
      </c>
      <c r="E174" s="33" t="s">
        <v>116</v>
      </c>
      <c r="F174" s="34" t="s">
        <v>157</v>
      </c>
      <c r="G174" s="155" t="s">
        <v>260</v>
      </c>
      <c r="H174" s="36" t="s">
        <v>131</v>
      </c>
      <c r="I174" s="36">
        <v>39459.200000000004</v>
      </c>
      <c r="J174" s="37">
        <v>440</v>
      </c>
      <c r="K174" s="38"/>
      <c r="L174" s="149">
        <v>137</v>
      </c>
      <c r="M174" s="39">
        <f>ROUND(Tabla133323223[[#This Row],[ Valor en             RD$           ]]/Tabla133323223[[#This Row],[Existencia mayo]],2)</f>
        <v>89.68</v>
      </c>
      <c r="N174" s="30">
        <f>ROUND(Tabla133323223[[#This Row],[Entrada ]]*Tabla133323223[[#This Row],[Costo unitario RD$]],2)</f>
        <v>0</v>
      </c>
      <c r="O174" s="30">
        <f>ROUND(Tabla133323223[[#This Row],[Salida ]]*Tabla133323223[[#This Row],[Costo unitario RD$]],2)</f>
        <v>12286.16</v>
      </c>
      <c r="P174" s="40">
        <f>+Tabla133323223[[#This Row],[Existencia mayo]]+Tabla133323223[[#This Row],[Entrada ]]-Tabla133323223[[#This Row],[Salida ]]</f>
        <v>303</v>
      </c>
      <c r="Q174" s="32">
        <f>+Tabla133323223[[#This Row],[ Valor en             RD$           ]]+Tabla133323223[[#This Row],[Entrada  RD$]]-Tabla133323223[[#This Row],[Salida RD$ ]]</f>
        <v>27173.040000000005</v>
      </c>
    </row>
    <row r="175" spans="1:17" s="18" customFormat="1" ht="26.25" customHeight="1" x14ac:dyDescent="0.25">
      <c r="A175" s="12"/>
      <c r="B175" s="157">
        <v>44985</v>
      </c>
      <c r="C175" s="89">
        <v>44988</v>
      </c>
      <c r="D175" s="33">
        <v>1052</v>
      </c>
      <c r="E175" s="33" t="s">
        <v>41</v>
      </c>
      <c r="F175" s="34" t="s">
        <v>261</v>
      </c>
      <c r="G175" s="155" t="s">
        <v>262</v>
      </c>
      <c r="H175" s="36" t="s">
        <v>23</v>
      </c>
      <c r="I175" s="36">
        <v>578.20000000000005</v>
      </c>
      <c r="J175" s="37">
        <v>10</v>
      </c>
      <c r="K175" s="38"/>
      <c r="L175" s="149">
        <v>3</v>
      </c>
      <c r="M175" s="39">
        <f>ROUND(Tabla133323223[[#This Row],[ Valor en             RD$           ]]/Tabla133323223[[#This Row],[Existencia mayo]],2)</f>
        <v>57.82</v>
      </c>
      <c r="N175" s="30">
        <f>ROUND(Tabla133323223[[#This Row],[Entrada ]]*Tabla133323223[[#This Row],[Costo unitario RD$]],2)</f>
        <v>0</v>
      </c>
      <c r="O175" s="30">
        <f>ROUND(Tabla133323223[[#This Row],[Salida ]]*Tabla133323223[[#This Row],[Costo unitario RD$]],2)</f>
        <v>173.46</v>
      </c>
      <c r="P175" s="40">
        <f>+Tabla133323223[[#This Row],[Existencia mayo]]+Tabla133323223[[#This Row],[Entrada ]]-Tabla133323223[[#This Row],[Salida ]]</f>
        <v>7</v>
      </c>
      <c r="Q175" s="32">
        <f>+Tabla133323223[[#This Row],[ Valor en             RD$           ]]+Tabla133323223[[#This Row],[Entrada  RD$]]-Tabla133323223[[#This Row],[Salida RD$ ]]</f>
        <v>404.74</v>
      </c>
    </row>
    <row r="176" spans="1:17" s="18" customFormat="1" ht="39" customHeight="1" x14ac:dyDescent="0.25">
      <c r="A176" s="12"/>
      <c r="B176" s="157">
        <v>44985</v>
      </c>
      <c r="C176" s="89">
        <v>44988</v>
      </c>
      <c r="D176" s="33">
        <v>2026</v>
      </c>
      <c r="E176" s="33" t="s">
        <v>116</v>
      </c>
      <c r="F176" s="34" t="s">
        <v>263</v>
      </c>
      <c r="G176" s="34" t="s">
        <v>264</v>
      </c>
      <c r="H176" s="36" t="s">
        <v>131</v>
      </c>
      <c r="I176" s="36">
        <v>13806</v>
      </c>
      <c r="J176" s="37">
        <v>100</v>
      </c>
      <c r="K176" s="38"/>
      <c r="L176" s="149">
        <v>4</v>
      </c>
      <c r="M176" s="39">
        <f>ROUND(Tabla133323223[[#This Row],[ Valor en             RD$           ]]/Tabla133323223[[#This Row],[Existencia mayo]],2)</f>
        <v>138.06</v>
      </c>
      <c r="N176" s="30">
        <f>ROUND(Tabla133323223[[#This Row],[Entrada ]]*Tabla133323223[[#This Row],[Costo unitario RD$]],2)</f>
        <v>0</v>
      </c>
      <c r="O176" s="30">
        <f>ROUND(Tabla133323223[[#This Row],[Salida ]]*Tabla133323223[[#This Row],[Costo unitario RD$]],2)</f>
        <v>552.24</v>
      </c>
      <c r="P176" s="40">
        <f>+Tabla133323223[[#This Row],[Existencia mayo]]+Tabla133323223[[#This Row],[Entrada ]]-Tabla133323223[[#This Row],[Salida ]]</f>
        <v>96</v>
      </c>
      <c r="Q176" s="32">
        <f>+Tabla133323223[[#This Row],[ Valor en             RD$           ]]+Tabla133323223[[#This Row],[Entrada  RD$]]-Tabla133323223[[#This Row],[Salida RD$ ]]</f>
        <v>13253.76</v>
      </c>
    </row>
    <row r="177" spans="1:17" s="18" customFormat="1" ht="82.5" customHeight="1" x14ac:dyDescent="0.25">
      <c r="A177" s="12"/>
      <c r="B177" s="140">
        <v>44985</v>
      </c>
      <c r="C177" s="89">
        <v>44988</v>
      </c>
      <c r="D177" s="159">
        <v>2089</v>
      </c>
      <c r="E177" s="159" t="s">
        <v>265</v>
      </c>
      <c r="F177" s="160" t="s">
        <v>266</v>
      </c>
      <c r="G177" s="160" t="s">
        <v>267</v>
      </c>
      <c r="H177" s="36" t="s">
        <v>131</v>
      </c>
      <c r="I177" s="36">
        <v>205910</v>
      </c>
      <c r="J177" s="37">
        <v>500</v>
      </c>
      <c r="K177" s="158"/>
      <c r="L177" s="149"/>
      <c r="M177" s="39">
        <f>ROUND(Tabla133323223[[#This Row],[ Valor en             RD$           ]]/Tabla133323223[[#This Row],[Existencia mayo]],2)</f>
        <v>411.82</v>
      </c>
      <c r="N177" s="30">
        <f>ROUND(Tabla133323223[[#This Row],[Entrada ]]*Tabla133323223[[#This Row],[Costo unitario RD$]],2)</f>
        <v>0</v>
      </c>
      <c r="O177" s="30">
        <f>ROUND(Tabla133323223[[#This Row],[Salida ]]*Tabla133323223[[#This Row],[Costo unitario RD$]],2)</f>
        <v>0</v>
      </c>
      <c r="P177" s="40">
        <f>+Tabla133323223[[#This Row],[Existencia mayo]]+Tabla133323223[[#This Row],[Entrada ]]-Tabla133323223[[#This Row],[Salida ]]</f>
        <v>500</v>
      </c>
      <c r="Q177" s="32">
        <f>+Tabla133323223[[#This Row],[ Valor en             RD$           ]]+Tabla133323223[[#This Row],[Entrada  RD$]]-Tabla133323223[[#This Row],[Salida RD$ ]]</f>
        <v>205910</v>
      </c>
    </row>
    <row r="178" spans="1:17" s="18" customFormat="1" ht="24" customHeight="1" x14ac:dyDescent="0.25">
      <c r="A178" s="12"/>
      <c r="B178" s="140">
        <v>44985</v>
      </c>
      <c r="C178" s="89">
        <v>44988</v>
      </c>
      <c r="D178" s="159">
        <v>2086</v>
      </c>
      <c r="E178" s="159" t="s">
        <v>116</v>
      </c>
      <c r="F178" s="160" t="s">
        <v>203</v>
      </c>
      <c r="G178" s="160" t="s">
        <v>268</v>
      </c>
      <c r="H178" s="36" t="s">
        <v>131</v>
      </c>
      <c r="I178" s="36">
        <v>1207.1399999999999</v>
      </c>
      <c r="J178" s="37">
        <v>31</v>
      </c>
      <c r="K178" s="158"/>
      <c r="L178" s="149"/>
      <c r="M178" s="39">
        <f>ROUND(Tabla133323223[[#This Row],[ Valor en             RD$           ]]/Tabla133323223[[#This Row],[Existencia mayo]],2)</f>
        <v>38.94</v>
      </c>
      <c r="N178" s="30">
        <f>ROUND(Tabla133323223[[#This Row],[Entrada ]]*Tabla133323223[[#This Row],[Costo unitario RD$]],2)</f>
        <v>0</v>
      </c>
      <c r="O178" s="30">
        <f>ROUND(Tabla133323223[[#This Row],[Salida ]]*Tabla133323223[[#This Row],[Costo unitario RD$]],2)</f>
        <v>0</v>
      </c>
      <c r="P178" s="40">
        <f>+Tabla133323223[[#This Row],[Existencia mayo]]+Tabla133323223[[#This Row],[Entrada ]]-Tabla133323223[[#This Row],[Salida ]]</f>
        <v>31</v>
      </c>
      <c r="Q178" s="32">
        <f>+Tabla133323223[[#This Row],[ Valor en             RD$           ]]+Tabla133323223[[#This Row],[Entrada  RD$]]-Tabla133323223[[#This Row],[Salida RD$ ]]</f>
        <v>1207.1399999999999</v>
      </c>
    </row>
    <row r="179" spans="1:17" s="18" customFormat="1" ht="39" customHeight="1" x14ac:dyDescent="0.25">
      <c r="A179" s="12"/>
      <c r="B179" s="140">
        <v>44985</v>
      </c>
      <c r="C179" s="89">
        <v>44988</v>
      </c>
      <c r="D179" s="159">
        <v>2041</v>
      </c>
      <c r="E179" s="159" t="s">
        <v>116</v>
      </c>
      <c r="F179" s="160" t="s">
        <v>135</v>
      </c>
      <c r="G179" s="160" t="s">
        <v>269</v>
      </c>
      <c r="H179" s="36" t="s">
        <v>131</v>
      </c>
      <c r="I179" s="36">
        <v>4672.8</v>
      </c>
      <c r="J179" s="37">
        <v>24</v>
      </c>
      <c r="K179" s="158"/>
      <c r="L179" s="149">
        <v>3</v>
      </c>
      <c r="M179" s="39">
        <f>ROUND(Tabla133323223[[#This Row],[ Valor en             RD$           ]]/Tabla133323223[[#This Row],[Existencia mayo]],2)</f>
        <v>194.7</v>
      </c>
      <c r="N179" s="30">
        <f>ROUND(Tabla133323223[[#This Row],[Entrada ]]*Tabla133323223[[#This Row],[Costo unitario RD$]],2)</f>
        <v>0</v>
      </c>
      <c r="O179" s="30">
        <f>ROUND(Tabla133323223[[#This Row],[Salida ]]*Tabla133323223[[#This Row],[Costo unitario RD$]],2)</f>
        <v>584.1</v>
      </c>
      <c r="P179" s="40">
        <f>+Tabla133323223[[#This Row],[Existencia mayo]]+Tabla133323223[[#This Row],[Entrada ]]-Tabla133323223[[#This Row],[Salida ]]</f>
        <v>21</v>
      </c>
      <c r="Q179" s="32">
        <f>+Tabla133323223[[#This Row],[ Valor en             RD$           ]]+Tabla133323223[[#This Row],[Entrada  RD$]]-Tabla133323223[[#This Row],[Salida RD$ ]]</f>
        <v>4088.7000000000003</v>
      </c>
    </row>
    <row r="180" spans="1:17" s="18" customFormat="1" ht="39" customHeight="1" x14ac:dyDescent="0.25">
      <c r="A180" s="12"/>
      <c r="B180" s="140">
        <v>44985</v>
      </c>
      <c r="C180" s="89">
        <v>44988</v>
      </c>
      <c r="D180" s="159">
        <v>2088</v>
      </c>
      <c r="E180" s="159" t="s">
        <v>116</v>
      </c>
      <c r="F180" s="160" t="s">
        <v>135</v>
      </c>
      <c r="G180" s="160" t="s">
        <v>270</v>
      </c>
      <c r="H180" s="36" t="s">
        <v>131</v>
      </c>
      <c r="I180" s="36">
        <v>2035.5</v>
      </c>
      <c r="J180" s="37">
        <v>15</v>
      </c>
      <c r="K180" s="158"/>
      <c r="L180" s="149"/>
      <c r="M180" s="39">
        <f>ROUND(Tabla133323223[[#This Row],[ Valor en             RD$           ]]/Tabla133323223[[#This Row],[Existencia mayo]],2)</f>
        <v>135.69999999999999</v>
      </c>
      <c r="N180" s="30">
        <f>ROUND(Tabla133323223[[#This Row],[Entrada ]]*Tabla133323223[[#This Row],[Costo unitario RD$]],2)</f>
        <v>0</v>
      </c>
      <c r="O180" s="30">
        <f>ROUND(Tabla133323223[[#This Row],[Salida ]]*Tabla133323223[[#This Row],[Costo unitario RD$]],2)</f>
        <v>0</v>
      </c>
      <c r="P180" s="40">
        <f>+Tabla133323223[[#This Row],[Existencia mayo]]+Tabla133323223[[#This Row],[Entrada ]]-Tabla133323223[[#This Row],[Salida ]]</f>
        <v>15</v>
      </c>
      <c r="Q180" s="32">
        <f>+Tabla133323223[[#This Row],[ Valor en             RD$           ]]+Tabla133323223[[#This Row],[Entrada  RD$]]-Tabla133323223[[#This Row],[Salida RD$ ]]</f>
        <v>2035.5</v>
      </c>
    </row>
    <row r="181" spans="1:17" s="18" customFormat="1" ht="39" customHeight="1" x14ac:dyDescent="0.25">
      <c r="A181" s="12"/>
      <c r="B181" s="140">
        <v>44985</v>
      </c>
      <c r="C181" s="89">
        <v>44988</v>
      </c>
      <c r="D181" s="159">
        <v>2041</v>
      </c>
      <c r="E181" s="159" t="s">
        <v>116</v>
      </c>
      <c r="F181" s="160" t="s">
        <v>135</v>
      </c>
      <c r="G181" s="160" t="s">
        <v>271</v>
      </c>
      <c r="H181" s="36" t="s">
        <v>131</v>
      </c>
      <c r="I181" s="36">
        <v>4134.7199999999993</v>
      </c>
      <c r="J181" s="37">
        <v>16</v>
      </c>
      <c r="K181" s="158"/>
      <c r="L181" s="149"/>
      <c r="M181" s="39">
        <f>ROUND(Tabla133323223[[#This Row],[ Valor en             RD$           ]]/Tabla133323223[[#This Row],[Existencia mayo]],2)</f>
        <v>258.42</v>
      </c>
      <c r="N181" s="30">
        <f>ROUND(Tabla133323223[[#This Row],[Entrada ]]*Tabla133323223[[#This Row],[Costo unitario RD$]],2)</f>
        <v>0</v>
      </c>
      <c r="O181" s="30">
        <f>ROUND(Tabla133323223[[#This Row],[Salida ]]*Tabla133323223[[#This Row],[Costo unitario RD$]],2)</f>
        <v>0</v>
      </c>
      <c r="P181" s="40">
        <f>+Tabla133323223[[#This Row],[Existencia mayo]]+Tabla133323223[[#This Row],[Entrada ]]-Tabla133323223[[#This Row],[Salida ]]</f>
        <v>16</v>
      </c>
      <c r="Q181" s="32">
        <f>+Tabla133323223[[#This Row],[ Valor en             RD$           ]]+Tabla133323223[[#This Row],[Entrada  RD$]]-Tabla133323223[[#This Row],[Salida RD$ ]]</f>
        <v>4134.7199999999993</v>
      </c>
    </row>
    <row r="182" spans="1:17" s="18" customFormat="1" ht="39" customHeight="1" x14ac:dyDescent="0.25">
      <c r="A182" s="12"/>
      <c r="B182" s="140">
        <v>44985</v>
      </c>
      <c r="C182" s="89">
        <v>44988</v>
      </c>
      <c r="D182" s="159">
        <v>2087</v>
      </c>
      <c r="E182" s="159" t="s">
        <v>116</v>
      </c>
      <c r="F182" s="160" t="s">
        <v>135</v>
      </c>
      <c r="G182" s="160" t="s">
        <v>272</v>
      </c>
      <c r="H182" s="36" t="s">
        <v>131</v>
      </c>
      <c r="I182" s="36">
        <v>4908.8000000000011</v>
      </c>
      <c r="J182" s="37">
        <v>8</v>
      </c>
      <c r="K182" s="158"/>
      <c r="L182" s="149"/>
      <c r="M182" s="39">
        <f>ROUND(Tabla133323223[[#This Row],[ Valor en             RD$           ]]/Tabla133323223[[#This Row],[Existencia mayo]],2)</f>
        <v>613.6</v>
      </c>
      <c r="N182" s="30">
        <f>ROUND(Tabla133323223[[#This Row],[Entrada ]]*Tabla133323223[[#This Row],[Costo unitario RD$]],2)</f>
        <v>0</v>
      </c>
      <c r="O182" s="30">
        <f>ROUND(Tabla133323223[[#This Row],[Salida ]]*Tabla133323223[[#This Row],[Costo unitario RD$]],2)</f>
        <v>0</v>
      </c>
      <c r="P182" s="40">
        <f>+Tabla133323223[[#This Row],[Existencia mayo]]+Tabla133323223[[#This Row],[Entrada ]]-Tabla133323223[[#This Row],[Salida ]]</f>
        <v>8</v>
      </c>
      <c r="Q182" s="32">
        <f>+Tabla133323223[[#This Row],[ Valor en             RD$           ]]+Tabla133323223[[#This Row],[Entrada  RD$]]-Tabla133323223[[#This Row],[Salida RD$ ]]</f>
        <v>4908.8000000000011</v>
      </c>
    </row>
    <row r="183" spans="1:17" s="18" customFormat="1" ht="26.25" customHeight="1" x14ac:dyDescent="0.25">
      <c r="A183" s="12"/>
      <c r="B183" s="140">
        <v>44985</v>
      </c>
      <c r="C183" s="89">
        <v>44988</v>
      </c>
      <c r="D183" s="159">
        <v>1042</v>
      </c>
      <c r="E183" s="159" t="s">
        <v>116</v>
      </c>
      <c r="F183" s="160" t="s">
        <v>117</v>
      </c>
      <c r="G183" s="161" t="s">
        <v>273</v>
      </c>
      <c r="H183" s="36" t="s">
        <v>131</v>
      </c>
      <c r="I183" s="36">
        <v>17947.8</v>
      </c>
      <c r="J183" s="37">
        <v>390</v>
      </c>
      <c r="K183" s="158"/>
      <c r="L183" s="149">
        <v>61</v>
      </c>
      <c r="M183" s="39">
        <f>ROUND(Tabla133323223[[#This Row],[ Valor en             RD$           ]]/Tabla133323223[[#This Row],[Existencia mayo]],2)</f>
        <v>46.02</v>
      </c>
      <c r="N183" s="30">
        <f>ROUND(Tabla133323223[[#This Row],[Entrada ]]*Tabla133323223[[#This Row],[Costo unitario RD$]],2)</f>
        <v>0</v>
      </c>
      <c r="O183" s="30">
        <f>ROUND(Tabla133323223[[#This Row],[Salida ]]*Tabla133323223[[#This Row],[Costo unitario RD$]],2)</f>
        <v>2807.22</v>
      </c>
      <c r="P183" s="40">
        <f>+Tabla133323223[[#This Row],[Existencia mayo]]+Tabla133323223[[#This Row],[Entrada ]]-Tabla133323223[[#This Row],[Salida ]]</f>
        <v>329</v>
      </c>
      <c r="Q183" s="32">
        <f>+Tabla133323223[[#This Row],[ Valor en             RD$           ]]+Tabla133323223[[#This Row],[Entrada  RD$]]-Tabla133323223[[#This Row],[Salida RD$ ]]</f>
        <v>15140.58</v>
      </c>
    </row>
    <row r="184" spans="1:17" s="18" customFormat="1" ht="26.25" customHeight="1" x14ac:dyDescent="0.25">
      <c r="A184" s="12"/>
      <c r="B184" s="140">
        <v>44985</v>
      </c>
      <c r="C184" s="89">
        <v>44988</v>
      </c>
      <c r="D184" s="33">
        <v>1041</v>
      </c>
      <c r="E184" s="33" t="s">
        <v>116</v>
      </c>
      <c r="F184" s="34" t="s">
        <v>117</v>
      </c>
      <c r="G184" s="155" t="s">
        <v>274</v>
      </c>
      <c r="H184" s="36" t="s">
        <v>131</v>
      </c>
      <c r="I184" s="36">
        <v>4461.5800000000008</v>
      </c>
      <c r="J184" s="37">
        <v>199</v>
      </c>
      <c r="K184" s="158"/>
      <c r="L184" s="149">
        <v>34</v>
      </c>
      <c r="M184" s="39">
        <f>ROUND(Tabla133323223[[#This Row],[ Valor en             RD$           ]]/Tabla133323223[[#This Row],[Existencia mayo]],2)</f>
        <v>22.42</v>
      </c>
      <c r="N184" s="30">
        <f>ROUND(Tabla133323223[[#This Row],[Entrada ]]*Tabla133323223[[#This Row],[Costo unitario RD$]],2)</f>
        <v>0</v>
      </c>
      <c r="O184" s="30">
        <f>ROUND(Tabla133323223[[#This Row],[Salida ]]*Tabla133323223[[#This Row],[Costo unitario RD$]],2)</f>
        <v>762.28</v>
      </c>
      <c r="P184" s="40">
        <f>+Tabla133323223[[#This Row],[Existencia mayo]]+Tabla133323223[[#This Row],[Entrada ]]-Tabla133323223[[#This Row],[Salida ]]</f>
        <v>165</v>
      </c>
      <c r="Q184" s="32">
        <f>+Tabla133323223[[#This Row],[ Valor en             RD$           ]]+Tabla133323223[[#This Row],[Entrada  RD$]]-Tabla133323223[[#This Row],[Salida RD$ ]]</f>
        <v>3699.3000000000011</v>
      </c>
    </row>
    <row r="185" spans="1:17" s="18" customFormat="1" ht="26.25" customHeight="1" x14ac:dyDescent="0.25">
      <c r="A185" s="12"/>
      <c r="B185" s="140">
        <v>44985</v>
      </c>
      <c r="C185" s="89">
        <v>44988</v>
      </c>
      <c r="D185" s="33">
        <v>2071</v>
      </c>
      <c r="E185" s="33" t="s">
        <v>116</v>
      </c>
      <c r="F185" s="34" t="s">
        <v>275</v>
      </c>
      <c r="G185" s="155" t="s">
        <v>276</v>
      </c>
      <c r="H185" s="36" t="s">
        <v>131</v>
      </c>
      <c r="I185" s="36">
        <v>1023</v>
      </c>
      <c r="J185" s="37">
        <v>155</v>
      </c>
      <c r="K185" s="158"/>
      <c r="L185" s="149"/>
      <c r="M185" s="39">
        <f>ROUND(Tabla133323223[[#This Row],[ Valor en             RD$           ]]/Tabla133323223[[#This Row],[Existencia mayo]],2)</f>
        <v>6.6</v>
      </c>
      <c r="N185" s="30">
        <f>ROUND(Tabla133323223[[#This Row],[Entrada ]]*Tabla133323223[[#This Row],[Costo unitario RD$]],2)</f>
        <v>0</v>
      </c>
      <c r="O185" s="30">
        <f>ROUND(Tabla133323223[[#This Row],[Salida ]]*Tabla133323223[[#This Row],[Costo unitario RD$]],2)</f>
        <v>0</v>
      </c>
      <c r="P185" s="40">
        <f>+Tabla133323223[[#This Row],[Existencia mayo]]+Tabla133323223[[#This Row],[Entrada ]]-Tabla133323223[[#This Row],[Salida ]]</f>
        <v>155</v>
      </c>
      <c r="Q185" s="32">
        <f>+Tabla133323223[[#This Row],[ Valor en             RD$           ]]+Tabla133323223[[#This Row],[Entrada  RD$]]-Tabla133323223[[#This Row],[Salida RD$ ]]</f>
        <v>1023</v>
      </c>
    </row>
    <row r="186" spans="1:17" s="18" customFormat="1" ht="41.25" customHeight="1" x14ac:dyDescent="0.25">
      <c r="A186" s="12"/>
      <c r="B186" s="140">
        <v>44985</v>
      </c>
      <c r="C186" s="89">
        <v>44988</v>
      </c>
      <c r="D186" s="33">
        <v>1017</v>
      </c>
      <c r="E186" s="33" t="s">
        <v>116</v>
      </c>
      <c r="F186" s="34" t="s">
        <v>157</v>
      </c>
      <c r="G186" s="155" t="s">
        <v>277</v>
      </c>
      <c r="H186" s="36" t="s">
        <v>23</v>
      </c>
      <c r="I186" s="36">
        <v>34981.1</v>
      </c>
      <c r="J186" s="37">
        <v>605</v>
      </c>
      <c r="K186" s="158"/>
      <c r="L186" s="149">
        <v>45</v>
      </c>
      <c r="M186" s="39">
        <f>ROUND(Tabla133323223[[#This Row],[ Valor en             RD$           ]]/Tabla133323223[[#This Row],[Existencia mayo]],2)</f>
        <v>57.82</v>
      </c>
      <c r="N186" s="30">
        <f>ROUND(Tabla133323223[[#This Row],[Entrada ]]*Tabla133323223[[#This Row],[Costo unitario RD$]],2)</f>
        <v>0</v>
      </c>
      <c r="O186" s="30">
        <f>ROUND(Tabla133323223[[#This Row],[Salida ]]*Tabla133323223[[#This Row],[Costo unitario RD$]],2)</f>
        <v>2601.9</v>
      </c>
      <c r="P186" s="40">
        <f>+Tabla133323223[[#This Row],[Existencia mayo]]+Tabla133323223[[#This Row],[Entrada ]]-Tabla133323223[[#This Row],[Salida ]]</f>
        <v>560</v>
      </c>
      <c r="Q186" s="32">
        <f>+Tabla133323223[[#This Row],[ Valor en             RD$           ]]+Tabla133323223[[#This Row],[Entrada  RD$]]-Tabla133323223[[#This Row],[Salida RD$ ]]</f>
        <v>32379.199999999997</v>
      </c>
    </row>
    <row r="187" spans="1:17" s="18" customFormat="1" ht="39" customHeight="1" x14ac:dyDescent="0.25">
      <c r="A187" s="12"/>
      <c r="B187" s="162">
        <v>44931</v>
      </c>
      <c r="C187" s="162">
        <v>44931</v>
      </c>
      <c r="D187" s="40">
        <v>4021</v>
      </c>
      <c r="E187" s="40" t="s">
        <v>24</v>
      </c>
      <c r="F187" s="142" t="s">
        <v>278</v>
      </c>
      <c r="G187" s="163" t="s">
        <v>279</v>
      </c>
      <c r="H187" s="40" t="s">
        <v>30</v>
      </c>
      <c r="I187" s="164">
        <v>6053.4</v>
      </c>
      <c r="J187" s="165">
        <v>27</v>
      </c>
      <c r="K187" s="166"/>
      <c r="L187" s="167"/>
      <c r="M187" s="39">
        <f>ROUND(Tabla133323223[[#This Row],[ Valor en             RD$           ]]/Tabla133323223[[#This Row],[Existencia mayo]],2)</f>
        <v>224.2</v>
      </c>
      <c r="N187" s="30">
        <f>ROUND(Tabla133323223[[#This Row],[Entrada ]]*Tabla133323223[[#This Row],[Costo unitario RD$]],2)</f>
        <v>0</v>
      </c>
      <c r="O187" s="30">
        <f>ROUND(Tabla133323223[[#This Row],[Salida ]]*Tabla133323223[[#This Row],[Costo unitario RD$]],2)</f>
        <v>0</v>
      </c>
      <c r="P187" s="40">
        <f>+Tabla133323223[[#This Row],[Existencia mayo]]+Tabla133323223[[#This Row],[Entrada ]]-Tabla133323223[[#This Row],[Salida ]]</f>
        <v>27</v>
      </c>
      <c r="Q187" s="32">
        <f>+Tabla133323223[[#This Row],[ Valor en             RD$           ]]+Tabla133323223[[#This Row],[Entrada  RD$]]-Tabla133323223[[#This Row],[Salida RD$ ]]</f>
        <v>6053.4</v>
      </c>
    </row>
    <row r="188" spans="1:17" s="18" customFormat="1" ht="39" customHeight="1" x14ac:dyDescent="0.25">
      <c r="A188" s="12"/>
      <c r="B188" s="162">
        <v>44931</v>
      </c>
      <c r="C188" s="162">
        <v>44931</v>
      </c>
      <c r="D188" s="40">
        <v>4048</v>
      </c>
      <c r="E188" s="40" t="s">
        <v>24</v>
      </c>
      <c r="F188" s="142" t="s">
        <v>52</v>
      </c>
      <c r="G188" s="163" t="s">
        <v>280</v>
      </c>
      <c r="H188" s="40" t="s">
        <v>131</v>
      </c>
      <c r="I188" s="164">
        <v>11505</v>
      </c>
      <c r="J188" s="165">
        <v>30</v>
      </c>
      <c r="K188" s="166"/>
      <c r="L188" s="167"/>
      <c r="M188" s="39">
        <f>ROUND(Tabla133323223[[#This Row],[ Valor en             RD$           ]]/Tabla133323223[[#This Row],[Existencia mayo]],2)</f>
        <v>383.5</v>
      </c>
      <c r="N188" s="30">
        <f>ROUND(Tabla133323223[[#This Row],[Entrada ]]*Tabla133323223[[#This Row],[Costo unitario RD$]],2)</f>
        <v>0</v>
      </c>
      <c r="O188" s="30">
        <f>ROUND(Tabla133323223[[#This Row],[Salida ]]*Tabla133323223[[#This Row],[Costo unitario RD$]],2)</f>
        <v>0</v>
      </c>
      <c r="P188" s="40">
        <f>+Tabla133323223[[#This Row],[Existencia mayo]]+Tabla133323223[[#This Row],[Entrada ]]-Tabla133323223[[#This Row],[Salida ]]</f>
        <v>30</v>
      </c>
      <c r="Q188" s="32">
        <f>+Tabla133323223[[#This Row],[ Valor en             RD$           ]]+Tabla133323223[[#This Row],[Entrada  RD$]]-Tabla133323223[[#This Row],[Salida RD$ ]]</f>
        <v>11505</v>
      </c>
    </row>
    <row r="189" spans="1:17" s="18" customFormat="1" ht="39" customHeight="1" x14ac:dyDescent="0.25">
      <c r="A189" s="12"/>
      <c r="B189" s="162">
        <v>44931</v>
      </c>
      <c r="C189" s="162">
        <v>44931</v>
      </c>
      <c r="D189" s="40">
        <v>4048</v>
      </c>
      <c r="E189" s="40" t="s">
        <v>24</v>
      </c>
      <c r="F189" s="142" t="s">
        <v>52</v>
      </c>
      <c r="G189" s="163" t="s">
        <v>281</v>
      </c>
      <c r="H189" s="40" t="s">
        <v>131</v>
      </c>
      <c r="I189" s="164">
        <v>6136</v>
      </c>
      <c r="J189" s="165">
        <v>16</v>
      </c>
      <c r="K189" s="166"/>
      <c r="L189" s="167"/>
      <c r="M189" s="39">
        <f>ROUND(Tabla133323223[[#This Row],[ Valor en             RD$           ]]/Tabla133323223[[#This Row],[Existencia mayo]],2)</f>
        <v>383.5</v>
      </c>
      <c r="N189" s="30">
        <f>ROUND(Tabla133323223[[#This Row],[Entrada ]]*Tabla133323223[[#This Row],[Costo unitario RD$]],2)</f>
        <v>0</v>
      </c>
      <c r="O189" s="30">
        <f>ROUND(Tabla133323223[[#This Row],[Salida ]]*Tabla133323223[[#This Row],[Costo unitario RD$]],2)</f>
        <v>0</v>
      </c>
      <c r="P189" s="40">
        <f>+Tabla133323223[[#This Row],[Existencia mayo]]+Tabla133323223[[#This Row],[Entrada ]]-Tabla133323223[[#This Row],[Salida ]]</f>
        <v>16</v>
      </c>
      <c r="Q189" s="32">
        <f>+Tabla133323223[[#This Row],[ Valor en             RD$           ]]+Tabla133323223[[#This Row],[Entrada  RD$]]-Tabla133323223[[#This Row],[Salida RD$ ]]</f>
        <v>6136</v>
      </c>
    </row>
    <row r="190" spans="1:17" s="18" customFormat="1" ht="39" customHeight="1" x14ac:dyDescent="0.25">
      <c r="A190" s="12"/>
      <c r="B190" s="162">
        <v>44931</v>
      </c>
      <c r="C190" s="162">
        <v>44931</v>
      </c>
      <c r="D190" s="40">
        <v>4017</v>
      </c>
      <c r="E190" s="40" t="s">
        <v>24</v>
      </c>
      <c r="F190" s="142" t="s">
        <v>52</v>
      </c>
      <c r="G190" s="163" t="s">
        <v>282</v>
      </c>
      <c r="H190" s="40" t="s">
        <v>131</v>
      </c>
      <c r="I190" s="164">
        <v>5192.0000000000009</v>
      </c>
      <c r="J190" s="165">
        <v>40</v>
      </c>
      <c r="K190" s="166"/>
      <c r="L190" s="167">
        <v>1</v>
      </c>
      <c r="M190" s="39">
        <f>ROUND(Tabla133323223[[#This Row],[ Valor en             RD$           ]]/Tabla133323223[[#This Row],[Existencia mayo]],2)</f>
        <v>129.80000000000001</v>
      </c>
      <c r="N190" s="30">
        <f>ROUND(Tabla133323223[[#This Row],[Entrada ]]*Tabla133323223[[#This Row],[Costo unitario RD$]],2)</f>
        <v>0</v>
      </c>
      <c r="O190" s="30">
        <f>ROUND(Tabla133323223[[#This Row],[Salida ]]*Tabla133323223[[#This Row],[Costo unitario RD$]],2)</f>
        <v>129.80000000000001</v>
      </c>
      <c r="P190" s="40">
        <f>+Tabla133323223[[#This Row],[Existencia mayo]]+Tabla133323223[[#This Row],[Entrada ]]-Tabla133323223[[#This Row],[Salida ]]</f>
        <v>39</v>
      </c>
      <c r="Q190" s="32">
        <f>+Tabla133323223[[#This Row],[ Valor en             RD$           ]]+Tabla133323223[[#This Row],[Entrada  RD$]]-Tabla133323223[[#This Row],[Salida RD$ ]]</f>
        <v>5062.2000000000007</v>
      </c>
    </row>
    <row r="191" spans="1:17" s="18" customFormat="1" ht="39" customHeight="1" x14ac:dyDescent="0.25">
      <c r="A191" s="12"/>
      <c r="B191" s="162">
        <v>44931</v>
      </c>
      <c r="C191" s="162">
        <v>44931</v>
      </c>
      <c r="D191" s="40">
        <v>4017</v>
      </c>
      <c r="E191" s="40" t="s">
        <v>24</v>
      </c>
      <c r="F191" s="142" t="s">
        <v>52</v>
      </c>
      <c r="G191" s="163" t="s">
        <v>283</v>
      </c>
      <c r="H191" s="40" t="s">
        <v>131</v>
      </c>
      <c r="I191" s="164">
        <v>6100.6000000000013</v>
      </c>
      <c r="J191" s="165">
        <v>47</v>
      </c>
      <c r="K191" s="166"/>
      <c r="L191" s="167"/>
      <c r="M191" s="39">
        <f>ROUND(Tabla133323223[[#This Row],[ Valor en             RD$           ]]/Tabla133323223[[#This Row],[Existencia mayo]],2)</f>
        <v>129.80000000000001</v>
      </c>
      <c r="N191" s="30">
        <f>ROUND(Tabla133323223[[#This Row],[Entrada ]]*Tabla133323223[[#This Row],[Costo unitario RD$]],2)</f>
        <v>0</v>
      </c>
      <c r="O191" s="30">
        <f>ROUND(Tabla133323223[[#This Row],[Salida ]]*Tabla133323223[[#This Row],[Costo unitario RD$]],2)</f>
        <v>0</v>
      </c>
      <c r="P191" s="40">
        <f>+Tabla133323223[[#This Row],[Existencia mayo]]+Tabla133323223[[#This Row],[Entrada ]]-Tabla133323223[[#This Row],[Salida ]]</f>
        <v>47</v>
      </c>
      <c r="Q191" s="32">
        <f>+Tabla133323223[[#This Row],[ Valor en             RD$           ]]+Tabla133323223[[#This Row],[Entrada  RD$]]-Tabla133323223[[#This Row],[Salida RD$ ]]</f>
        <v>6100.6000000000013</v>
      </c>
    </row>
    <row r="192" spans="1:17" s="18" customFormat="1" ht="26.25" customHeight="1" x14ac:dyDescent="0.25">
      <c r="A192" s="12"/>
      <c r="B192" s="162">
        <v>44931</v>
      </c>
      <c r="C192" s="162">
        <v>44931</v>
      </c>
      <c r="D192" s="40">
        <v>4013</v>
      </c>
      <c r="E192" s="40" t="s">
        <v>24</v>
      </c>
      <c r="F192" s="142" t="s">
        <v>52</v>
      </c>
      <c r="G192" s="163" t="s">
        <v>284</v>
      </c>
      <c r="H192" s="40" t="s">
        <v>131</v>
      </c>
      <c r="I192" s="164">
        <v>5399.68</v>
      </c>
      <c r="J192" s="165">
        <v>44</v>
      </c>
      <c r="K192" s="166"/>
      <c r="L192" s="167">
        <v>1</v>
      </c>
      <c r="M192" s="39">
        <f>ROUND(Tabla133323223[[#This Row],[ Valor en             RD$           ]]/Tabla133323223[[#This Row],[Existencia mayo]],2)</f>
        <v>122.72</v>
      </c>
      <c r="N192" s="30">
        <f>ROUND(Tabla133323223[[#This Row],[Entrada ]]*Tabla133323223[[#This Row],[Costo unitario RD$]],2)</f>
        <v>0</v>
      </c>
      <c r="O192" s="30">
        <f>ROUND(Tabla133323223[[#This Row],[Salida ]]*Tabla133323223[[#This Row],[Costo unitario RD$]],2)</f>
        <v>122.72</v>
      </c>
      <c r="P192" s="40">
        <f>+Tabla133323223[[#This Row],[Existencia mayo]]+Tabla133323223[[#This Row],[Entrada ]]-Tabla133323223[[#This Row],[Salida ]]</f>
        <v>43</v>
      </c>
      <c r="Q192" s="32">
        <f>+Tabla133323223[[#This Row],[ Valor en             RD$           ]]+Tabla133323223[[#This Row],[Entrada  RD$]]-Tabla133323223[[#This Row],[Salida RD$ ]]</f>
        <v>5276.96</v>
      </c>
    </row>
    <row r="193" spans="1:17" s="18" customFormat="1" ht="26.25" customHeight="1" x14ac:dyDescent="0.25">
      <c r="A193" s="12"/>
      <c r="B193" s="162">
        <v>44931</v>
      </c>
      <c r="C193" s="162">
        <v>44931</v>
      </c>
      <c r="D193" s="40">
        <v>4013</v>
      </c>
      <c r="E193" s="40" t="s">
        <v>24</v>
      </c>
      <c r="F193" s="142" t="s">
        <v>52</v>
      </c>
      <c r="G193" s="163" t="s">
        <v>285</v>
      </c>
      <c r="H193" s="40" t="s">
        <v>131</v>
      </c>
      <c r="I193" s="164">
        <v>3436.1599999999994</v>
      </c>
      <c r="J193" s="165">
        <v>28</v>
      </c>
      <c r="K193" s="166"/>
      <c r="L193" s="167"/>
      <c r="M193" s="39">
        <f>ROUND(Tabla133323223[[#This Row],[ Valor en             RD$           ]]/Tabla133323223[[#This Row],[Existencia mayo]],2)</f>
        <v>122.72</v>
      </c>
      <c r="N193" s="30">
        <f>ROUND(Tabla133323223[[#This Row],[Entrada ]]*Tabla133323223[[#This Row],[Costo unitario RD$]],2)</f>
        <v>0</v>
      </c>
      <c r="O193" s="30">
        <f>ROUND(Tabla133323223[[#This Row],[Salida ]]*Tabla133323223[[#This Row],[Costo unitario RD$]],2)</f>
        <v>0</v>
      </c>
      <c r="P193" s="40">
        <f>+Tabla133323223[[#This Row],[Existencia mayo]]+Tabla133323223[[#This Row],[Entrada ]]-Tabla133323223[[#This Row],[Salida ]]</f>
        <v>28</v>
      </c>
      <c r="Q193" s="32">
        <f>+Tabla133323223[[#This Row],[ Valor en             RD$           ]]+Tabla133323223[[#This Row],[Entrada  RD$]]-Tabla133323223[[#This Row],[Salida RD$ ]]</f>
        <v>3436.1599999999994</v>
      </c>
    </row>
    <row r="194" spans="1:17" s="18" customFormat="1" ht="26.25" customHeight="1" x14ac:dyDescent="0.25">
      <c r="A194" s="12"/>
      <c r="B194" s="162">
        <v>44931</v>
      </c>
      <c r="C194" s="162">
        <v>44931</v>
      </c>
      <c r="D194" s="40">
        <v>4013</v>
      </c>
      <c r="E194" s="40" t="s">
        <v>24</v>
      </c>
      <c r="F194" s="142" t="s">
        <v>52</v>
      </c>
      <c r="G194" s="163" t="s">
        <v>286</v>
      </c>
      <c r="H194" s="40" t="s">
        <v>131</v>
      </c>
      <c r="I194" s="164">
        <v>4172.4799999999996</v>
      </c>
      <c r="J194" s="165">
        <v>34</v>
      </c>
      <c r="K194" s="166"/>
      <c r="L194" s="167">
        <v>1</v>
      </c>
      <c r="M194" s="39">
        <f>ROUND(Tabla133323223[[#This Row],[ Valor en             RD$           ]]/Tabla133323223[[#This Row],[Existencia mayo]],2)</f>
        <v>122.72</v>
      </c>
      <c r="N194" s="30">
        <f>ROUND(Tabla133323223[[#This Row],[Entrada ]]*Tabla133323223[[#This Row],[Costo unitario RD$]],2)</f>
        <v>0</v>
      </c>
      <c r="O194" s="30">
        <f>ROUND(Tabla133323223[[#This Row],[Salida ]]*Tabla133323223[[#This Row],[Costo unitario RD$]],2)</f>
        <v>122.72</v>
      </c>
      <c r="P194" s="40">
        <f>+Tabla133323223[[#This Row],[Existencia mayo]]+Tabla133323223[[#This Row],[Entrada ]]-Tabla133323223[[#This Row],[Salida ]]</f>
        <v>33</v>
      </c>
      <c r="Q194" s="32">
        <f>+Tabla133323223[[#This Row],[ Valor en             RD$           ]]+Tabla133323223[[#This Row],[Entrada  RD$]]-Tabla133323223[[#This Row],[Salida RD$ ]]</f>
        <v>4049.7599999999998</v>
      </c>
    </row>
    <row r="195" spans="1:17" s="18" customFormat="1" ht="26.25" customHeight="1" x14ac:dyDescent="0.25">
      <c r="A195" s="12"/>
      <c r="B195" s="162">
        <v>44931</v>
      </c>
      <c r="C195" s="162">
        <v>44931</v>
      </c>
      <c r="D195" s="40">
        <v>4083</v>
      </c>
      <c r="E195" s="40" t="s">
        <v>64</v>
      </c>
      <c r="F195" s="142" t="s">
        <v>250</v>
      </c>
      <c r="G195" s="163" t="s">
        <v>251</v>
      </c>
      <c r="H195" s="40" t="s">
        <v>131</v>
      </c>
      <c r="I195" s="164">
        <v>2360</v>
      </c>
      <c r="J195" s="165">
        <v>50</v>
      </c>
      <c r="K195" s="166"/>
      <c r="L195" s="167"/>
      <c r="M195" s="39">
        <f>ROUND(Tabla133323223[[#This Row],[ Valor en             RD$           ]]/Tabla133323223[[#This Row],[Existencia mayo]],2)</f>
        <v>47.2</v>
      </c>
      <c r="N195" s="30">
        <f>ROUND(Tabla133323223[[#This Row],[Entrada ]]*Tabla133323223[[#This Row],[Costo unitario RD$]],2)</f>
        <v>0</v>
      </c>
      <c r="O195" s="30">
        <f>ROUND(Tabla133323223[[#This Row],[Salida ]]*Tabla133323223[[#This Row],[Costo unitario RD$]],2)</f>
        <v>0</v>
      </c>
      <c r="P195" s="40">
        <f>+Tabla133323223[[#This Row],[Existencia mayo]]+Tabla133323223[[#This Row],[Entrada ]]-Tabla133323223[[#This Row],[Salida ]]</f>
        <v>50</v>
      </c>
      <c r="Q195" s="32">
        <f>+Tabla133323223[[#This Row],[ Valor en             RD$           ]]+Tabla133323223[[#This Row],[Entrada  RD$]]-Tabla133323223[[#This Row],[Salida RD$ ]]</f>
        <v>2360</v>
      </c>
    </row>
    <row r="196" spans="1:17" s="18" customFormat="1" ht="26.25" customHeight="1" x14ac:dyDescent="0.25">
      <c r="A196" s="12"/>
      <c r="B196" s="162">
        <v>44931</v>
      </c>
      <c r="C196" s="162">
        <v>44931</v>
      </c>
      <c r="D196" s="40">
        <v>4032</v>
      </c>
      <c r="E196" s="40" t="s">
        <v>287</v>
      </c>
      <c r="F196" s="142" t="s">
        <v>288</v>
      </c>
      <c r="G196" s="163" t="s">
        <v>289</v>
      </c>
      <c r="H196" s="40" t="s">
        <v>30</v>
      </c>
      <c r="I196" s="164">
        <v>9841.2000000000007</v>
      </c>
      <c r="J196" s="165">
        <v>12</v>
      </c>
      <c r="K196" s="166"/>
      <c r="L196" s="167"/>
      <c r="M196" s="39">
        <f>ROUND(Tabla133323223[[#This Row],[ Valor en             RD$           ]]/Tabla133323223[[#This Row],[Existencia mayo]],2)</f>
        <v>820.1</v>
      </c>
      <c r="N196" s="30">
        <f>ROUND(Tabla133323223[[#This Row],[Entrada ]]*Tabla133323223[[#This Row],[Costo unitario RD$]],2)</f>
        <v>0</v>
      </c>
      <c r="O196" s="30">
        <f>ROUND(Tabla133323223[[#This Row],[Salida ]]*Tabla133323223[[#This Row],[Costo unitario RD$]],2)</f>
        <v>0</v>
      </c>
      <c r="P196" s="40">
        <f>+Tabla133323223[[#This Row],[Existencia mayo]]+Tabla133323223[[#This Row],[Entrada ]]-Tabla133323223[[#This Row],[Salida ]]</f>
        <v>12</v>
      </c>
      <c r="Q196" s="32">
        <f>+Tabla133323223[[#This Row],[ Valor en             RD$           ]]+Tabla133323223[[#This Row],[Entrada  RD$]]-Tabla133323223[[#This Row],[Salida RD$ ]]</f>
        <v>9841.2000000000007</v>
      </c>
    </row>
    <row r="197" spans="1:17" s="18" customFormat="1" ht="26.25" customHeight="1" x14ac:dyDescent="0.25">
      <c r="A197" s="12"/>
      <c r="B197" s="162">
        <v>44931</v>
      </c>
      <c r="C197" s="162">
        <v>44931</v>
      </c>
      <c r="D197" s="40">
        <v>4012</v>
      </c>
      <c r="E197" s="40" t="s">
        <v>24</v>
      </c>
      <c r="F197" s="142" t="s">
        <v>89</v>
      </c>
      <c r="G197" s="163" t="s">
        <v>290</v>
      </c>
      <c r="H197" s="40" t="s">
        <v>131</v>
      </c>
      <c r="I197" s="164">
        <v>2885.1000000000004</v>
      </c>
      <c r="J197" s="165">
        <v>163</v>
      </c>
      <c r="K197" s="166"/>
      <c r="L197" s="167">
        <v>14</v>
      </c>
      <c r="M197" s="39">
        <f>ROUND(Tabla133323223[[#This Row],[ Valor en             RD$           ]]/Tabla133323223[[#This Row],[Existencia mayo]],2)</f>
        <v>17.7</v>
      </c>
      <c r="N197" s="30">
        <f>ROUND(Tabla133323223[[#This Row],[Entrada ]]*Tabla133323223[[#This Row],[Costo unitario RD$]],2)</f>
        <v>0</v>
      </c>
      <c r="O197" s="30">
        <f>ROUND(Tabla133323223[[#This Row],[Salida ]]*Tabla133323223[[#This Row],[Costo unitario RD$]],2)</f>
        <v>247.8</v>
      </c>
      <c r="P197" s="40">
        <f>+Tabla133323223[[#This Row],[Existencia mayo]]+Tabla133323223[[#This Row],[Entrada ]]-Tabla133323223[[#This Row],[Salida ]]</f>
        <v>149</v>
      </c>
      <c r="Q197" s="32">
        <f>+Tabla133323223[[#This Row],[ Valor en             RD$           ]]+Tabla133323223[[#This Row],[Entrada  RD$]]-Tabla133323223[[#This Row],[Salida RD$ ]]</f>
        <v>2637.3</v>
      </c>
    </row>
    <row r="198" spans="1:17" s="18" customFormat="1" ht="26.25" customHeight="1" x14ac:dyDescent="0.25">
      <c r="A198" s="12"/>
      <c r="B198" s="162">
        <v>44931</v>
      </c>
      <c r="C198" s="162">
        <v>44931</v>
      </c>
      <c r="D198" s="40">
        <v>4077</v>
      </c>
      <c r="E198" s="40" t="s">
        <v>24</v>
      </c>
      <c r="F198" s="142" t="s">
        <v>89</v>
      </c>
      <c r="G198" s="163" t="s">
        <v>291</v>
      </c>
      <c r="H198" s="40" t="s">
        <v>131</v>
      </c>
      <c r="I198" s="164">
        <v>1954.08</v>
      </c>
      <c r="J198" s="165">
        <v>92</v>
      </c>
      <c r="K198" s="166"/>
      <c r="L198" s="167">
        <v>3</v>
      </c>
      <c r="M198" s="39">
        <f>ROUND(Tabla133323223[[#This Row],[ Valor en             RD$           ]]/Tabla133323223[[#This Row],[Existencia mayo]],2)</f>
        <v>21.24</v>
      </c>
      <c r="N198" s="30">
        <f>ROUND(Tabla133323223[[#This Row],[Entrada ]]*Tabla133323223[[#This Row],[Costo unitario RD$]],2)</f>
        <v>0</v>
      </c>
      <c r="O198" s="30">
        <f>ROUND(Tabla133323223[[#This Row],[Salida ]]*Tabla133323223[[#This Row],[Costo unitario RD$]],2)</f>
        <v>63.72</v>
      </c>
      <c r="P198" s="40">
        <f>+Tabla133323223[[#This Row],[Existencia mayo]]+Tabla133323223[[#This Row],[Entrada ]]-Tabla133323223[[#This Row],[Salida ]]</f>
        <v>89</v>
      </c>
      <c r="Q198" s="32">
        <f>+Tabla133323223[[#This Row],[ Valor en             RD$           ]]+Tabla133323223[[#This Row],[Entrada  RD$]]-Tabla133323223[[#This Row],[Salida RD$ ]]</f>
        <v>1890.36</v>
      </c>
    </row>
    <row r="199" spans="1:17" s="18" customFormat="1" ht="26.25" customHeight="1" x14ac:dyDescent="0.25">
      <c r="A199" s="12"/>
      <c r="B199" s="162">
        <v>44931</v>
      </c>
      <c r="C199" s="162">
        <v>44931</v>
      </c>
      <c r="D199" s="40">
        <v>4029</v>
      </c>
      <c r="E199" s="40" t="s">
        <v>101</v>
      </c>
      <c r="F199" s="142" t="s">
        <v>292</v>
      </c>
      <c r="G199" s="163" t="s">
        <v>293</v>
      </c>
      <c r="H199" s="40" t="s">
        <v>30</v>
      </c>
      <c r="I199" s="164">
        <v>16779.599999999999</v>
      </c>
      <c r="J199" s="165">
        <v>36</v>
      </c>
      <c r="K199" s="166"/>
      <c r="L199" s="167"/>
      <c r="M199" s="39">
        <f>ROUND(Tabla133323223[[#This Row],[ Valor en             RD$           ]]/Tabla133323223[[#This Row],[Existencia mayo]],2)</f>
        <v>466.1</v>
      </c>
      <c r="N199" s="30">
        <f>ROUND(Tabla133323223[[#This Row],[Entrada ]]*Tabla133323223[[#This Row],[Costo unitario RD$]],2)</f>
        <v>0</v>
      </c>
      <c r="O199" s="30">
        <f>ROUND(Tabla133323223[[#This Row],[Salida ]]*Tabla133323223[[#This Row],[Costo unitario RD$]],2)</f>
        <v>0</v>
      </c>
      <c r="P199" s="40">
        <f>+Tabla133323223[[#This Row],[Existencia mayo]]+Tabla133323223[[#This Row],[Entrada ]]-Tabla133323223[[#This Row],[Salida ]]</f>
        <v>36</v>
      </c>
      <c r="Q199" s="32">
        <f>+Tabla133323223[[#This Row],[ Valor en             RD$           ]]+Tabla133323223[[#This Row],[Entrada  RD$]]-Tabla133323223[[#This Row],[Salida RD$ ]]</f>
        <v>16779.599999999999</v>
      </c>
    </row>
    <row r="200" spans="1:17" s="18" customFormat="1" ht="26.25" customHeight="1" x14ac:dyDescent="0.25">
      <c r="A200" s="12"/>
      <c r="B200" s="162">
        <v>44931</v>
      </c>
      <c r="C200" s="162">
        <v>44931</v>
      </c>
      <c r="D200" s="40">
        <v>4042</v>
      </c>
      <c r="E200" s="40" t="s">
        <v>24</v>
      </c>
      <c r="F200" s="142" t="s">
        <v>229</v>
      </c>
      <c r="G200" s="163" t="s">
        <v>230</v>
      </c>
      <c r="H200" s="40" t="s">
        <v>30</v>
      </c>
      <c r="I200" s="164">
        <v>15830.88</v>
      </c>
      <c r="J200" s="165">
        <v>258</v>
      </c>
      <c r="K200" s="166"/>
      <c r="L200" s="167"/>
      <c r="M200" s="39">
        <f>ROUND(Tabla133323223[[#This Row],[ Valor en             RD$           ]]/Tabla133323223[[#This Row],[Existencia mayo]],2)</f>
        <v>61.36</v>
      </c>
      <c r="N200" s="30">
        <f>ROUND(Tabla133323223[[#This Row],[Entrada ]]*Tabla133323223[[#This Row],[Costo unitario RD$]],2)</f>
        <v>0</v>
      </c>
      <c r="O200" s="30">
        <f>ROUND(Tabla133323223[[#This Row],[Salida ]]*Tabla133323223[[#This Row],[Costo unitario RD$]],2)</f>
        <v>0</v>
      </c>
      <c r="P200" s="40">
        <f>+Tabla133323223[[#This Row],[Existencia mayo]]+Tabla133323223[[#This Row],[Entrada ]]-Tabla133323223[[#This Row],[Salida ]]</f>
        <v>258</v>
      </c>
      <c r="Q200" s="32">
        <f>+Tabla133323223[[#This Row],[ Valor en             RD$           ]]+Tabla133323223[[#This Row],[Entrada  RD$]]-Tabla133323223[[#This Row],[Salida RD$ ]]</f>
        <v>15830.88</v>
      </c>
    </row>
    <row r="201" spans="1:17" s="18" customFormat="1" ht="39" customHeight="1" x14ac:dyDescent="0.25">
      <c r="A201" s="12"/>
      <c r="B201" s="162">
        <v>44931</v>
      </c>
      <c r="C201" s="162">
        <v>44931</v>
      </c>
      <c r="D201" s="40">
        <v>4019</v>
      </c>
      <c r="E201" s="40" t="s">
        <v>121</v>
      </c>
      <c r="F201" s="142" t="s">
        <v>294</v>
      </c>
      <c r="G201" s="163" t="s">
        <v>295</v>
      </c>
      <c r="H201" s="40" t="s">
        <v>131</v>
      </c>
      <c r="I201" s="164">
        <v>1445.5</v>
      </c>
      <c r="J201" s="165">
        <v>7</v>
      </c>
      <c r="K201" s="166"/>
      <c r="L201" s="167"/>
      <c r="M201" s="39">
        <f>ROUND(Tabla133323223[[#This Row],[ Valor en             RD$           ]]/Tabla133323223[[#This Row],[Existencia mayo]],2)</f>
        <v>206.5</v>
      </c>
      <c r="N201" s="30">
        <f>ROUND(Tabla133323223[[#This Row],[Entrada ]]*Tabla133323223[[#This Row],[Costo unitario RD$]],2)</f>
        <v>0</v>
      </c>
      <c r="O201" s="30">
        <f>ROUND(Tabla133323223[[#This Row],[Salida ]]*Tabla133323223[[#This Row],[Costo unitario RD$]],2)</f>
        <v>0</v>
      </c>
      <c r="P201" s="40">
        <f>+Tabla133323223[[#This Row],[Existencia mayo]]+Tabla133323223[[#This Row],[Entrada ]]-Tabla133323223[[#This Row],[Salida ]]</f>
        <v>7</v>
      </c>
      <c r="Q201" s="32">
        <f>+Tabla133323223[[#This Row],[ Valor en             RD$           ]]+Tabla133323223[[#This Row],[Entrada  RD$]]-Tabla133323223[[#This Row],[Salida RD$ ]]</f>
        <v>1445.5</v>
      </c>
    </row>
    <row r="202" spans="1:17" s="18" customFormat="1" ht="39" customHeight="1" x14ac:dyDescent="0.25">
      <c r="A202" s="12"/>
      <c r="B202" s="162">
        <v>44931</v>
      </c>
      <c r="C202" s="162">
        <v>44931</v>
      </c>
      <c r="D202" s="40">
        <v>4081</v>
      </c>
      <c r="E202" s="40" t="s">
        <v>121</v>
      </c>
      <c r="F202" s="142" t="s">
        <v>294</v>
      </c>
      <c r="G202" s="163" t="s">
        <v>296</v>
      </c>
      <c r="H202" s="40" t="s">
        <v>131</v>
      </c>
      <c r="I202" s="164">
        <v>5162.5</v>
      </c>
      <c r="J202" s="165">
        <v>25</v>
      </c>
      <c r="K202" s="166"/>
      <c r="L202" s="167"/>
      <c r="M202" s="39">
        <f>ROUND(Tabla133323223[[#This Row],[ Valor en             RD$           ]]/Tabla133323223[[#This Row],[Existencia mayo]],2)</f>
        <v>206.5</v>
      </c>
      <c r="N202" s="30">
        <f>ROUND(Tabla133323223[[#This Row],[Entrada ]]*Tabla133323223[[#This Row],[Costo unitario RD$]],2)</f>
        <v>0</v>
      </c>
      <c r="O202" s="30">
        <f>ROUND(Tabla133323223[[#This Row],[Salida ]]*Tabla133323223[[#This Row],[Costo unitario RD$]],2)</f>
        <v>0</v>
      </c>
      <c r="P202" s="40">
        <f>+Tabla133323223[[#This Row],[Existencia mayo]]+Tabla133323223[[#This Row],[Entrada ]]-Tabla133323223[[#This Row],[Salida ]]</f>
        <v>25</v>
      </c>
      <c r="Q202" s="32">
        <f>+Tabla133323223[[#This Row],[ Valor en             RD$           ]]+Tabla133323223[[#This Row],[Entrada  RD$]]-Tabla133323223[[#This Row],[Salida RD$ ]]</f>
        <v>5162.5</v>
      </c>
    </row>
    <row r="203" spans="1:17" s="18" customFormat="1" ht="26.25" customHeight="1" x14ac:dyDescent="0.25">
      <c r="A203" s="12"/>
      <c r="B203" s="162">
        <v>44931</v>
      </c>
      <c r="C203" s="162">
        <v>44931</v>
      </c>
      <c r="D203" s="40">
        <v>4081</v>
      </c>
      <c r="E203" s="40" t="s">
        <v>121</v>
      </c>
      <c r="F203" s="142" t="s">
        <v>294</v>
      </c>
      <c r="G203" s="163" t="s">
        <v>297</v>
      </c>
      <c r="H203" s="40" t="s">
        <v>131</v>
      </c>
      <c r="I203" s="164">
        <v>6726</v>
      </c>
      <c r="J203" s="165">
        <v>12</v>
      </c>
      <c r="K203" s="166"/>
      <c r="L203" s="167"/>
      <c r="M203" s="39">
        <f>ROUND(Tabla133323223[[#This Row],[ Valor en             RD$           ]]/Tabla133323223[[#This Row],[Existencia mayo]],2)</f>
        <v>560.5</v>
      </c>
      <c r="N203" s="30">
        <f>ROUND(Tabla133323223[[#This Row],[Entrada ]]*Tabla133323223[[#This Row],[Costo unitario RD$]],2)</f>
        <v>0</v>
      </c>
      <c r="O203" s="30">
        <f>ROUND(Tabla133323223[[#This Row],[Salida ]]*Tabla133323223[[#This Row],[Costo unitario RD$]],2)</f>
        <v>0</v>
      </c>
      <c r="P203" s="40">
        <f>+Tabla133323223[[#This Row],[Existencia mayo]]+Tabla133323223[[#This Row],[Entrada ]]-Tabla133323223[[#This Row],[Salida ]]</f>
        <v>12</v>
      </c>
      <c r="Q203" s="32">
        <f>+Tabla133323223[[#This Row],[ Valor en             RD$           ]]+Tabla133323223[[#This Row],[Entrada  RD$]]-Tabla133323223[[#This Row],[Salida RD$ ]]</f>
        <v>6726</v>
      </c>
    </row>
    <row r="204" spans="1:17" s="18" customFormat="1" ht="26.25" customHeight="1" x14ac:dyDescent="0.25">
      <c r="A204" s="12"/>
      <c r="B204" s="162">
        <v>44931</v>
      </c>
      <c r="C204" s="162">
        <v>44931</v>
      </c>
      <c r="D204" s="40">
        <v>4090</v>
      </c>
      <c r="E204" s="40" t="s">
        <v>121</v>
      </c>
      <c r="F204" s="142" t="s">
        <v>294</v>
      </c>
      <c r="G204" s="163" t="s">
        <v>298</v>
      </c>
      <c r="H204" s="40" t="s">
        <v>131</v>
      </c>
      <c r="I204" s="164">
        <v>5752.5</v>
      </c>
      <c r="J204" s="165">
        <v>5</v>
      </c>
      <c r="K204" s="166"/>
      <c r="L204" s="167"/>
      <c r="M204" s="39">
        <f>ROUND(Tabla133323223[[#This Row],[ Valor en             RD$           ]]/Tabla133323223[[#This Row],[Existencia mayo]],2)</f>
        <v>1150.5</v>
      </c>
      <c r="N204" s="30">
        <f>ROUND(Tabla133323223[[#This Row],[Entrada ]]*Tabla133323223[[#This Row],[Costo unitario RD$]],2)</f>
        <v>0</v>
      </c>
      <c r="O204" s="30">
        <f>ROUND(Tabla133323223[[#This Row],[Salida ]]*Tabla133323223[[#This Row],[Costo unitario RD$]],2)</f>
        <v>0</v>
      </c>
      <c r="P204" s="40">
        <f>+Tabla133323223[[#This Row],[Existencia mayo]]+Tabla133323223[[#This Row],[Entrada ]]-Tabla133323223[[#This Row],[Salida ]]</f>
        <v>5</v>
      </c>
      <c r="Q204" s="32">
        <f>+Tabla133323223[[#This Row],[ Valor en             RD$           ]]+Tabla133323223[[#This Row],[Entrada  RD$]]-Tabla133323223[[#This Row],[Salida RD$ ]]</f>
        <v>5752.5</v>
      </c>
    </row>
    <row r="205" spans="1:17" s="18" customFormat="1" ht="26.25" customHeight="1" x14ac:dyDescent="0.25">
      <c r="A205" s="12"/>
      <c r="B205" s="162">
        <v>44931</v>
      </c>
      <c r="C205" s="162">
        <v>44931</v>
      </c>
      <c r="D205" s="40">
        <v>4039</v>
      </c>
      <c r="E205" s="40" t="s">
        <v>24</v>
      </c>
      <c r="F205" s="142" t="s">
        <v>229</v>
      </c>
      <c r="G205" s="155" t="s">
        <v>299</v>
      </c>
      <c r="H205" s="40" t="s">
        <v>30</v>
      </c>
      <c r="I205" s="164">
        <v>5380.7999999999993</v>
      </c>
      <c r="J205" s="165">
        <v>24</v>
      </c>
      <c r="K205" s="166"/>
      <c r="L205" s="167">
        <v>5</v>
      </c>
      <c r="M205" s="39">
        <f>ROUND(Tabla133323223[[#This Row],[ Valor en             RD$           ]]/Tabla133323223[[#This Row],[Existencia mayo]],2)</f>
        <v>224.2</v>
      </c>
      <c r="N205" s="30">
        <f>ROUND(Tabla133323223[[#This Row],[Entrada ]]*Tabla133323223[[#This Row],[Costo unitario RD$]],2)</f>
        <v>0</v>
      </c>
      <c r="O205" s="30">
        <f>ROUND(Tabla133323223[[#This Row],[Salida ]]*Tabla133323223[[#This Row],[Costo unitario RD$]],2)</f>
        <v>1121</v>
      </c>
      <c r="P205" s="40">
        <f>+Tabla133323223[[#This Row],[Existencia mayo]]+Tabla133323223[[#This Row],[Entrada ]]-Tabla133323223[[#This Row],[Salida ]]</f>
        <v>19</v>
      </c>
      <c r="Q205" s="32">
        <f>+Tabla133323223[[#This Row],[ Valor en             RD$           ]]+Tabla133323223[[#This Row],[Entrada  RD$]]-Tabla133323223[[#This Row],[Salida RD$ ]]</f>
        <v>4259.7999999999993</v>
      </c>
    </row>
    <row r="206" spans="1:17" s="18" customFormat="1" ht="26.25" customHeight="1" x14ac:dyDescent="0.25">
      <c r="A206" s="12"/>
      <c r="B206" s="162">
        <v>44931</v>
      </c>
      <c r="C206" s="162">
        <v>44931</v>
      </c>
      <c r="D206" s="40">
        <v>4016</v>
      </c>
      <c r="E206" s="40" t="s">
        <v>24</v>
      </c>
      <c r="F206" s="142" t="s">
        <v>82</v>
      </c>
      <c r="G206" s="163" t="s">
        <v>300</v>
      </c>
      <c r="H206" s="40" t="s">
        <v>30</v>
      </c>
      <c r="I206" s="164">
        <v>3363.0000000000005</v>
      </c>
      <c r="J206" s="165">
        <v>15</v>
      </c>
      <c r="K206" s="166"/>
      <c r="L206" s="167">
        <v>3</v>
      </c>
      <c r="M206" s="39">
        <f>ROUND(Tabla133323223[[#This Row],[ Valor en             RD$           ]]/Tabla133323223[[#This Row],[Existencia mayo]],2)</f>
        <v>224.2</v>
      </c>
      <c r="N206" s="30">
        <f>ROUND(Tabla133323223[[#This Row],[Entrada ]]*Tabla133323223[[#This Row],[Costo unitario RD$]],2)</f>
        <v>0</v>
      </c>
      <c r="O206" s="30">
        <f>ROUND(Tabla133323223[[#This Row],[Salida ]]*Tabla133323223[[#This Row],[Costo unitario RD$]],2)</f>
        <v>672.6</v>
      </c>
      <c r="P206" s="40">
        <f>+Tabla133323223[[#This Row],[Existencia mayo]]+Tabla133323223[[#This Row],[Entrada ]]-Tabla133323223[[#This Row],[Salida ]]</f>
        <v>12</v>
      </c>
      <c r="Q206" s="32">
        <f>+Tabla133323223[[#This Row],[ Valor en             RD$           ]]+Tabla133323223[[#This Row],[Entrada  RD$]]-Tabla133323223[[#This Row],[Salida RD$ ]]</f>
        <v>2690.4000000000005</v>
      </c>
    </row>
    <row r="207" spans="1:17" s="18" customFormat="1" ht="26.25" customHeight="1" x14ac:dyDescent="0.25">
      <c r="A207" s="12"/>
      <c r="B207" s="162">
        <v>44931</v>
      </c>
      <c r="C207" s="162">
        <v>44931</v>
      </c>
      <c r="D207" s="40">
        <v>4001</v>
      </c>
      <c r="E207" s="40" t="s">
        <v>24</v>
      </c>
      <c r="F207" s="142" t="s">
        <v>28</v>
      </c>
      <c r="G207" s="163" t="s">
        <v>301</v>
      </c>
      <c r="H207" s="40" t="s">
        <v>30</v>
      </c>
      <c r="I207" s="164">
        <v>30327.534</v>
      </c>
      <c r="J207" s="165">
        <v>334</v>
      </c>
      <c r="K207" s="166"/>
      <c r="L207" s="167"/>
      <c r="M207" s="39">
        <f>ROUND(Tabla133323223[[#This Row],[ Valor en             RD$           ]]/Tabla133323223[[#This Row],[Existencia mayo]],2)</f>
        <v>90.8</v>
      </c>
      <c r="N207" s="30">
        <f>ROUND(Tabla133323223[[#This Row],[Entrada ]]*Tabla133323223[[#This Row],[Costo unitario RD$]],2)</f>
        <v>0</v>
      </c>
      <c r="O207" s="30">
        <f>ROUND(Tabla133323223[[#This Row],[Salida ]]*Tabla133323223[[#This Row],[Costo unitario RD$]],2)</f>
        <v>0</v>
      </c>
      <c r="P207" s="40">
        <f>+Tabla133323223[[#This Row],[Existencia mayo]]+Tabla133323223[[#This Row],[Entrada ]]-Tabla133323223[[#This Row],[Salida ]]</f>
        <v>334</v>
      </c>
      <c r="Q207" s="32">
        <f>+Tabla133323223[[#This Row],[ Valor en             RD$           ]]+Tabla133323223[[#This Row],[Entrada  RD$]]-Tabla133323223[[#This Row],[Salida RD$ ]]</f>
        <v>30327.534</v>
      </c>
    </row>
    <row r="208" spans="1:17" s="18" customFormat="1" ht="26.25" customHeight="1" x14ac:dyDescent="0.25">
      <c r="A208" s="12"/>
      <c r="B208" s="162">
        <v>44931</v>
      </c>
      <c r="C208" s="162">
        <v>44931</v>
      </c>
      <c r="D208" s="40">
        <v>4094</v>
      </c>
      <c r="E208" s="40" t="s">
        <v>24</v>
      </c>
      <c r="F208" s="142" t="s">
        <v>28</v>
      </c>
      <c r="G208" s="163" t="s">
        <v>302</v>
      </c>
      <c r="H208" s="40" t="s">
        <v>131</v>
      </c>
      <c r="I208" s="164">
        <v>15452.100000000002</v>
      </c>
      <c r="J208" s="165">
        <v>97</v>
      </c>
      <c r="K208" s="166"/>
      <c r="L208" s="167">
        <v>1</v>
      </c>
      <c r="M208" s="39">
        <f>ROUND(Tabla133323223[[#This Row],[ Valor en             RD$           ]]/Tabla133323223[[#This Row],[Existencia mayo]],2)</f>
        <v>159.30000000000001</v>
      </c>
      <c r="N208" s="30">
        <f>ROUND(Tabla133323223[[#This Row],[Entrada ]]*Tabla133323223[[#This Row],[Costo unitario RD$]],2)</f>
        <v>0</v>
      </c>
      <c r="O208" s="30">
        <f>ROUND(Tabla133323223[[#This Row],[Salida ]]*Tabla133323223[[#This Row],[Costo unitario RD$]],2)</f>
        <v>159.30000000000001</v>
      </c>
      <c r="P208" s="40">
        <f>+Tabla133323223[[#This Row],[Existencia mayo]]+Tabla133323223[[#This Row],[Entrada ]]-Tabla133323223[[#This Row],[Salida ]]</f>
        <v>96</v>
      </c>
      <c r="Q208" s="32">
        <f>+Tabla133323223[[#This Row],[ Valor en             RD$           ]]+Tabla133323223[[#This Row],[Entrada  RD$]]-Tabla133323223[[#This Row],[Salida RD$ ]]</f>
        <v>15292.800000000003</v>
      </c>
    </row>
    <row r="209" spans="1:17" s="18" customFormat="1" ht="26.25" customHeight="1" x14ac:dyDescent="0.25">
      <c r="A209" s="12"/>
      <c r="B209" s="162">
        <v>44931</v>
      </c>
      <c r="C209" s="162">
        <v>44931</v>
      </c>
      <c r="D209" s="40">
        <v>4003</v>
      </c>
      <c r="E209" s="40" t="s">
        <v>24</v>
      </c>
      <c r="F209" s="142" t="s">
        <v>74</v>
      </c>
      <c r="G209" s="163" t="s">
        <v>303</v>
      </c>
      <c r="H209" s="40" t="s">
        <v>131</v>
      </c>
      <c r="I209" s="164">
        <v>21282.48</v>
      </c>
      <c r="J209" s="165">
        <v>167</v>
      </c>
      <c r="K209" s="166"/>
      <c r="L209" s="167">
        <v>7</v>
      </c>
      <c r="M209" s="39">
        <f>ROUND(Tabla133323223[[#This Row],[ Valor en             RD$           ]]/Tabla133323223[[#This Row],[Existencia mayo]],2)</f>
        <v>127.44</v>
      </c>
      <c r="N209" s="30">
        <f>ROUND(Tabla133323223[[#This Row],[Entrada ]]*Tabla133323223[[#This Row],[Costo unitario RD$]],2)</f>
        <v>0</v>
      </c>
      <c r="O209" s="30">
        <f>ROUND(Tabla133323223[[#This Row],[Salida ]]*Tabla133323223[[#This Row],[Costo unitario RD$]],2)</f>
        <v>892.08</v>
      </c>
      <c r="P209" s="40">
        <f>+Tabla133323223[[#This Row],[Existencia mayo]]+Tabla133323223[[#This Row],[Entrada ]]-Tabla133323223[[#This Row],[Salida ]]</f>
        <v>160</v>
      </c>
      <c r="Q209" s="32">
        <f>+Tabla133323223[[#This Row],[ Valor en             RD$           ]]+Tabla133323223[[#This Row],[Entrada  RD$]]-Tabla133323223[[#This Row],[Salida RD$ ]]</f>
        <v>20390.399999999998</v>
      </c>
    </row>
    <row r="210" spans="1:17" s="18" customFormat="1" ht="26.25" customHeight="1" x14ac:dyDescent="0.25">
      <c r="A210" s="12"/>
      <c r="B210" s="162">
        <v>44931</v>
      </c>
      <c r="C210" s="162">
        <v>44931</v>
      </c>
      <c r="D210" s="40">
        <v>4024</v>
      </c>
      <c r="E210" s="40" t="s">
        <v>24</v>
      </c>
      <c r="F210" s="142" t="s">
        <v>304</v>
      </c>
      <c r="G210" s="163" t="s">
        <v>305</v>
      </c>
      <c r="H210" s="40" t="s">
        <v>131</v>
      </c>
      <c r="I210" s="164">
        <v>5451.6</v>
      </c>
      <c r="J210" s="165">
        <v>12</v>
      </c>
      <c r="K210" s="166"/>
      <c r="L210" s="167"/>
      <c r="M210" s="39">
        <f>ROUND(Tabla133323223[[#This Row],[ Valor en             RD$           ]]/Tabla133323223[[#This Row],[Existencia mayo]],2)</f>
        <v>454.3</v>
      </c>
      <c r="N210" s="30">
        <f>ROUND(Tabla133323223[[#This Row],[Entrada ]]*Tabla133323223[[#This Row],[Costo unitario RD$]],2)</f>
        <v>0</v>
      </c>
      <c r="O210" s="30">
        <f>ROUND(Tabla133323223[[#This Row],[Salida ]]*Tabla133323223[[#This Row],[Costo unitario RD$]],2)</f>
        <v>0</v>
      </c>
      <c r="P210" s="40">
        <f>+Tabla133323223[[#This Row],[Existencia mayo]]+Tabla133323223[[#This Row],[Entrada ]]-Tabla133323223[[#This Row],[Salida ]]</f>
        <v>12</v>
      </c>
      <c r="Q210" s="32">
        <f>+Tabla133323223[[#This Row],[ Valor en             RD$           ]]+Tabla133323223[[#This Row],[Entrada  RD$]]-Tabla133323223[[#This Row],[Salida RD$ ]]</f>
        <v>5451.6</v>
      </c>
    </row>
    <row r="211" spans="1:17" s="18" customFormat="1" ht="39" customHeight="1" x14ac:dyDescent="0.25">
      <c r="A211" s="12"/>
      <c r="B211" s="162">
        <v>44931</v>
      </c>
      <c r="C211" s="162">
        <v>44931</v>
      </c>
      <c r="D211" s="40">
        <v>4025</v>
      </c>
      <c r="E211" s="40" t="s">
        <v>101</v>
      </c>
      <c r="F211" s="142" t="s">
        <v>104</v>
      </c>
      <c r="G211" s="163" t="s">
        <v>306</v>
      </c>
      <c r="H211" s="40" t="s">
        <v>307</v>
      </c>
      <c r="I211" s="164">
        <v>5074</v>
      </c>
      <c r="J211" s="165">
        <v>4</v>
      </c>
      <c r="K211" s="166"/>
      <c r="L211" s="167"/>
      <c r="M211" s="39">
        <v>1268.5</v>
      </c>
      <c r="N211" s="30">
        <f>ROUND(Tabla133323223[[#This Row],[Entrada ]]*Tabla133323223[[#This Row],[Costo unitario RD$]],2)</f>
        <v>0</v>
      </c>
      <c r="O211" s="30">
        <f>ROUND(Tabla133323223[[#This Row],[Salida ]]*Tabla133323223[[#This Row],[Costo unitario RD$]],2)</f>
        <v>0</v>
      </c>
      <c r="P211" s="40">
        <f>+Tabla133323223[[#This Row],[Existencia mayo]]+Tabla133323223[[#This Row],[Entrada ]]-Tabla133323223[[#This Row],[Salida ]]</f>
        <v>4</v>
      </c>
      <c r="Q211" s="32">
        <f>+Tabla133323223[[#This Row],[ Valor en             RD$           ]]+Tabla133323223[[#This Row],[Entrada  RD$]]-Tabla133323223[[#This Row],[Salida RD$ ]]</f>
        <v>5074</v>
      </c>
    </row>
    <row r="212" spans="1:17" s="178" customFormat="1" ht="30.75" customHeight="1" x14ac:dyDescent="0.25">
      <c r="A212" s="168"/>
      <c r="B212" s="169">
        <v>44931</v>
      </c>
      <c r="C212" s="169">
        <v>44931</v>
      </c>
      <c r="D212" s="170">
        <v>4007</v>
      </c>
      <c r="E212" s="170" t="s">
        <v>24</v>
      </c>
      <c r="F212" s="171" t="s">
        <v>31</v>
      </c>
      <c r="G212" s="172" t="s">
        <v>308</v>
      </c>
      <c r="H212" s="170" t="s">
        <v>131</v>
      </c>
      <c r="I212" s="173">
        <v>0</v>
      </c>
      <c r="J212" s="174">
        <v>0</v>
      </c>
      <c r="K212" s="175"/>
      <c r="L212" s="176"/>
      <c r="M212" s="173">
        <v>0.10000000000002274</v>
      </c>
      <c r="N212" s="177">
        <f>ROUND(Tabla133323223[[#This Row],[Entrada ]]*Tabla133323223[[#This Row],[Costo unitario RD$]],2)</f>
        <v>0</v>
      </c>
      <c r="O212" s="30">
        <f>ROUND(Tabla133323223[[#This Row],[Salida ]]*Tabla133323223[[#This Row],[Costo unitario RD$]],2)</f>
        <v>0</v>
      </c>
      <c r="P212" s="170">
        <f>+Tabla133323223[[#This Row],[Existencia mayo]]+Tabla133323223[[#This Row],[Entrada ]]-Tabla133323223[[#This Row],[Salida ]]</f>
        <v>0</v>
      </c>
      <c r="Q212" s="32">
        <f>+Tabla133323223[[#This Row],[ Valor en             RD$           ]]+Tabla133323223[[#This Row],[Entrada  RD$]]-Tabla133323223[[#This Row],[Salida RD$ ]]</f>
        <v>0</v>
      </c>
    </row>
    <row r="213" spans="1:17" s="178" customFormat="1" ht="35.25" customHeight="1" x14ac:dyDescent="0.25">
      <c r="A213" s="168"/>
      <c r="B213" s="169">
        <v>44931</v>
      </c>
      <c r="C213" s="169">
        <v>44931</v>
      </c>
      <c r="D213" s="170">
        <v>4015</v>
      </c>
      <c r="E213" s="170" t="s">
        <v>24</v>
      </c>
      <c r="F213" s="171" t="s">
        <v>31</v>
      </c>
      <c r="G213" s="172" t="s">
        <v>309</v>
      </c>
      <c r="H213" s="170" t="s">
        <v>131</v>
      </c>
      <c r="I213" s="173">
        <v>0</v>
      </c>
      <c r="J213" s="174">
        <v>0</v>
      </c>
      <c r="K213" s="175"/>
      <c r="L213" s="176"/>
      <c r="M213" s="173">
        <v>-0.75</v>
      </c>
      <c r="N213" s="177">
        <f>ROUND(Tabla133323223[[#This Row],[Entrada ]]*Tabla133323223[[#This Row],[Costo unitario RD$]],2)</f>
        <v>0</v>
      </c>
      <c r="O213" s="30">
        <f>ROUND(Tabla133323223[[#This Row],[Salida ]]*Tabla133323223[[#This Row],[Costo unitario RD$]],2)</f>
        <v>0</v>
      </c>
      <c r="P213" s="170">
        <f>+Tabla133323223[[#This Row],[Existencia mayo]]+Tabla133323223[[#This Row],[Entrada ]]-Tabla133323223[[#This Row],[Salida ]]</f>
        <v>0</v>
      </c>
      <c r="Q213" s="32">
        <f>+Tabla133323223[[#This Row],[ Valor en             RD$           ]]+Tabla133323223[[#This Row],[Entrada  RD$]]-Tabla133323223[[#This Row],[Salida RD$ ]]</f>
        <v>0</v>
      </c>
    </row>
    <row r="214" spans="1:17" s="178" customFormat="1" ht="33" customHeight="1" x14ac:dyDescent="0.25">
      <c r="A214" s="168"/>
      <c r="B214" s="169">
        <v>44931</v>
      </c>
      <c r="C214" s="169">
        <v>44931</v>
      </c>
      <c r="D214" s="170">
        <v>4052</v>
      </c>
      <c r="E214" s="170" t="s">
        <v>24</v>
      </c>
      <c r="F214" s="171" t="s">
        <v>31</v>
      </c>
      <c r="G214" s="172" t="s">
        <v>310</v>
      </c>
      <c r="H214" s="170" t="s">
        <v>131</v>
      </c>
      <c r="I214" s="173">
        <v>0</v>
      </c>
      <c r="J214" s="174">
        <v>0</v>
      </c>
      <c r="K214" s="175"/>
      <c r="L214" s="176"/>
      <c r="M214" s="173">
        <v>0.25799999999992451</v>
      </c>
      <c r="N214" s="177">
        <f>ROUND(Tabla133323223[[#This Row],[Entrada ]]*Tabla133323223[[#This Row],[Costo unitario RD$]],2)</f>
        <v>0</v>
      </c>
      <c r="O214" s="30">
        <f>ROUND(Tabla133323223[[#This Row],[Salida ]]*Tabla133323223[[#This Row],[Costo unitario RD$]],2)</f>
        <v>0</v>
      </c>
      <c r="P214" s="170">
        <f>+Tabla133323223[[#This Row],[Existencia mayo]]+Tabla133323223[[#This Row],[Entrada ]]-Tabla133323223[[#This Row],[Salida ]]</f>
        <v>0</v>
      </c>
      <c r="Q214" s="32">
        <f>+Tabla133323223[[#This Row],[ Valor en             RD$           ]]+Tabla133323223[[#This Row],[Entrada  RD$]]-Tabla133323223[[#This Row],[Salida RD$ ]]</f>
        <v>0</v>
      </c>
    </row>
    <row r="215" spans="1:17" s="18" customFormat="1" ht="39" customHeight="1" x14ac:dyDescent="0.25">
      <c r="A215" s="12"/>
      <c r="B215" s="162">
        <v>44931</v>
      </c>
      <c r="C215" s="162">
        <v>44931</v>
      </c>
      <c r="D215" s="40">
        <v>4069</v>
      </c>
      <c r="E215" s="40" t="s">
        <v>47</v>
      </c>
      <c r="F215" s="142" t="s">
        <v>59</v>
      </c>
      <c r="G215" s="163" t="s">
        <v>311</v>
      </c>
      <c r="H215" s="40" t="s">
        <v>131</v>
      </c>
      <c r="I215" s="164">
        <v>5929.2420000000002</v>
      </c>
      <c r="J215" s="165">
        <v>75</v>
      </c>
      <c r="K215" s="166"/>
      <c r="L215" s="167"/>
      <c r="M215" s="39">
        <f>ROUND(Tabla133323223[[#This Row],[ Valor en             RD$           ]]/Tabla133323223[[#This Row],[Existencia mayo]],2)</f>
        <v>79.06</v>
      </c>
      <c r="N215" s="30">
        <f>ROUND(Tabla133323223[[#This Row],[Entrada ]]*Tabla133323223[[#This Row],[Costo unitario RD$]],2)</f>
        <v>0</v>
      </c>
      <c r="O215" s="30">
        <f>ROUND(Tabla133323223[[#This Row],[Salida ]]*Tabla133323223[[#This Row],[Costo unitario RD$]],2)</f>
        <v>0</v>
      </c>
      <c r="P215" s="40">
        <f>+Tabla133323223[[#This Row],[Existencia mayo]]+Tabla133323223[[#This Row],[Entrada ]]-Tabla133323223[[#This Row],[Salida ]]</f>
        <v>75</v>
      </c>
      <c r="Q215" s="32">
        <f>+Tabla133323223[[#This Row],[ Valor en             RD$           ]]+Tabla133323223[[#This Row],[Entrada  RD$]]-Tabla133323223[[#This Row],[Salida RD$ ]]</f>
        <v>5929.2420000000002</v>
      </c>
    </row>
    <row r="216" spans="1:17" s="18" customFormat="1" ht="39" customHeight="1" x14ac:dyDescent="0.25">
      <c r="A216" s="12"/>
      <c r="B216" s="162">
        <v>44931</v>
      </c>
      <c r="C216" s="162">
        <v>44931</v>
      </c>
      <c r="D216" s="40">
        <v>4069</v>
      </c>
      <c r="E216" s="40" t="s">
        <v>47</v>
      </c>
      <c r="F216" s="142" t="s">
        <v>59</v>
      </c>
      <c r="G216" s="163" t="s">
        <v>312</v>
      </c>
      <c r="H216" s="40" t="s">
        <v>131</v>
      </c>
      <c r="I216" s="164">
        <v>3953</v>
      </c>
      <c r="J216" s="165">
        <v>50</v>
      </c>
      <c r="K216" s="166"/>
      <c r="L216" s="167"/>
      <c r="M216" s="39">
        <f>ROUND(Tabla133323223[[#This Row],[ Valor en             RD$           ]]/Tabla133323223[[#This Row],[Existencia mayo]],2)</f>
        <v>79.06</v>
      </c>
      <c r="N216" s="30">
        <f>ROUND(Tabla133323223[[#This Row],[Entrada ]]*Tabla133323223[[#This Row],[Costo unitario RD$]],2)</f>
        <v>0</v>
      </c>
      <c r="O216" s="30">
        <f>ROUND(Tabla133323223[[#This Row],[Salida ]]*Tabla133323223[[#This Row],[Costo unitario RD$]],2)</f>
        <v>0</v>
      </c>
      <c r="P216" s="40">
        <f>+Tabla133323223[[#This Row],[Existencia mayo]]+Tabla133323223[[#This Row],[Entrada ]]-Tabla133323223[[#This Row],[Salida ]]</f>
        <v>50</v>
      </c>
      <c r="Q216" s="32">
        <f>+Tabla133323223[[#This Row],[ Valor en             RD$           ]]+Tabla133323223[[#This Row],[Entrada  RD$]]-Tabla133323223[[#This Row],[Salida RD$ ]]</f>
        <v>3953</v>
      </c>
    </row>
    <row r="217" spans="1:17" s="18" customFormat="1" ht="27" customHeight="1" x14ac:dyDescent="0.25">
      <c r="A217" s="12"/>
      <c r="B217" s="162">
        <v>44931</v>
      </c>
      <c r="C217" s="162">
        <v>44931</v>
      </c>
      <c r="D217" s="40">
        <v>4018</v>
      </c>
      <c r="E217" s="40" t="s">
        <v>35</v>
      </c>
      <c r="F217" s="179" t="s">
        <v>36</v>
      </c>
      <c r="G217" s="163" t="s">
        <v>313</v>
      </c>
      <c r="H217" s="40" t="s">
        <v>131</v>
      </c>
      <c r="I217" s="164">
        <v>10370</v>
      </c>
      <c r="J217" s="165">
        <v>61</v>
      </c>
      <c r="K217" s="166"/>
      <c r="L217" s="167">
        <v>6</v>
      </c>
      <c r="M217" s="39">
        <f>ROUND(Tabla133323223[[#This Row],[ Valor en             RD$           ]]/Tabla133323223[[#This Row],[Existencia mayo]],2)</f>
        <v>170</v>
      </c>
      <c r="N217" s="30">
        <f>ROUND(Tabla133323223[[#This Row],[Entrada ]]*Tabla133323223[[#This Row],[Costo unitario RD$]],2)</f>
        <v>0</v>
      </c>
      <c r="O217" s="30">
        <f>ROUND(Tabla133323223[[#This Row],[Salida ]]*Tabla133323223[[#This Row],[Costo unitario RD$]],2)</f>
        <v>1020</v>
      </c>
      <c r="P217" s="40">
        <f>+Tabla133323223[[#This Row],[Existencia mayo]]+Tabla133323223[[#This Row],[Entrada ]]-Tabla133323223[[#This Row],[Salida ]]</f>
        <v>55</v>
      </c>
      <c r="Q217" s="32">
        <f>+Tabla133323223[[#This Row],[ Valor en             RD$           ]]+Tabla133323223[[#This Row],[Entrada  RD$]]-Tabla133323223[[#This Row],[Salida RD$ ]]</f>
        <v>9350</v>
      </c>
    </row>
    <row r="218" spans="1:17" s="18" customFormat="1" ht="27" customHeight="1" x14ac:dyDescent="0.25">
      <c r="A218" s="12"/>
      <c r="B218" s="162">
        <v>44931</v>
      </c>
      <c r="C218" s="162">
        <v>44931</v>
      </c>
      <c r="D218" s="40">
        <v>4026</v>
      </c>
      <c r="E218" s="40" t="s">
        <v>24</v>
      </c>
      <c r="F218" s="179" t="s">
        <v>38</v>
      </c>
      <c r="G218" s="163" t="s">
        <v>314</v>
      </c>
      <c r="H218" s="40" t="s">
        <v>30</v>
      </c>
      <c r="I218" s="164">
        <v>5852.8000000000011</v>
      </c>
      <c r="J218" s="165">
        <v>40</v>
      </c>
      <c r="K218" s="166"/>
      <c r="L218" s="167"/>
      <c r="M218" s="39">
        <f>ROUND(Tabla133323223[[#This Row],[ Valor en             RD$           ]]/Tabla133323223[[#This Row],[Existencia mayo]],2)</f>
        <v>146.32</v>
      </c>
      <c r="N218" s="30">
        <f>ROUND(Tabla133323223[[#This Row],[Entrada ]]*Tabla133323223[[#This Row],[Costo unitario RD$]],2)</f>
        <v>0</v>
      </c>
      <c r="O218" s="30">
        <f>ROUND(Tabla133323223[[#This Row],[Salida ]]*Tabla133323223[[#This Row],[Costo unitario RD$]],2)</f>
        <v>0</v>
      </c>
      <c r="P218" s="40">
        <f>+Tabla133323223[[#This Row],[Existencia mayo]]+Tabla133323223[[#This Row],[Entrada ]]-Tabla133323223[[#This Row],[Salida ]]</f>
        <v>40</v>
      </c>
      <c r="Q218" s="32">
        <f>+Tabla133323223[[#This Row],[ Valor en             RD$           ]]+Tabla133323223[[#This Row],[Entrada  RD$]]-Tabla133323223[[#This Row],[Salida RD$ ]]</f>
        <v>5852.8000000000011</v>
      </c>
    </row>
    <row r="219" spans="1:17" s="18" customFormat="1" ht="27" customHeight="1" x14ac:dyDescent="0.25">
      <c r="A219" s="12"/>
      <c r="B219" s="162">
        <v>44931</v>
      </c>
      <c r="C219" s="162">
        <v>44931</v>
      </c>
      <c r="D219" s="40">
        <v>4031</v>
      </c>
      <c r="E219" s="40" t="s">
        <v>24</v>
      </c>
      <c r="F219" s="179" t="s">
        <v>38</v>
      </c>
      <c r="G219" s="163" t="s">
        <v>315</v>
      </c>
      <c r="H219" s="40" t="s">
        <v>30</v>
      </c>
      <c r="I219" s="164">
        <v>10681.359999999999</v>
      </c>
      <c r="J219" s="165">
        <v>73</v>
      </c>
      <c r="K219" s="166"/>
      <c r="L219" s="167"/>
      <c r="M219" s="39">
        <f>ROUND(Tabla133323223[[#This Row],[ Valor en             RD$           ]]/Tabla133323223[[#This Row],[Existencia mayo]],2)</f>
        <v>146.32</v>
      </c>
      <c r="N219" s="30">
        <f>ROUND(Tabla133323223[[#This Row],[Entrada ]]*Tabla133323223[[#This Row],[Costo unitario RD$]],2)</f>
        <v>0</v>
      </c>
      <c r="O219" s="30">
        <f>ROUND(Tabla133323223[[#This Row],[Salida ]]*Tabla133323223[[#This Row],[Costo unitario RD$]],2)</f>
        <v>0</v>
      </c>
      <c r="P219" s="40">
        <f>+Tabla133323223[[#This Row],[Existencia mayo]]+Tabla133323223[[#This Row],[Entrada ]]-Tabla133323223[[#This Row],[Salida ]]</f>
        <v>73</v>
      </c>
      <c r="Q219" s="32">
        <f>+Tabla133323223[[#This Row],[ Valor en             RD$           ]]+Tabla133323223[[#This Row],[Entrada  RD$]]-Tabla133323223[[#This Row],[Salida RD$ ]]</f>
        <v>10681.359999999999</v>
      </c>
    </row>
    <row r="220" spans="1:17" s="18" customFormat="1" ht="35.25" customHeight="1" x14ac:dyDescent="0.25">
      <c r="A220" s="12"/>
      <c r="B220" s="162">
        <v>44931</v>
      </c>
      <c r="C220" s="162">
        <v>44931</v>
      </c>
      <c r="D220" s="40">
        <v>4028</v>
      </c>
      <c r="E220" s="40" t="s">
        <v>24</v>
      </c>
      <c r="F220" s="179" t="s">
        <v>38</v>
      </c>
      <c r="G220" s="163" t="s">
        <v>316</v>
      </c>
      <c r="H220" s="40" t="s">
        <v>30</v>
      </c>
      <c r="I220" s="164">
        <v>15122.88</v>
      </c>
      <c r="J220" s="165">
        <v>144</v>
      </c>
      <c r="K220" s="166"/>
      <c r="L220" s="167">
        <v>17</v>
      </c>
      <c r="M220" s="39">
        <f>ROUND(Tabla133323223[[#This Row],[ Valor en             RD$           ]]/Tabla133323223[[#This Row],[Existencia mayo]],2)</f>
        <v>105.02</v>
      </c>
      <c r="N220" s="30">
        <f>ROUND(Tabla133323223[[#This Row],[Entrada ]]*Tabla133323223[[#This Row],[Costo unitario RD$]],2)</f>
        <v>0</v>
      </c>
      <c r="O220" s="30">
        <f>ROUND(Tabla133323223[[#This Row],[Salida ]]*Tabla133323223[[#This Row],[Costo unitario RD$]],2)</f>
        <v>1785.34</v>
      </c>
      <c r="P220" s="40">
        <f>+Tabla133323223[[#This Row],[Existencia mayo]]+Tabla133323223[[#This Row],[Entrada ]]-Tabla133323223[[#This Row],[Salida ]]</f>
        <v>127</v>
      </c>
      <c r="Q220" s="32">
        <f>+Tabla133323223[[#This Row],[ Valor en             RD$           ]]+Tabla133323223[[#This Row],[Entrada  RD$]]-Tabla133323223[[#This Row],[Salida RD$ ]]</f>
        <v>13337.539999999999</v>
      </c>
    </row>
    <row r="221" spans="1:17" s="18" customFormat="1" ht="27" customHeight="1" x14ac:dyDescent="0.25">
      <c r="A221" s="12"/>
      <c r="B221" s="162">
        <v>44931</v>
      </c>
      <c r="C221" s="162">
        <v>44931</v>
      </c>
      <c r="D221" s="40">
        <v>4064</v>
      </c>
      <c r="E221" s="40" t="s">
        <v>24</v>
      </c>
      <c r="F221" s="179" t="s">
        <v>317</v>
      </c>
      <c r="G221" s="163" t="s">
        <v>318</v>
      </c>
      <c r="H221" s="40" t="s">
        <v>30</v>
      </c>
      <c r="I221" s="164">
        <v>5321.8</v>
      </c>
      <c r="J221" s="165">
        <v>41</v>
      </c>
      <c r="K221" s="166"/>
      <c r="L221" s="167">
        <v>1</v>
      </c>
      <c r="M221" s="39">
        <f>ROUND(Tabla133323223[[#This Row],[ Valor en             RD$           ]]/Tabla133323223[[#This Row],[Existencia mayo]],2)</f>
        <v>129.80000000000001</v>
      </c>
      <c r="N221" s="30">
        <f>ROUND(Tabla133323223[[#This Row],[Entrada ]]*Tabla133323223[[#This Row],[Costo unitario RD$]],2)</f>
        <v>0</v>
      </c>
      <c r="O221" s="30">
        <f>ROUND(Tabla133323223[[#This Row],[Salida ]]*Tabla133323223[[#This Row],[Costo unitario RD$]],2)</f>
        <v>129.80000000000001</v>
      </c>
      <c r="P221" s="40">
        <f>+Tabla133323223[[#This Row],[Existencia mayo]]+Tabla133323223[[#This Row],[Entrada ]]-Tabla133323223[[#This Row],[Salida ]]</f>
        <v>40</v>
      </c>
      <c r="Q221" s="32">
        <f>+Tabla133323223[[#This Row],[ Valor en             RD$           ]]+Tabla133323223[[#This Row],[Entrada  RD$]]-Tabla133323223[[#This Row],[Salida RD$ ]]</f>
        <v>5192</v>
      </c>
    </row>
    <row r="222" spans="1:17" s="178" customFormat="1" ht="27" customHeight="1" x14ac:dyDescent="0.25">
      <c r="A222" s="168"/>
      <c r="B222" s="169">
        <v>44931</v>
      </c>
      <c r="C222" s="169">
        <v>44931</v>
      </c>
      <c r="D222" s="170">
        <v>4084</v>
      </c>
      <c r="E222" s="170" t="s">
        <v>24</v>
      </c>
      <c r="F222" s="180" t="s">
        <v>319</v>
      </c>
      <c r="G222" s="172" t="s">
        <v>320</v>
      </c>
      <c r="H222" s="170" t="s">
        <v>30</v>
      </c>
      <c r="I222" s="173">
        <v>0</v>
      </c>
      <c r="J222" s="174">
        <v>0</v>
      </c>
      <c r="K222" s="175"/>
      <c r="L222" s="167"/>
      <c r="M222" s="181">
        <v>0</v>
      </c>
      <c r="N222" s="177">
        <f>ROUND(Tabla133323223[[#This Row],[Entrada ]]*Tabla133323223[[#This Row],[Costo unitario RD$]],2)</f>
        <v>0</v>
      </c>
      <c r="O222" s="30">
        <f>ROUND(Tabla133323223[[#This Row],[Salida ]]*Tabla133323223[[#This Row],[Costo unitario RD$]],2)</f>
        <v>0</v>
      </c>
      <c r="P222" s="170">
        <f>+Tabla133323223[[#This Row],[Existencia mayo]]+Tabla133323223[[#This Row],[Entrada ]]-Tabla133323223[[#This Row],[Salida ]]</f>
        <v>0</v>
      </c>
      <c r="Q222" s="32">
        <f>+Tabla133323223[[#This Row],[ Valor en             RD$           ]]+Tabla133323223[[#This Row],[Entrada  RD$]]-Tabla133323223[[#This Row],[Salida RD$ ]]</f>
        <v>0</v>
      </c>
    </row>
    <row r="223" spans="1:17" s="18" customFormat="1" ht="53.25" customHeight="1" x14ac:dyDescent="0.25">
      <c r="A223" s="12"/>
      <c r="B223" s="162">
        <v>44931</v>
      </c>
      <c r="C223" s="162">
        <v>44931</v>
      </c>
      <c r="D223" s="40">
        <v>4050</v>
      </c>
      <c r="E223" s="40" t="s">
        <v>41</v>
      </c>
      <c r="F223" s="179" t="s">
        <v>79</v>
      </c>
      <c r="G223" s="163" t="s">
        <v>237</v>
      </c>
      <c r="H223" s="40" t="s">
        <v>131</v>
      </c>
      <c r="I223" s="164">
        <v>205947.14</v>
      </c>
      <c r="J223" s="165">
        <v>3227</v>
      </c>
      <c r="K223" s="166"/>
      <c r="L223" s="167">
        <v>18</v>
      </c>
      <c r="M223" s="39">
        <f>ROUND(Tabla133323223[[#This Row],[ Valor en             RD$           ]]/Tabla133323223[[#This Row],[Existencia mayo]],2)</f>
        <v>63.82</v>
      </c>
      <c r="N223" s="30">
        <f>ROUND(Tabla133323223[[#This Row],[Entrada ]]*Tabla133323223[[#This Row],[Costo unitario RD$]],2)</f>
        <v>0</v>
      </c>
      <c r="O223" s="30">
        <f>ROUND(Tabla133323223[[#This Row],[Salida ]]*Tabla133323223[[#This Row],[Costo unitario RD$]],2)</f>
        <v>1148.76</v>
      </c>
      <c r="P223" s="40">
        <f>+Tabla133323223[[#This Row],[Existencia mayo]]+Tabla133323223[[#This Row],[Entrada ]]-Tabla133323223[[#This Row],[Salida ]]</f>
        <v>3209</v>
      </c>
      <c r="Q223" s="32">
        <f>+Tabla133323223[[#This Row],[ Valor en             RD$           ]]+Tabla133323223[[#This Row],[Entrada  RD$]]-Tabla133323223[[#This Row],[Salida RD$ ]]</f>
        <v>204798.38</v>
      </c>
    </row>
    <row r="224" spans="1:17" s="18" customFormat="1" ht="39" customHeight="1" x14ac:dyDescent="0.25">
      <c r="A224" s="12"/>
      <c r="B224" s="162">
        <v>44931</v>
      </c>
      <c r="C224" s="162">
        <v>44931</v>
      </c>
      <c r="D224" s="40">
        <v>4044</v>
      </c>
      <c r="E224" s="40" t="s">
        <v>24</v>
      </c>
      <c r="F224" s="179" t="s">
        <v>52</v>
      </c>
      <c r="G224" s="163" t="s">
        <v>321</v>
      </c>
      <c r="H224" s="40" t="s">
        <v>131</v>
      </c>
      <c r="I224" s="164">
        <v>304.44000000000005</v>
      </c>
      <c r="J224" s="165">
        <v>6</v>
      </c>
      <c r="K224" s="166"/>
      <c r="L224" s="167"/>
      <c r="M224" s="39">
        <f>ROUND(Tabla133323223[[#This Row],[ Valor en             RD$           ]]/Tabla133323223[[#This Row],[Existencia mayo]],2)</f>
        <v>50.74</v>
      </c>
      <c r="N224" s="30">
        <f>ROUND(Tabla133323223[[#This Row],[Entrada ]]*Tabla133323223[[#This Row],[Costo unitario RD$]],2)</f>
        <v>0</v>
      </c>
      <c r="O224" s="30">
        <f>ROUND(Tabla133323223[[#This Row],[Salida ]]*Tabla133323223[[#This Row],[Costo unitario RD$]],2)</f>
        <v>0</v>
      </c>
      <c r="P224" s="40">
        <f>+Tabla133323223[[#This Row],[Existencia mayo]]+Tabla133323223[[#This Row],[Entrada ]]-Tabla133323223[[#This Row],[Salida ]]</f>
        <v>6</v>
      </c>
      <c r="Q224" s="32">
        <f>+Tabla133323223[[#This Row],[ Valor en             RD$           ]]+Tabla133323223[[#This Row],[Entrada  RD$]]-Tabla133323223[[#This Row],[Salida RD$ ]]</f>
        <v>304.44000000000005</v>
      </c>
    </row>
    <row r="225" spans="1:17" s="18" customFormat="1" ht="39" customHeight="1" x14ac:dyDescent="0.25">
      <c r="A225" s="12"/>
      <c r="B225" s="162">
        <v>44931</v>
      </c>
      <c r="C225" s="162">
        <v>44931</v>
      </c>
      <c r="D225" s="40">
        <v>4044</v>
      </c>
      <c r="E225" s="40" t="s">
        <v>24</v>
      </c>
      <c r="F225" s="179" t="s">
        <v>52</v>
      </c>
      <c r="G225" s="163" t="s">
        <v>322</v>
      </c>
      <c r="H225" s="40" t="s">
        <v>131</v>
      </c>
      <c r="I225" s="164">
        <v>3551.8</v>
      </c>
      <c r="J225" s="165">
        <v>70</v>
      </c>
      <c r="K225" s="166"/>
      <c r="L225" s="167"/>
      <c r="M225" s="39">
        <f>ROUND(Tabla133323223[[#This Row],[ Valor en             RD$           ]]/Tabla133323223[[#This Row],[Existencia mayo]],2)</f>
        <v>50.74</v>
      </c>
      <c r="N225" s="30">
        <f>ROUND(Tabla133323223[[#This Row],[Entrada ]]*Tabla133323223[[#This Row],[Costo unitario RD$]],2)</f>
        <v>0</v>
      </c>
      <c r="O225" s="30">
        <f>ROUND(Tabla133323223[[#This Row],[Salida ]]*Tabla133323223[[#This Row],[Costo unitario RD$]],2)</f>
        <v>0</v>
      </c>
      <c r="P225" s="40">
        <f>+Tabla133323223[[#This Row],[Existencia mayo]]+Tabla133323223[[#This Row],[Entrada ]]-Tabla133323223[[#This Row],[Salida ]]</f>
        <v>70</v>
      </c>
      <c r="Q225" s="32">
        <f>+Tabla133323223[[#This Row],[ Valor en             RD$           ]]+Tabla133323223[[#This Row],[Entrada  RD$]]-Tabla133323223[[#This Row],[Salida RD$ ]]</f>
        <v>3551.8</v>
      </c>
    </row>
    <row r="226" spans="1:17" s="18" customFormat="1" ht="39" customHeight="1" x14ac:dyDescent="0.25">
      <c r="A226" s="12"/>
      <c r="B226" s="162">
        <v>44931</v>
      </c>
      <c r="C226" s="162">
        <v>44931</v>
      </c>
      <c r="D226" s="40">
        <v>4033</v>
      </c>
      <c r="E226" s="40" t="s">
        <v>24</v>
      </c>
      <c r="F226" s="179" t="s">
        <v>238</v>
      </c>
      <c r="G226" s="163" t="s">
        <v>323</v>
      </c>
      <c r="H226" s="40" t="s">
        <v>131</v>
      </c>
      <c r="I226" s="164">
        <v>10291.959999999999</v>
      </c>
      <c r="J226" s="165">
        <v>98</v>
      </c>
      <c r="K226" s="166"/>
      <c r="L226" s="167">
        <v>8</v>
      </c>
      <c r="M226" s="39">
        <f>ROUND(Tabla133323223[[#This Row],[ Valor en             RD$           ]]/Tabla133323223[[#This Row],[Existencia mayo]],2)</f>
        <v>105.02</v>
      </c>
      <c r="N226" s="30">
        <f>ROUND(Tabla133323223[[#This Row],[Entrada ]]*Tabla133323223[[#This Row],[Costo unitario RD$]],2)</f>
        <v>0</v>
      </c>
      <c r="O226" s="30">
        <f>ROUND(Tabla133323223[[#This Row],[Salida ]]*Tabla133323223[[#This Row],[Costo unitario RD$]],2)</f>
        <v>840.16</v>
      </c>
      <c r="P226" s="40">
        <f>+Tabla133323223[[#This Row],[Existencia mayo]]+Tabla133323223[[#This Row],[Entrada ]]-Tabla133323223[[#This Row],[Salida ]]</f>
        <v>90</v>
      </c>
      <c r="Q226" s="32">
        <f>+Tabla133323223[[#This Row],[ Valor en             RD$           ]]+Tabla133323223[[#This Row],[Entrada  RD$]]-Tabla133323223[[#This Row],[Salida RD$ ]]</f>
        <v>9451.7999999999993</v>
      </c>
    </row>
    <row r="227" spans="1:17" s="18" customFormat="1" ht="27" customHeight="1" x14ac:dyDescent="0.25">
      <c r="A227" s="12"/>
      <c r="B227" s="162">
        <v>44931</v>
      </c>
      <c r="C227" s="162">
        <v>44931</v>
      </c>
      <c r="D227" s="40">
        <v>4073</v>
      </c>
      <c r="E227" s="40" t="s">
        <v>101</v>
      </c>
      <c r="F227" s="179" t="s">
        <v>104</v>
      </c>
      <c r="G227" s="163" t="s">
        <v>324</v>
      </c>
      <c r="H227" s="40" t="s">
        <v>30</v>
      </c>
      <c r="I227" s="164">
        <v>6490</v>
      </c>
      <c r="J227" s="165">
        <v>20</v>
      </c>
      <c r="K227" s="166"/>
      <c r="L227" s="167">
        <v>4</v>
      </c>
      <c r="M227" s="39">
        <f>ROUND(Tabla133323223[[#This Row],[ Valor en             RD$           ]]/Tabla133323223[[#This Row],[Existencia mayo]],2)</f>
        <v>324.5</v>
      </c>
      <c r="N227" s="30">
        <f>ROUND(Tabla133323223[[#This Row],[Entrada ]]*Tabla133323223[[#This Row],[Costo unitario RD$]],2)</f>
        <v>0</v>
      </c>
      <c r="O227" s="30">
        <f>ROUND(Tabla133323223[[#This Row],[Salida ]]*Tabla133323223[[#This Row],[Costo unitario RD$]],2)</f>
        <v>1298</v>
      </c>
      <c r="P227" s="40">
        <f>+Tabla133323223[[#This Row],[Existencia mayo]]+Tabla133323223[[#This Row],[Entrada ]]-Tabla133323223[[#This Row],[Salida ]]</f>
        <v>16</v>
      </c>
      <c r="Q227" s="32">
        <f>+Tabla133323223[[#This Row],[ Valor en             RD$           ]]+Tabla133323223[[#This Row],[Entrada  RD$]]-Tabla133323223[[#This Row],[Salida RD$ ]]</f>
        <v>5192</v>
      </c>
    </row>
    <row r="228" spans="1:17" s="18" customFormat="1" ht="27" customHeight="1" x14ac:dyDescent="0.25">
      <c r="A228" s="12"/>
      <c r="B228" s="162">
        <v>44931</v>
      </c>
      <c r="C228" s="162">
        <v>44931</v>
      </c>
      <c r="D228" s="40">
        <v>4066</v>
      </c>
      <c r="E228" s="40" t="s">
        <v>24</v>
      </c>
      <c r="F228" s="179" t="s">
        <v>240</v>
      </c>
      <c r="G228" s="163" t="s">
        <v>325</v>
      </c>
      <c r="H228" s="40" t="s">
        <v>131</v>
      </c>
      <c r="I228" s="164">
        <v>15381.3</v>
      </c>
      <c r="J228" s="165">
        <v>79</v>
      </c>
      <c r="K228" s="166"/>
      <c r="L228" s="167">
        <v>3</v>
      </c>
      <c r="M228" s="39">
        <f>ROUND(Tabla133323223[[#This Row],[ Valor en             RD$           ]]/Tabla133323223[[#This Row],[Existencia mayo]],2)</f>
        <v>194.7</v>
      </c>
      <c r="N228" s="30">
        <f>ROUND(Tabla133323223[[#This Row],[Entrada ]]*Tabla133323223[[#This Row],[Costo unitario RD$]],2)</f>
        <v>0</v>
      </c>
      <c r="O228" s="30">
        <f>ROUND(Tabla133323223[[#This Row],[Salida ]]*Tabla133323223[[#This Row],[Costo unitario RD$]],2)</f>
        <v>584.1</v>
      </c>
      <c r="P228" s="40">
        <f>+Tabla133323223[[#This Row],[Existencia mayo]]+Tabla133323223[[#This Row],[Entrada ]]-Tabla133323223[[#This Row],[Salida ]]</f>
        <v>76</v>
      </c>
      <c r="Q228" s="32">
        <f>+Tabla133323223[[#This Row],[ Valor en             RD$           ]]+Tabla133323223[[#This Row],[Entrada  RD$]]-Tabla133323223[[#This Row],[Salida RD$ ]]</f>
        <v>14797.199999999999</v>
      </c>
    </row>
    <row r="229" spans="1:17" s="18" customFormat="1" ht="39" customHeight="1" x14ac:dyDescent="0.25">
      <c r="A229" s="12"/>
      <c r="B229" s="162">
        <v>44931</v>
      </c>
      <c r="C229" s="162">
        <v>44931</v>
      </c>
      <c r="D229" s="40">
        <v>4009</v>
      </c>
      <c r="E229" s="40" t="s">
        <v>24</v>
      </c>
      <c r="F229" s="179" t="s">
        <v>70</v>
      </c>
      <c r="G229" s="163" t="s">
        <v>326</v>
      </c>
      <c r="H229" s="40" t="s">
        <v>131</v>
      </c>
      <c r="I229" s="164">
        <v>21417</v>
      </c>
      <c r="J229" s="165">
        <v>33</v>
      </c>
      <c r="K229" s="166"/>
      <c r="L229" s="167"/>
      <c r="M229" s="39">
        <f>ROUND(Tabla133323223[[#This Row],[ Valor en             RD$           ]]/Tabla133323223[[#This Row],[Existencia mayo]],2)</f>
        <v>649</v>
      </c>
      <c r="N229" s="30">
        <f>ROUND(Tabla133323223[[#This Row],[Entrada ]]*Tabla133323223[[#This Row],[Costo unitario RD$]],2)</f>
        <v>0</v>
      </c>
      <c r="O229" s="30">
        <f>ROUND(Tabla133323223[[#This Row],[Salida ]]*Tabla133323223[[#This Row],[Costo unitario RD$]],2)</f>
        <v>0</v>
      </c>
      <c r="P229" s="40">
        <f>+Tabla133323223[[#This Row],[Existencia mayo]]+Tabla133323223[[#This Row],[Entrada ]]-Tabla133323223[[#This Row],[Salida ]]</f>
        <v>33</v>
      </c>
      <c r="Q229" s="32">
        <f>+Tabla133323223[[#This Row],[ Valor en             RD$           ]]+Tabla133323223[[#This Row],[Entrada  RD$]]-Tabla133323223[[#This Row],[Salida RD$ ]]</f>
        <v>21417</v>
      </c>
    </row>
    <row r="230" spans="1:17" s="18" customFormat="1" ht="39" customHeight="1" x14ac:dyDescent="0.25">
      <c r="A230" s="12"/>
      <c r="B230" s="162">
        <v>44931</v>
      </c>
      <c r="C230" s="162">
        <v>44931</v>
      </c>
      <c r="D230" s="40">
        <v>4010</v>
      </c>
      <c r="E230" s="40" t="s">
        <v>24</v>
      </c>
      <c r="F230" s="179" t="s">
        <v>70</v>
      </c>
      <c r="G230" s="163" t="s">
        <v>327</v>
      </c>
      <c r="H230" s="40" t="s">
        <v>131</v>
      </c>
      <c r="I230" s="164">
        <v>5015</v>
      </c>
      <c r="J230" s="165">
        <v>1</v>
      </c>
      <c r="K230" s="166"/>
      <c r="L230" s="167"/>
      <c r="M230" s="39">
        <f>ROUND(Tabla133323223[[#This Row],[ Valor en             RD$           ]]/Tabla133323223[[#This Row],[Existencia mayo]],2)</f>
        <v>5015</v>
      </c>
      <c r="N230" s="30">
        <f>ROUND(Tabla133323223[[#This Row],[Entrada ]]*Tabla133323223[[#This Row],[Costo unitario RD$]],2)</f>
        <v>0</v>
      </c>
      <c r="O230" s="30">
        <f>ROUND(Tabla133323223[[#This Row],[Salida ]]*Tabla133323223[[#This Row],[Costo unitario RD$]],2)</f>
        <v>0</v>
      </c>
      <c r="P230" s="40">
        <f>+Tabla133323223[[#This Row],[Existencia mayo]]+Tabla133323223[[#This Row],[Entrada ]]-Tabla133323223[[#This Row],[Salida ]]</f>
        <v>1</v>
      </c>
      <c r="Q230" s="32">
        <f>+Tabla133323223[[#This Row],[ Valor en             RD$           ]]+Tabla133323223[[#This Row],[Entrada  RD$]]-Tabla133323223[[#This Row],[Salida RD$ ]]</f>
        <v>5015</v>
      </c>
    </row>
    <row r="231" spans="1:17" s="18" customFormat="1" ht="27" customHeight="1" x14ac:dyDescent="0.25">
      <c r="A231" s="12"/>
      <c r="B231" s="162">
        <v>44931</v>
      </c>
      <c r="C231" s="162">
        <v>44931</v>
      </c>
      <c r="D231" s="40">
        <v>4011</v>
      </c>
      <c r="E231" s="40" t="s">
        <v>24</v>
      </c>
      <c r="F231" s="179" t="s">
        <v>67</v>
      </c>
      <c r="G231" s="163" t="s">
        <v>328</v>
      </c>
      <c r="H231" s="40" t="s">
        <v>131</v>
      </c>
      <c r="I231" s="164">
        <v>796.5</v>
      </c>
      <c r="J231" s="165">
        <v>9</v>
      </c>
      <c r="K231" s="166"/>
      <c r="L231" s="167">
        <v>9</v>
      </c>
      <c r="M231" s="39">
        <f>ROUND(Tabla133323223[[#This Row],[ Valor en             RD$           ]]/Tabla133323223[[#This Row],[Existencia mayo]],2)</f>
        <v>88.5</v>
      </c>
      <c r="N231" s="30">
        <f>ROUND(Tabla133323223[[#This Row],[Entrada ]]*Tabla133323223[[#This Row],[Costo unitario RD$]],2)</f>
        <v>0</v>
      </c>
      <c r="O231" s="30">
        <f>ROUND(Tabla133323223[[#This Row],[Salida ]]*Tabla133323223[[#This Row],[Costo unitario RD$]],2)</f>
        <v>796.5</v>
      </c>
      <c r="P231" s="40">
        <f>+Tabla133323223[[#This Row],[Existencia mayo]]+Tabla133323223[[#This Row],[Entrada ]]-Tabla133323223[[#This Row],[Salida ]]</f>
        <v>0</v>
      </c>
      <c r="Q231" s="32">
        <f>+Tabla133323223[[#This Row],[ Valor en             RD$           ]]+Tabla133323223[[#This Row],[Entrada  RD$]]-Tabla133323223[[#This Row],[Salida RD$ ]]</f>
        <v>0</v>
      </c>
    </row>
    <row r="232" spans="1:17" s="18" customFormat="1" ht="39" customHeight="1" x14ac:dyDescent="0.25">
      <c r="A232" s="12"/>
      <c r="B232" s="162">
        <v>44931</v>
      </c>
      <c r="C232" s="162">
        <v>44931</v>
      </c>
      <c r="D232" s="40">
        <v>4097</v>
      </c>
      <c r="E232" s="40" t="s">
        <v>24</v>
      </c>
      <c r="F232" s="179" t="s">
        <v>67</v>
      </c>
      <c r="G232" s="163" t="s">
        <v>329</v>
      </c>
      <c r="H232" s="40" t="s">
        <v>131</v>
      </c>
      <c r="I232" s="164">
        <v>1327.5</v>
      </c>
      <c r="J232" s="165">
        <v>25</v>
      </c>
      <c r="K232" s="166"/>
      <c r="L232" s="167"/>
      <c r="M232" s="39">
        <f>ROUND(Tabla133323223[[#This Row],[ Valor en             RD$           ]]/Tabla133323223[[#This Row],[Existencia mayo]],2)</f>
        <v>53.1</v>
      </c>
      <c r="N232" s="30">
        <f>ROUND(Tabla133323223[[#This Row],[Entrada ]]*Tabla133323223[[#This Row],[Costo unitario RD$]],2)</f>
        <v>0</v>
      </c>
      <c r="O232" s="30">
        <f>ROUND(Tabla133323223[[#This Row],[Salida ]]*Tabla133323223[[#This Row],[Costo unitario RD$]],2)</f>
        <v>0</v>
      </c>
      <c r="P232" s="40">
        <f>+Tabla133323223[[#This Row],[Existencia mayo]]+Tabla133323223[[#This Row],[Entrada ]]-Tabla133323223[[#This Row],[Salida ]]</f>
        <v>25</v>
      </c>
      <c r="Q232" s="32">
        <f>+Tabla133323223[[#This Row],[ Valor en             RD$           ]]+Tabla133323223[[#This Row],[Entrada  RD$]]-Tabla133323223[[#This Row],[Salida RD$ ]]</f>
        <v>1327.5</v>
      </c>
    </row>
    <row r="233" spans="1:17" s="18" customFormat="1" ht="39" customHeight="1" x14ac:dyDescent="0.25">
      <c r="A233" s="12"/>
      <c r="B233" s="162">
        <v>44931</v>
      </c>
      <c r="C233" s="162">
        <v>44931</v>
      </c>
      <c r="D233" s="40">
        <v>4097</v>
      </c>
      <c r="E233" s="40" t="s">
        <v>24</v>
      </c>
      <c r="F233" s="179" t="s">
        <v>67</v>
      </c>
      <c r="G233" s="163" t="s">
        <v>330</v>
      </c>
      <c r="H233" s="40" t="s">
        <v>131</v>
      </c>
      <c r="I233" s="164">
        <v>1327.5</v>
      </c>
      <c r="J233" s="165">
        <v>25</v>
      </c>
      <c r="K233" s="166"/>
      <c r="L233" s="167">
        <v>3</v>
      </c>
      <c r="M233" s="39">
        <f>ROUND(Tabla133323223[[#This Row],[ Valor en             RD$           ]]/Tabla133323223[[#This Row],[Existencia mayo]],2)</f>
        <v>53.1</v>
      </c>
      <c r="N233" s="30">
        <f>ROUND(Tabla133323223[[#This Row],[Entrada ]]*Tabla133323223[[#This Row],[Costo unitario RD$]],2)</f>
        <v>0</v>
      </c>
      <c r="O233" s="30">
        <f>ROUND(Tabla133323223[[#This Row],[Salida ]]*Tabla133323223[[#This Row],[Costo unitario RD$]],2)</f>
        <v>159.30000000000001</v>
      </c>
      <c r="P233" s="40">
        <f>+Tabla133323223[[#This Row],[Existencia mayo]]+Tabla133323223[[#This Row],[Entrada ]]-Tabla133323223[[#This Row],[Salida ]]</f>
        <v>22</v>
      </c>
      <c r="Q233" s="32">
        <f>+Tabla133323223[[#This Row],[ Valor en             RD$           ]]+Tabla133323223[[#This Row],[Entrada  RD$]]-Tabla133323223[[#This Row],[Salida RD$ ]]</f>
        <v>1168.2</v>
      </c>
    </row>
    <row r="234" spans="1:17" s="18" customFormat="1" ht="27" customHeight="1" x14ac:dyDescent="0.25">
      <c r="A234" s="12"/>
      <c r="B234" s="162">
        <v>44931</v>
      </c>
      <c r="C234" s="162">
        <v>44931</v>
      </c>
      <c r="D234" s="40">
        <v>4023</v>
      </c>
      <c r="E234" s="40" t="s">
        <v>24</v>
      </c>
      <c r="F234" s="179" t="s">
        <v>96</v>
      </c>
      <c r="G234" s="163" t="s">
        <v>331</v>
      </c>
      <c r="H234" s="40" t="s">
        <v>131</v>
      </c>
      <c r="I234" s="164">
        <v>19774.440000000002</v>
      </c>
      <c r="J234" s="165">
        <v>42</v>
      </c>
      <c r="K234" s="166"/>
      <c r="L234" s="167">
        <v>4</v>
      </c>
      <c r="M234" s="39">
        <f>ROUND(Tabla133323223[[#This Row],[ Valor en             RD$           ]]/Tabla133323223[[#This Row],[Existencia mayo]],2)</f>
        <v>470.82</v>
      </c>
      <c r="N234" s="30">
        <f>ROUND(Tabla133323223[[#This Row],[Entrada ]]*Tabla133323223[[#This Row],[Costo unitario RD$]],2)</f>
        <v>0</v>
      </c>
      <c r="O234" s="30">
        <f>ROUND(Tabla133323223[[#This Row],[Salida ]]*Tabla133323223[[#This Row],[Costo unitario RD$]],2)</f>
        <v>1883.28</v>
      </c>
      <c r="P234" s="40">
        <f>+Tabla133323223[[#This Row],[Existencia mayo]]+Tabla133323223[[#This Row],[Entrada ]]-Tabla133323223[[#This Row],[Salida ]]</f>
        <v>38</v>
      </c>
      <c r="Q234" s="32">
        <f>+Tabla133323223[[#This Row],[ Valor en             RD$           ]]+Tabla133323223[[#This Row],[Entrada  RD$]]-Tabla133323223[[#This Row],[Salida RD$ ]]</f>
        <v>17891.160000000003</v>
      </c>
    </row>
    <row r="235" spans="1:17" s="18" customFormat="1" ht="51" customHeight="1" x14ac:dyDescent="0.25">
      <c r="A235" s="12"/>
      <c r="B235" s="162">
        <v>44931</v>
      </c>
      <c r="C235" s="162">
        <v>44931</v>
      </c>
      <c r="D235" s="40">
        <v>4096</v>
      </c>
      <c r="E235" s="40" t="s">
        <v>24</v>
      </c>
      <c r="F235" s="179" t="s">
        <v>67</v>
      </c>
      <c r="G235" s="163" t="s">
        <v>332</v>
      </c>
      <c r="H235" s="40" t="s">
        <v>131</v>
      </c>
      <c r="I235" s="164">
        <v>14750</v>
      </c>
      <c r="J235" s="165">
        <v>100</v>
      </c>
      <c r="K235" s="166"/>
      <c r="L235" s="167"/>
      <c r="M235" s="39">
        <f>ROUND(Tabla133323223[[#This Row],[ Valor en             RD$           ]]/Tabla133323223[[#This Row],[Existencia mayo]],2)</f>
        <v>147.5</v>
      </c>
      <c r="N235" s="30">
        <f>ROUND(Tabla133323223[[#This Row],[Entrada ]]*Tabla133323223[[#This Row],[Costo unitario RD$]],2)</f>
        <v>0</v>
      </c>
      <c r="O235" s="30">
        <f>ROUND(Tabla133323223[[#This Row],[Salida ]]*Tabla133323223[[#This Row],[Costo unitario RD$]],2)</f>
        <v>0</v>
      </c>
      <c r="P235" s="40">
        <f>+Tabla133323223[[#This Row],[Existencia mayo]]+Tabla133323223[[#This Row],[Entrada ]]-Tabla133323223[[#This Row],[Salida ]]</f>
        <v>100</v>
      </c>
      <c r="Q235" s="32">
        <f>+Tabla133323223[[#This Row],[ Valor en             RD$           ]]+Tabla133323223[[#This Row],[Entrada  RD$]]-Tabla133323223[[#This Row],[Salida RD$ ]]</f>
        <v>14750</v>
      </c>
    </row>
    <row r="236" spans="1:17" s="18" customFormat="1" ht="39" customHeight="1" x14ac:dyDescent="0.25">
      <c r="A236" s="12"/>
      <c r="B236" s="162">
        <v>44931</v>
      </c>
      <c r="C236" s="162">
        <v>44931</v>
      </c>
      <c r="D236" s="40">
        <v>4062</v>
      </c>
      <c r="E236" s="40" t="s">
        <v>24</v>
      </c>
      <c r="F236" s="179" t="s">
        <v>74</v>
      </c>
      <c r="G236" s="163" t="s">
        <v>333</v>
      </c>
      <c r="H236" s="40" t="s">
        <v>131</v>
      </c>
      <c r="I236" s="164">
        <v>10443</v>
      </c>
      <c r="J236" s="165">
        <v>30</v>
      </c>
      <c r="K236" s="166"/>
      <c r="L236" s="167">
        <v>1</v>
      </c>
      <c r="M236" s="39">
        <f>ROUND(Tabla133323223[[#This Row],[ Valor en             RD$           ]]/Tabla133323223[[#This Row],[Existencia mayo]],2)</f>
        <v>348.1</v>
      </c>
      <c r="N236" s="30">
        <f>ROUND(Tabla133323223[[#This Row],[Entrada ]]*Tabla133323223[[#This Row],[Costo unitario RD$]],2)</f>
        <v>0</v>
      </c>
      <c r="O236" s="30">
        <f>ROUND(Tabla133323223[[#This Row],[Salida ]]*Tabla133323223[[#This Row],[Costo unitario RD$]],2)</f>
        <v>348.1</v>
      </c>
      <c r="P236" s="40">
        <f>+Tabla133323223[[#This Row],[Existencia mayo]]+Tabla133323223[[#This Row],[Entrada ]]-Tabla133323223[[#This Row],[Salida ]]</f>
        <v>29</v>
      </c>
      <c r="Q236" s="32">
        <f>+Tabla133323223[[#This Row],[ Valor en             RD$           ]]+Tabla133323223[[#This Row],[Entrada  RD$]]-Tabla133323223[[#This Row],[Salida RD$ ]]</f>
        <v>10094.9</v>
      </c>
    </row>
    <row r="237" spans="1:17" s="18" customFormat="1" ht="39" customHeight="1" x14ac:dyDescent="0.25">
      <c r="A237" s="12"/>
      <c r="B237" s="162">
        <v>44931</v>
      </c>
      <c r="C237" s="162">
        <v>44931</v>
      </c>
      <c r="D237" s="40">
        <v>4063</v>
      </c>
      <c r="E237" s="40" t="s">
        <v>24</v>
      </c>
      <c r="F237" s="179" t="s">
        <v>229</v>
      </c>
      <c r="G237" s="163" t="s">
        <v>334</v>
      </c>
      <c r="H237" s="40" t="s">
        <v>131</v>
      </c>
      <c r="I237" s="164">
        <v>6903</v>
      </c>
      <c r="J237" s="165">
        <v>30</v>
      </c>
      <c r="K237" s="166"/>
      <c r="L237" s="167">
        <v>20</v>
      </c>
      <c r="M237" s="39">
        <f>ROUND(Tabla133323223[[#This Row],[ Valor en             RD$           ]]/Tabla133323223[[#This Row],[Existencia mayo]],2)</f>
        <v>230.1</v>
      </c>
      <c r="N237" s="30">
        <f>ROUND(Tabla133323223[[#This Row],[Entrada ]]*Tabla133323223[[#This Row],[Costo unitario RD$]],2)</f>
        <v>0</v>
      </c>
      <c r="O237" s="30">
        <f>ROUND(Tabla133323223[[#This Row],[Salida ]]*Tabla133323223[[#This Row],[Costo unitario RD$]],2)</f>
        <v>4602</v>
      </c>
      <c r="P237" s="40">
        <f>+Tabla133323223[[#This Row],[Existencia mayo]]+Tabla133323223[[#This Row],[Entrada ]]-Tabla133323223[[#This Row],[Salida ]]</f>
        <v>10</v>
      </c>
      <c r="Q237" s="32">
        <f>+Tabla133323223[[#This Row],[ Valor en             RD$           ]]+Tabla133323223[[#This Row],[Entrada  RD$]]-Tabla133323223[[#This Row],[Salida RD$ ]]</f>
        <v>2301</v>
      </c>
    </row>
    <row r="238" spans="1:17" s="18" customFormat="1" ht="24" customHeight="1" x14ac:dyDescent="0.25">
      <c r="A238" s="12"/>
      <c r="B238" s="162">
        <v>44931</v>
      </c>
      <c r="C238" s="162">
        <v>44931</v>
      </c>
      <c r="D238" s="40">
        <v>4090</v>
      </c>
      <c r="E238" s="40" t="s">
        <v>335</v>
      </c>
      <c r="F238" s="179" t="s">
        <v>336</v>
      </c>
      <c r="G238" s="163" t="s">
        <v>337</v>
      </c>
      <c r="H238" s="40" t="s">
        <v>50</v>
      </c>
      <c r="I238" s="164">
        <v>295</v>
      </c>
      <c r="J238" s="165">
        <v>2</v>
      </c>
      <c r="K238" s="166"/>
      <c r="L238" s="167">
        <v>1</v>
      </c>
      <c r="M238" s="39">
        <f>ROUND(Tabla133323223[[#This Row],[ Valor en             RD$           ]]/Tabla133323223[[#This Row],[Existencia mayo]],2)</f>
        <v>147.5</v>
      </c>
      <c r="N238" s="30">
        <f>ROUND(Tabla133323223[[#This Row],[Entrada ]]*Tabla133323223[[#This Row],[Costo unitario RD$]],2)</f>
        <v>0</v>
      </c>
      <c r="O238" s="30">
        <f>ROUND(Tabla133323223[[#This Row],[Salida ]]*Tabla133323223[[#This Row],[Costo unitario RD$]],2)</f>
        <v>147.5</v>
      </c>
      <c r="P238" s="40">
        <f>+Tabla133323223[[#This Row],[Existencia mayo]]+Tabla133323223[[#This Row],[Entrada ]]-Tabla133323223[[#This Row],[Salida ]]</f>
        <v>1</v>
      </c>
      <c r="Q238" s="32">
        <f>+Tabla133323223[[#This Row],[ Valor en             RD$           ]]+Tabla133323223[[#This Row],[Entrada  RD$]]-Tabla133323223[[#This Row],[Salida RD$ ]]</f>
        <v>147.5</v>
      </c>
    </row>
    <row r="239" spans="1:17" s="18" customFormat="1" ht="24" customHeight="1" x14ac:dyDescent="0.25">
      <c r="A239" s="12"/>
      <c r="B239" s="162">
        <v>44931</v>
      </c>
      <c r="C239" s="162">
        <v>44931</v>
      </c>
      <c r="D239" s="40">
        <v>4056</v>
      </c>
      <c r="E239" s="40" t="s">
        <v>256</v>
      </c>
      <c r="F239" s="179" t="s">
        <v>257</v>
      </c>
      <c r="G239" s="163" t="s">
        <v>338</v>
      </c>
      <c r="H239" s="40" t="s">
        <v>131</v>
      </c>
      <c r="I239" s="164">
        <v>5380.8</v>
      </c>
      <c r="J239" s="165">
        <v>24</v>
      </c>
      <c r="K239" s="166"/>
      <c r="L239" s="167"/>
      <c r="M239" s="39">
        <f>ROUND(Tabla133323223[[#This Row],[ Valor en             RD$           ]]/Tabla133323223[[#This Row],[Existencia mayo]],2)</f>
        <v>224.2</v>
      </c>
      <c r="N239" s="30">
        <f>ROUND(Tabla133323223[[#This Row],[Entrada ]]*Tabla133323223[[#This Row],[Costo unitario RD$]],2)</f>
        <v>0</v>
      </c>
      <c r="O239" s="30">
        <f>ROUND(Tabla133323223[[#This Row],[Salida ]]*Tabla133323223[[#This Row],[Costo unitario RD$]],2)</f>
        <v>0</v>
      </c>
      <c r="P239" s="40">
        <f>+Tabla133323223[[#This Row],[Existencia mayo]]+Tabla133323223[[#This Row],[Entrada ]]-Tabla133323223[[#This Row],[Salida ]]</f>
        <v>24</v>
      </c>
      <c r="Q239" s="32">
        <f>+Tabla133323223[[#This Row],[ Valor en             RD$           ]]+Tabla133323223[[#This Row],[Entrada  RD$]]-Tabla133323223[[#This Row],[Salida RD$ ]]</f>
        <v>5380.8</v>
      </c>
    </row>
    <row r="240" spans="1:17" s="18" customFormat="1" ht="39" customHeight="1" x14ac:dyDescent="0.25">
      <c r="A240" s="12"/>
      <c r="B240" s="162">
        <v>44931</v>
      </c>
      <c r="C240" s="162">
        <v>44931</v>
      </c>
      <c r="D240" s="40">
        <v>4087</v>
      </c>
      <c r="E240" s="40" t="s">
        <v>47</v>
      </c>
      <c r="F240" s="179" t="s">
        <v>59</v>
      </c>
      <c r="G240" s="163" t="s">
        <v>339</v>
      </c>
      <c r="H240" s="40" t="s">
        <v>131</v>
      </c>
      <c r="I240" s="164">
        <v>4130</v>
      </c>
      <c r="J240" s="165">
        <v>28</v>
      </c>
      <c r="K240" s="166"/>
      <c r="L240" s="167"/>
      <c r="M240" s="39">
        <f>ROUND(Tabla133323223[[#This Row],[ Valor en             RD$           ]]/Tabla133323223[[#This Row],[Existencia mayo]],2)</f>
        <v>147.5</v>
      </c>
      <c r="N240" s="30">
        <f>ROUND(Tabla133323223[[#This Row],[Entrada ]]*Tabla133323223[[#This Row],[Costo unitario RD$]],2)</f>
        <v>0</v>
      </c>
      <c r="O240" s="30">
        <f>ROUND(Tabla133323223[[#This Row],[Salida ]]*Tabla133323223[[#This Row],[Costo unitario RD$]],2)</f>
        <v>0</v>
      </c>
      <c r="P240" s="40">
        <f>+Tabla133323223[[#This Row],[Existencia mayo]]+Tabla133323223[[#This Row],[Entrada ]]-Tabla133323223[[#This Row],[Salida ]]</f>
        <v>28</v>
      </c>
      <c r="Q240" s="32">
        <f>+Tabla133323223[[#This Row],[ Valor en             RD$           ]]+Tabla133323223[[#This Row],[Entrada  RD$]]-Tabla133323223[[#This Row],[Salida RD$ ]]</f>
        <v>4130</v>
      </c>
    </row>
    <row r="241" spans="1:17" s="18" customFormat="1" ht="39" customHeight="1" x14ac:dyDescent="0.25">
      <c r="A241" s="12"/>
      <c r="B241" s="162">
        <v>44931</v>
      </c>
      <c r="C241" s="162">
        <v>44931</v>
      </c>
      <c r="D241" s="40">
        <v>4087</v>
      </c>
      <c r="E241" s="40" t="s">
        <v>47</v>
      </c>
      <c r="F241" s="179" t="s">
        <v>59</v>
      </c>
      <c r="G241" s="163" t="s">
        <v>340</v>
      </c>
      <c r="H241" s="40" t="s">
        <v>131</v>
      </c>
      <c r="I241" s="164">
        <v>2950</v>
      </c>
      <c r="J241" s="165">
        <v>20</v>
      </c>
      <c r="K241" s="166"/>
      <c r="L241" s="167"/>
      <c r="M241" s="39">
        <f>ROUND(Tabla133323223[[#This Row],[ Valor en             RD$           ]]/Tabla133323223[[#This Row],[Existencia mayo]],2)</f>
        <v>147.5</v>
      </c>
      <c r="N241" s="30">
        <f>ROUND(Tabla133323223[[#This Row],[Entrada ]]*Tabla133323223[[#This Row],[Costo unitario RD$]],2)</f>
        <v>0</v>
      </c>
      <c r="O241" s="30">
        <f>ROUND(Tabla133323223[[#This Row],[Salida ]]*Tabla133323223[[#This Row],[Costo unitario RD$]],2)</f>
        <v>0</v>
      </c>
      <c r="P241" s="40">
        <f>+Tabla133323223[[#This Row],[Existencia mayo]]+Tabla133323223[[#This Row],[Entrada ]]-Tabla133323223[[#This Row],[Salida ]]</f>
        <v>20</v>
      </c>
      <c r="Q241" s="32">
        <f>+Tabla133323223[[#This Row],[ Valor en             RD$           ]]+Tabla133323223[[#This Row],[Entrada  RD$]]-Tabla133323223[[#This Row],[Salida RD$ ]]</f>
        <v>2950</v>
      </c>
    </row>
    <row r="242" spans="1:17" s="18" customFormat="1" ht="39" customHeight="1" x14ac:dyDescent="0.25">
      <c r="A242" s="12"/>
      <c r="B242" s="162">
        <v>44931</v>
      </c>
      <c r="C242" s="162">
        <v>44931</v>
      </c>
      <c r="D242" s="40">
        <v>4051</v>
      </c>
      <c r="E242" s="40" t="s">
        <v>24</v>
      </c>
      <c r="F242" s="179" t="s">
        <v>70</v>
      </c>
      <c r="G242" s="163" t="s">
        <v>341</v>
      </c>
      <c r="H242" s="40" t="s">
        <v>131</v>
      </c>
      <c r="I242" s="164">
        <v>19824</v>
      </c>
      <c r="J242" s="165">
        <v>32</v>
      </c>
      <c r="K242" s="166"/>
      <c r="L242" s="167"/>
      <c r="M242" s="39">
        <f>ROUND(Tabla133323223[[#This Row],[ Valor en             RD$           ]]/Tabla133323223[[#This Row],[Existencia mayo]],2)</f>
        <v>619.5</v>
      </c>
      <c r="N242" s="30">
        <f>ROUND(Tabla133323223[[#This Row],[Entrada ]]*Tabla133323223[[#This Row],[Costo unitario RD$]],2)</f>
        <v>0</v>
      </c>
      <c r="O242" s="30">
        <f>ROUND(Tabla133323223[[#This Row],[Salida ]]*Tabla133323223[[#This Row],[Costo unitario RD$]],2)</f>
        <v>0</v>
      </c>
      <c r="P242" s="40">
        <f>+Tabla133323223[[#This Row],[Existencia mayo]]+Tabla133323223[[#This Row],[Entrada ]]-Tabla133323223[[#This Row],[Salida ]]</f>
        <v>32</v>
      </c>
      <c r="Q242" s="32">
        <f>+Tabla133323223[[#This Row],[ Valor en             RD$           ]]+Tabla133323223[[#This Row],[Entrada  RD$]]-Tabla133323223[[#This Row],[Salida RD$ ]]</f>
        <v>19824</v>
      </c>
    </row>
    <row r="243" spans="1:17" s="18" customFormat="1" ht="27" customHeight="1" x14ac:dyDescent="0.25">
      <c r="A243" s="12"/>
      <c r="B243" s="162">
        <v>44931</v>
      </c>
      <c r="C243" s="162">
        <v>44931</v>
      </c>
      <c r="D243" s="40">
        <v>4047</v>
      </c>
      <c r="E243" s="40" t="s">
        <v>20</v>
      </c>
      <c r="F243" s="179" t="s">
        <v>246</v>
      </c>
      <c r="G243" s="163" t="s">
        <v>342</v>
      </c>
      <c r="H243" s="40" t="s">
        <v>23</v>
      </c>
      <c r="I243" s="164">
        <v>6513.5999999999995</v>
      </c>
      <c r="J243" s="165">
        <v>230</v>
      </c>
      <c r="K243" s="166"/>
      <c r="L243" s="167">
        <v>29</v>
      </c>
      <c r="M243" s="39">
        <f>ROUND(Tabla133323223[[#This Row],[ Valor en             RD$           ]]/Tabla133323223[[#This Row],[Existencia mayo]],2)</f>
        <v>28.32</v>
      </c>
      <c r="N243" s="30">
        <f>ROUND(Tabla133323223[[#This Row],[Entrada ]]*Tabla133323223[[#This Row],[Costo unitario RD$]],2)</f>
        <v>0</v>
      </c>
      <c r="O243" s="30">
        <f>ROUND(Tabla133323223[[#This Row],[Salida ]]*Tabla133323223[[#This Row],[Costo unitario RD$]],2)</f>
        <v>821.28</v>
      </c>
      <c r="P243" s="40">
        <f>+Tabla133323223[[#This Row],[Existencia mayo]]+Tabla133323223[[#This Row],[Entrada ]]-Tabla133323223[[#This Row],[Salida ]]</f>
        <v>201</v>
      </c>
      <c r="Q243" s="32">
        <f>+Tabla133323223[[#This Row],[ Valor en             RD$           ]]+Tabla133323223[[#This Row],[Entrada  RD$]]-Tabla133323223[[#This Row],[Salida RD$ ]]</f>
        <v>5692.32</v>
      </c>
    </row>
    <row r="244" spans="1:17" s="18" customFormat="1" ht="27" customHeight="1" x14ac:dyDescent="0.25">
      <c r="A244" s="12"/>
      <c r="B244" s="162">
        <v>44931</v>
      </c>
      <c r="C244" s="162">
        <v>44931</v>
      </c>
      <c r="D244" s="40">
        <v>4038</v>
      </c>
      <c r="E244" s="40" t="s">
        <v>41</v>
      </c>
      <c r="F244" s="179" t="s">
        <v>44</v>
      </c>
      <c r="G244" s="163" t="s">
        <v>343</v>
      </c>
      <c r="H244" s="40" t="s">
        <v>131</v>
      </c>
      <c r="I244" s="164">
        <v>36674.400000000001</v>
      </c>
      <c r="J244" s="165">
        <v>296</v>
      </c>
      <c r="K244" s="166"/>
      <c r="L244" s="167"/>
      <c r="M244" s="39">
        <f>ROUND(Tabla133323223[[#This Row],[ Valor en             RD$           ]]/Tabla133323223[[#This Row],[Existencia mayo]],2)</f>
        <v>123.9</v>
      </c>
      <c r="N244" s="30">
        <f>ROUND(Tabla133323223[[#This Row],[Entrada ]]*Tabla133323223[[#This Row],[Costo unitario RD$]],2)</f>
        <v>0</v>
      </c>
      <c r="O244" s="30">
        <f>ROUND(Tabla133323223[[#This Row],[Salida ]]*Tabla133323223[[#This Row],[Costo unitario RD$]],2)</f>
        <v>0</v>
      </c>
      <c r="P244" s="40">
        <f>+Tabla133323223[[#This Row],[Existencia mayo]]+Tabla133323223[[#This Row],[Entrada ]]-Tabla133323223[[#This Row],[Salida ]]</f>
        <v>296</v>
      </c>
      <c r="Q244" s="32">
        <f>+Tabla133323223[[#This Row],[ Valor en             RD$           ]]+Tabla133323223[[#This Row],[Entrada  RD$]]-Tabla133323223[[#This Row],[Salida RD$ ]]</f>
        <v>36674.400000000001</v>
      </c>
    </row>
    <row r="245" spans="1:17" s="18" customFormat="1" ht="39" customHeight="1" x14ac:dyDescent="0.25">
      <c r="A245" s="12"/>
      <c r="B245" s="162">
        <v>44931</v>
      </c>
      <c r="C245" s="162">
        <v>44931</v>
      </c>
      <c r="D245" s="40">
        <v>4071</v>
      </c>
      <c r="E245" s="40" t="s">
        <v>41</v>
      </c>
      <c r="F245" s="179" t="s">
        <v>44</v>
      </c>
      <c r="G245" s="163" t="s">
        <v>344</v>
      </c>
      <c r="H245" s="40" t="s">
        <v>131</v>
      </c>
      <c r="I245" s="164">
        <v>3245.0000000000005</v>
      </c>
      <c r="J245" s="165">
        <v>50</v>
      </c>
      <c r="K245" s="166"/>
      <c r="L245" s="167"/>
      <c r="M245" s="39">
        <f>ROUND(Tabla133323223[[#This Row],[ Valor en             RD$           ]]/Tabla133323223[[#This Row],[Existencia mayo]],2)</f>
        <v>64.900000000000006</v>
      </c>
      <c r="N245" s="30">
        <f>ROUND(Tabla133323223[[#This Row],[Entrada ]]*Tabla133323223[[#This Row],[Costo unitario RD$]],2)</f>
        <v>0</v>
      </c>
      <c r="O245" s="30">
        <f>ROUND(Tabla133323223[[#This Row],[Salida ]]*Tabla133323223[[#This Row],[Costo unitario RD$]],2)</f>
        <v>0</v>
      </c>
      <c r="P245" s="40">
        <f>+Tabla133323223[[#This Row],[Existencia mayo]]+Tabla133323223[[#This Row],[Entrada ]]-Tabla133323223[[#This Row],[Salida ]]</f>
        <v>50</v>
      </c>
      <c r="Q245" s="32">
        <f>+Tabla133323223[[#This Row],[ Valor en             RD$           ]]+Tabla133323223[[#This Row],[Entrada  RD$]]-Tabla133323223[[#This Row],[Salida RD$ ]]</f>
        <v>3245.0000000000005</v>
      </c>
    </row>
    <row r="246" spans="1:17" s="18" customFormat="1" ht="28.5" customHeight="1" x14ac:dyDescent="0.25">
      <c r="A246" s="12"/>
      <c r="B246" s="162">
        <v>44931</v>
      </c>
      <c r="C246" s="162">
        <v>44931</v>
      </c>
      <c r="D246" s="40">
        <v>4036</v>
      </c>
      <c r="E246" s="40" t="s">
        <v>20</v>
      </c>
      <c r="F246" s="179" t="s">
        <v>246</v>
      </c>
      <c r="G246" s="163" t="s">
        <v>345</v>
      </c>
      <c r="H246" s="40" t="s">
        <v>23</v>
      </c>
      <c r="I246" s="164">
        <v>1302.72</v>
      </c>
      <c r="J246" s="165">
        <v>46</v>
      </c>
      <c r="K246" s="166"/>
      <c r="L246" s="167"/>
      <c r="M246" s="39">
        <f>ROUND(Tabla133323223[[#This Row],[ Valor en             RD$           ]]/Tabla133323223[[#This Row],[Existencia mayo]],2)</f>
        <v>28.32</v>
      </c>
      <c r="N246" s="30">
        <f>ROUND(Tabla133323223[[#This Row],[Entrada ]]*Tabla133323223[[#This Row],[Costo unitario RD$]],2)</f>
        <v>0</v>
      </c>
      <c r="O246" s="30">
        <f>ROUND(Tabla133323223[[#This Row],[Salida ]]*Tabla133323223[[#This Row],[Costo unitario RD$]],2)</f>
        <v>0</v>
      </c>
      <c r="P246" s="40">
        <f>+Tabla133323223[[#This Row],[Existencia mayo]]+Tabla133323223[[#This Row],[Entrada ]]-Tabla133323223[[#This Row],[Salida ]]</f>
        <v>46</v>
      </c>
      <c r="Q246" s="32">
        <f>+Tabla133323223[[#This Row],[ Valor en             RD$           ]]+Tabla133323223[[#This Row],[Entrada  RD$]]-Tabla133323223[[#This Row],[Salida RD$ ]]</f>
        <v>1302.72</v>
      </c>
    </row>
    <row r="247" spans="1:17" s="18" customFormat="1" ht="39" customHeight="1" x14ac:dyDescent="0.25">
      <c r="A247" s="12"/>
      <c r="B247" s="162">
        <v>44931</v>
      </c>
      <c r="C247" s="162">
        <v>44931</v>
      </c>
      <c r="D247" s="40">
        <v>4040</v>
      </c>
      <c r="E247" s="40" t="s">
        <v>20</v>
      </c>
      <c r="F247" s="179" t="s">
        <v>21</v>
      </c>
      <c r="G247" s="163" t="s">
        <v>346</v>
      </c>
      <c r="H247" s="40" t="s">
        <v>23</v>
      </c>
      <c r="I247" s="164">
        <v>55861.2</v>
      </c>
      <c r="J247" s="165">
        <v>789</v>
      </c>
      <c r="K247" s="166"/>
      <c r="L247" s="167"/>
      <c r="M247" s="39">
        <f>ROUND(Tabla133323223[[#This Row],[ Valor en             RD$           ]]/Tabla133323223[[#This Row],[Existencia mayo]],2)</f>
        <v>70.8</v>
      </c>
      <c r="N247" s="30">
        <f>ROUND(Tabla133323223[[#This Row],[Entrada ]]*Tabla133323223[[#This Row],[Costo unitario RD$]],2)</f>
        <v>0</v>
      </c>
      <c r="O247" s="30">
        <f>ROUND(Tabla133323223[[#This Row],[Salida ]]*Tabla133323223[[#This Row],[Costo unitario RD$]],2)</f>
        <v>0</v>
      </c>
      <c r="P247" s="40">
        <f>+Tabla133323223[[#This Row],[Existencia mayo]]+Tabla133323223[[#This Row],[Entrada ]]-Tabla133323223[[#This Row],[Salida ]]</f>
        <v>789</v>
      </c>
      <c r="Q247" s="32">
        <f>+Tabla133323223[[#This Row],[ Valor en             RD$           ]]+Tabla133323223[[#This Row],[Entrada  RD$]]-Tabla133323223[[#This Row],[Salida RD$ ]]</f>
        <v>55861.2</v>
      </c>
    </row>
    <row r="248" spans="1:17" s="18" customFormat="1" ht="39" customHeight="1" x14ac:dyDescent="0.25">
      <c r="A248" s="12"/>
      <c r="B248" s="162">
        <v>44931</v>
      </c>
      <c r="C248" s="162">
        <v>44931</v>
      </c>
      <c r="D248" s="40">
        <v>4058</v>
      </c>
      <c r="E248" s="40" t="s">
        <v>20</v>
      </c>
      <c r="F248" s="179" t="s">
        <v>21</v>
      </c>
      <c r="G248" s="163" t="s">
        <v>347</v>
      </c>
      <c r="H248" s="40" t="s">
        <v>23</v>
      </c>
      <c r="I248" s="164">
        <v>28886.400000000001</v>
      </c>
      <c r="J248" s="165">
        <v>288</v>
      </c>
      <c r="K248" s="166"/>
      <c r="L248" s="167"/>
      <c r="M248" s="39">
        <f>ROUND(Tabla133323223[[#This Row],[ Valor en             RD$           ]]/Tabla133323223[[#This Row],[Existencia mayo]],2)</f>
        <v>100.3</v>
      </c>
      <c r="N248" s="30">
        <f>ROUND(Tabla133323223[[#This Row],[Entrada ]]*Tabla133323223[[#This Row],[Costo unitario RD$]],2)</f>
        <v>0</v>
      </c>
      <c r="O248" s="30">
        <f>ROUND(Tabla133323223[[#This Row],[Salida ]]*Tabla133323223[[#This Row],[Costo unitario RD$]],2)</f>
        <v>0</v>
      </c>
      <c r="P248" s="40">
        <f>+Tabla133323223[[#This Row],[Existencia mayo]]+Tabla133323223[[#This Row],[Entrada ]]-Tabla133323223[[#This Row],[Salida ]]</f>
        <v>288</v>
      </c>
      <c r="Q248" s="32">
        <f>+Tabla133323223[[#This Row],[ Valor en             RD$           ]]+Tabla133323223[[#This Row],[Entrada  RD$]]-Tabla133323223[[#This Row],[Salida RD$ ]]</f>
        <v>28886.400000000001</v>
      </c>
    </row>
    <row r="249" spans="1:17" s="18" customFormat="1" ht="39" customHeight="1" x14ac:dyDescent="0.25">
      <c r="A249" s="12"/>
      <c r="B249" s="162">
        <v>44931</v>
      </c>
      <c r="C249" s="162">
        <v>44931</v>
      </c>
      <c r="D249" s="40">
        <v>4049</v>
      </c>
      <c r="E249" s="40" t="s">
        <v>20</v>
      </c>
      <c r="F249" s="179" t="s">
        <v>21</v>
      </c>
      <c r="G249" s="163" t="s">
        <v>348</v>
      </c>
      <c r="H249" s="40" t="s">
        <v>23</v>
      </c>
      <c r="I249" s="164">
        <v>69100.800000000003</v>
      </c>
      <c r="J249" s="165">
        <v>976</v>
      </c>
      <c r="K249" s="166"/>
      <c r="L249" s="167"/>
      <c r="M249" s="39">
        <f>ROUND(Tabla133323223[[#This Row],[ Valor en             RD$           ]]/Tabla133323223[[#This Row],[Existencia mayo]],2)</f>
        <v>70.8</v>
      </c>
      <c r="N249" s="30">
        <f>ROUND(Tabla133323223[[#This Row],[Entrada ]]*Tabla133323223[[#This Row],[Costo unitario RD$]],2)</f>
        <v>0</v>
      </c>
      <c r="O249" s="30">
        <f>ROUND(Tabla133323223[[#This Row],[Salida ]]*Tabla133323223[[#This Row],[Costo unitario RD$]],2)</f>
        <v>0</v>
      </c>
      <c r="P249" s="40">
        <f>+Tabla133323223[[#This Row],[Existencia mayo]]+Tabla133323223[[#This Row],[Entrada ]]-Tabla133323223[[#This Row],[Salida ]]</f>
        <v>976</v>
      </c>
      <c r="Q249" s="32">
        <f>+Tabla133323223[[#This Row],[ Valor en             RD$           ]]+Tabla133323223[[#This Row],[Entrada  RD$]]-Tabla133323223[[#This Row],[Salida RD$ ]]</f>
        <v>69100.800000000003</v>
      </c>
    </row>
    <row r="250" spans="1:17" s="18" customFormat="1" ht="39" customHeight="1" x14ac:dyDescent="0.25">
      <c r="A250" s="12"/>
      <c r="B250" s="162">
        <v>44931</v>
      </c>
      <c r="C250" s="162">
        <v>44931</v>
      </c>
      <c r="D250" s="40">
        <v>4059</v>
      </c>
      <c r="E250" s="40" t="s">
        <v>20</v>
      </c>
      <c r="F250" s="179" t="s">
        <v>349</v>
      </c>
      <c r="G250" s="163" t="s">
        <v>350</v>
      </c>
      <c r="H250" s="40" t="s">
        <v>50</v>
      </c>
      <c r="I250" s="164">
        <v>16496.400000000001</v>
      </c>
      <c r="J250" s="165">
        <v>4</v>
      </c>
      <c r="K250" s="166"/>
      <c r="L250" s="167"/>
      <c r="M250" s="39">
        <f>ROUND(Tabla133323223[[#This Row],[ Valor en             RD$           ]]/Tabla133323223[[#This Row],[Existencia mayo]],2)</f>
        <v>4124.1000000000004</v>
      </c>
      <c r="N250" s="30">
        <f>ROUND(Tabla133323223[[#This Row],[Entrada ]]*Tabla133323223[[#This Row],[Costo unitario RD$]],2)</f>
        <v>0</v>
      </c>
      <c r="O250" s="30">
        <f>ROUND(Tabla133323223[[#This Row],[Salida ]]*Tabla133323223[[#This Row],[Costo unitario RD$]],2)</f>
        <v>0</v>
      </c>
      <c r="P250" s="40">
        <f>+Tabla133323223[[#This Row],[Existencia mayo]]+Tabla133323223[[#This Row],[Entrada ]]-Tabla133323223[[#This Row],[Salida ]]</f>
        <v>4</v>
      </c>
      <c r="Q250" s="32">
        <f>+Tabla133323223[[#This Row],[ Valor en             RD$           ]]+Tabla133323223[[#This Row],[Entrada  RD$]]-Tabla133323223[[#This Row],[Salida RD$ ]]</f>
        <v>16496.400000000001</v>
      </c>
    </row>
    <row r="251" spans="1:17" s="18" customFormat="1" ht="27" customHeight="1" x14ac:dyDescent="0.25">
      <c r="A251" s="12"/>
      <c r="B251" s="162">
        <v>44922</v>
      </c>
      <c r="C251" s="162">
        <v>44922</v>
      </c>
      <c r="D251" s="40">
        <v>4080</v>
      </c>
      <c r="E251" s="40" t="s">
        <v>41</v>
      </c>
      <c r="F251" s="179" t="s">
        <v>79</v>
      </c>
      <c r="G251" s="163" t="s">
        <v>351</v>
      </c>
      <c r="H251" s="40" t="s">
        <v>131</v>
      </c>
      <c r="I251" s="164">
        <v>2006</v>
      </c>
      <c r="J251" s="165">
        <v>34</v>
      </c>
      <c r="K251" s="166"/>
      <c r="L251" s="167"/>
      <c r="M251" s="39">
        <f>ROUND(Tabla133323223[[#This Row],[ Valor en             RD$           ]]/Tabla133323223[[#This Row],[Existencia mayo]],2)</f>
        <v>59</v>
      </c>
      <c r="N251" s="30">
        <f>ROUND(Tabla133323223[[#This Row],[Entrada ]]*Tabla133323223[[#This Row],[Costo unitario RD$]],2)</f>
        <v>0</v>
      </c>
      <c r="O251" s="30">
        <f>ROUND(Tabla133323223[[#This Row],[Salida ]]*Tabla133323223[[#This Row],[Costo unitario RD$]],2)</f>
        <v>0</v>
      </c>
      <c r="P251" s="40">
        <f>+Tabla133323223[[#This Row],[Existencia mayo]]+Tabla133323223[[#This Row],[Entrada ]]-Tabla133323223[[#This Row],[Salida ]]</f>
        <v>34</v>
      </c>
      <c r="Q251" s="32">
        <f>+Tabla133323223[[#This Row],[ Valor en             RD$           ]]+Tabla133323223[[#This Row],[Entrada  RD$]]-Tabla133323223[[#This Row],[Salida RD$ ]]</f>
        <v>2006</v>
      </c>
    </row>
    <row r="252" spans="1:17" s="18" customFormat="1" ht="27" customHeight="1" x14ac:dyDescent="0.25">
      <c r="A252" s="12"/>
      <c r="B252" s="162">
        <v>44922</v>
      </c>
      <c r="C252" s="162">
        <v>44922</v>
      </c>
      <c r="D252" s="40">
        <v>4069</v>
      </c>
      <c r="E252" s="40" t="s">
        <v>335</v>
      </c>
      <c r="F252" s="179" t="s">
        <v>352</v>
      </c>
      <c r="G252" s="163" t="s">
        <v>353</v>
      </c>
      <c r="H252" s="40" t="s">
        <v>50</v>
      </c>
      <c r="I252" s="164">
        <v>0</v>
      </c>
      <c r="J252" s="165">
        <v>0</v>
      </c>
      <c r="K252" s="166"/>
      <c r="L252" s="167"/>
      <c r="M252" s="39">
        <v>0</v>
      </c>
      <c r="N252" s="30">
        <f>ROUND(Tabla133323223[[#This Row],[Entrada ]]*Tabla133323223[[#This Row],[Costo unitario RD$]],2)</f>
        <v>0</v>
      </c>
      <c r="O252" s="30">
        <f>ROUND(Tabla133323223[[#This Row],[Salida ]]*Tabla133323223[[#This Row],[Costo unitario RD$]],2)</f>
        <v>0</v>
      </c>
      <c r="P252" s="40">
        <f>+Tabla133323223[[#This Row],[Existencia mayo]]+Tabla133323223[[#This Row],[Entrada ]]-Tabla133323223[[#This Row],[Salida ]]</f>
        <v>0</v>
      </c>
      <c r="Q252" s="32">
        <f>+Tabla133323223[[#This Row],[ Valor en             RD$           ]]+Tabla133323223[[#This Row],[Entrada  RD$]]-Tabla133323223[[#This Row],[Salida RD$ ]]</f>
        <v>0</v>
      </c>
    </row>
    <row r="253" spans="1:17" s="18" customFormat="1" ht="27" customHeight="1" x14ac:dyDescent="0.25">
      <c r="A253" s="12"/>
      <c r="B253" s="162">
        <v>44922</v>
      </c>
      <c r="C253" s="162">
        <v>44922</v>
      </c>
      <c r="D253" s="40">
        <v>4069</v>
      </c>
      <c r="E253" s="40" t="s">
        <v>335</v>
      </c>
      <c r="F253" s="179" t="s">
        <v>352</v>
      </c>
      <c r="G253" s="163" t="s">
        <v>354</v>
      </c>
      <c r="H253" s="40" t="s">
        <v>50</v>
      </c>
      <c r="I253" s="164">
        <v>6242.1999999999989</v>
      </c>
      <c r="J253" s="165">
        <v>23</v>
      </c>
      <c r="K253" s="166"/>
      <c r="L253" s="167">
        <v>4</v>
      </c>
      <c r="M253" s="39">
        <f>ROUND(Tabla133323223[[#This Row],[ Valor en             RD$           ]]/Tabla133323223[[#This Row],[Existencia mayo]],2)</f>
        <v>271.39999999999998</v>
      </c>
      <c r="N253" s="30">
        <f>ROUND(Tabla133323223[[#This Row],[Entrada ]]*Tabla133323223[[#This Row],[Costo unitario RD$]],2)</f>
        <v>0</v>
      </c>
      <c r="O253" s="30">
        <f>ROUND(Tabla133323223[[#This Row],[Salida ]]*Tabla133323223[[#This Row],[Costo unitario RD$]],2)</f>
        <v>1085.5999999999999</v>
      </c>
      <c r="P253" s="40">
        <f>+Tabla133323223[[#This Row],[Existencia mayo]]+Tabla133323223[[#This Row],[Entrada ]]-Tabla133323223[[#This Row],[Salida ]]</f>
        <v>19</v>
      </c>
      <c r="Q253" s="32">
        <f>+Tabla133323223[[#This Row],[ Valor en             RD$           ]]+Tabla133323223[[#This Row],[Entrada  RD$]]-Tabla133323223[[#This Row],[Salida RD$ ]]</f>
        <v>5156.5999999999985</v>
      </c>
    </row>
    <row r="254" spans="1:17" s="18" customFormat="1" ht="27" customHeight="1" x14ac:dyDescent="0.25">
      <c r="A254" s="12"/>
      <c r="B254" s="162">
        <v>44922</v>
      </c>
      <c r="C254" s="162">
        <v>44922</v>
      </c>
      <c r="D254" s="40">
        <v>4093</v>
      </c>
      <c r="E254" s="40" t="s">
        <v>256</v>
      </c>
      <c r="F254" s="179" t="s">
        <v>257</v>
      </c>
      <c r="G254" s="163" t="s">
        <v>355</v>
      </c>
      <c r="H254" s="40" t="s">
        <v>30</v>
      </c>
      <c r="I254" s="164">
        <v>34791.120000000003</v>
      </c>
      <c r="J254" s="165">
        <v>91</v>
      </c>
      <c r="K254" s="166"/>
      <c r="L254" s="167"/>
      <c r="M254" s="39">
        <f>ROUND(Tabla133323223[[#This Row],[ Valor en             RD$           ]]/Tabla133323223[[#This Row],[Existencia mayo]],2)</f>
        <v>382.32</v>
      </c>
      <c r="N254" s="30">
        <f>ROUND(Tabla133323223[[#This Row],[Entrada ]]*Tabla133323223[[#This Row],[Costo unitario RD$]],2)</f>
        <v>0</v>
      </c>
      <c r="O254" s="30">
        <f>ROUND(Tabla133323223[[#This Row],[Salida ]]*Tabla133323223[[#This Row],[Costo unitario RD$]],2)</f>
        <v>0</v>
      </c>
      <c r="P254" s="40">
        <f>+Tabla133323223[[#This Row],[Existencia mayo]]+Tabla133323223[[#This Row],[Entrada ]]-Tabla133323223[[#This Row],[Salida ]]</f>
        <v>91</v>
      </c>
      <c r="Q254" s="32">
        <f>+Tabla133323223[[#This Row],[ Valor en             RD$           ]]+Tabla133323223[[#This Row],[Entrada  RD$]]-Tabla133323223[[#This Row],[Salida RD$ ]]</f>
        <v>34791.120000000003</v>
      </c>
    </row>
    <row r="255" spans="1:17" s="18" customFormat="1" ht="27" customHeight="1" x14ac:dyDescent="0.25">
      <c r="A255" s="12"/>
      <c r="B255" s="162">
        <v>44922</v>
      </c>
      <c r="C255" s="162">
        <v>44922</v>
      </c>
      <c r="D255" s="40">
        <v>4092</v>
      </c>
      <c r="E255" s="40" t="s">
        <v>101</v>
      </c>
      <c r="F255" s="179" t="s">
        <v>102</v>
      </c>
      <c r="G255" s="163" t="s">
        <v>356</v>
      </c>
      <c r="H255" s="40" t="s">
        <v>30</v>
      </c>
      <c r="I255" s="164">
        <v>37881.54</v>
      </c>
      <c r="J255" s="165">
        <v>87</v>
      </c>
      <c r="K255" s="166"/>
      <c r="L255" s="167">
        <v>7</v>
      </c>
      <c r="M255" s="39">
        <f>ROUND(Tabla133323223[[#This Row],[ Valor en             RD$           ]]/Tabla133323223[[#This Row],[Existencia mayo]],2)</f>
        <v>435.42</v>
      </c>
      <c r="N255" s="30">
        <f>ROUND(Tabla133323223[[#This Row],[Entrada ]]*Tabla133323223[[#This Row],[Costo unitario RD$]],2)</f>
        <v>0</v>
      </c>
      <c r="O255" s="30">
        <f>ROUND(Tabla133323223[[#This Row],[Salida ]]*Tabla133323223[[#This Row],[Costo unitario RD$]],2)</f>
        <v>3047.94</v>
      </c>
      <c r="P255" s="40">
        <f>+Tabla133323223[[#This Row],[Existencia mayo]]+Tabla133323223[[#This Row],[Entrada ]]-Tabla133323223[[#This Row],[Salida ]]</f>
        <v>80</v>
      </c>
      <c r="Q255" s="32">
        <f>+Tabla133323223[[#This Row],[ Valor en             RD$           ]]+Tabla133323223[[#This Row],[Entrada  RD$]]-Tabla133323223[[#This Row],[Salida RD$ ]]</f>
        <v>34833.599999999999</v>
      </c>
    </row>
    <row r="256" spans="1:17" s="18" customFormat="1" ht="27" customHeight="1" x14ac:dyDescent="0.25">
      <c r="A256" s="12"/>
      <c r="B256" s="162">
        <v>44951</v>
      </c>
      <c r="C256" s="162">
        <v>44951</v>
      </c>
      <c r="D256" s="40">
        <v>2012</v>
      </c>
      <c r="E256" s="40" t="s">
        <v>116</v>
      </c>
      <c r="F256" s="179" t="s">
        <v>160</v>
      </c>
      <c r="G256" s="163" t="s">
        <v>357</v>
      </c>
      <c r="H256" s="40" t="s">
        <v>50</v>
      </c>
      <c r="I256" s="164">
        <v>11867.85</v>
      </c>
      <c r="J256" s="165">
        <v>149</v>
      </c>
      <c r="K256" s="166"/>
      <c r="L256" s="167">
        <v>5</v>
      </c>
      <c r="M256" s="39">
        <f>ROUND(Tabla133323223[[#This Row],[ Valor en             RD$           ]]/Tabla133323223[[#This Row],[Existencia mayo]],2)</f>
        <v>79.650000000000006</v>
      </c>
      <c r="N256" s="30">
        <f>ROUND(Tabla133323223[[#This Row],[Entrada ]]*Tabla133323223[[#This Row],[Costo unitario RD$]],2)</f>
        <v>0</v>
      </c>
      <c r="O256" s="30">
        <f>ROUND(Tabla133323223[[#This Row],[Salida ]]*Tabla133323223[[#This Row],[Costo unitario RD$]],2)</f>
        <v>398.25</v>
      </c>
      <c r="P256" s="40">
        <f>+Tabla133323223[[#This Row],[Existencia mayo]]+Tabla133323223[[#This Row],[Entrada ]]-Tabla133323223[[#This Row],[Salida ]]</f>
        <v>144</v>
      </c>
      <c r="Q256" s="32">
        <f>+Tabla133323223[[#This Row],[ Valor en             RD$           ]]+Tabla133323223[[#This Row],[Entrada  RD$]]-Tabla133323223[[#This Row],[Salida RD$ ]]</f>
        <v>11469.6</v>
      </c>
    </row>
    <row r="257" spans="1:17" s="18" customFormat="1" ht="27" customHeight="1" x14ac:dyDescent="0.25">
      <c r="A257" s="12"/>
      <c r="B257" s="162">
        <v>44951</v>
      </c>
      <c r="C257" s="162">
        <v>44951</v>
      </c>
      <c r="D257" s="40">
        <v>2013</v>
      </c>
      <c r="E257" s="40" t="s">
        <v>116</v>
      </c>
      <c r="F257" s="179" t="s">
        <v>160</v>
      </c>
      <c r="G257" s="163" t="s">
        <v>358</v>
      </c>
      <c r="H257" s="40" t="s">
        <v>50</v>
      </c>
      <c r="I257" s="164">
        <v>7596.84</v>
      </c>
      <c r="J257" s="165">
        <v>148</v>
      </c>
      <c r="K257" s="166"/>
      <c r="L257" s="167">
        <v>2</v>
      </c>
      <c r="M257" s="39">
        <f>ROUND(Tabla133323223[[#This Row],[ Valor en             RD$           ]]/Tabla133323223[[#This Row],[Existencia mayo]],2)</f>
        <v>51.33</v>
      </c>
      <c r="N257" s="30">
        <f>ROUND(Tabla133323223[[#This Row],[Entrada ]]*Tabla133323223[[#This Row],[Costo unitario RD$]],2)</f>
        <v>0</v>
      </c>
      <c r="O257" s="30">
        <f>ROUND(Tabla133323223[[#This Row],[Salida ]]*Tabla133323223[[#This Row],[Costo unitario RD$]],2)</f>
        <v>102.66</v>
      </c>
      <c r="P257" s="40">
        <f>+Tabla133323223[[#This Row],[Existencia mayo]]+Tabla133323223[[#This Row],[Entrada ]]-Tabla133323223[[#This Row],[Salida ]]</f>
        <v>146</v>
      </c>
      <c r="Q257" s="32">
        <f>+Tabla133323223[[#This Row],[ Valor en             RD$           ]]+Tabla133323223[[#This Row],[Entrada  RD$]]-Tabla133323223[[#This Row],[Salida RD$ ]]</f>
        <v>7494.18</v>
      </c>
    </row>
    <row r="258" spans="1:17" s="18" customFormat="1" ht="27" customHeight="1" x14ac:dyDescent="0.25">
      <c r="A258" s="12"/>
      <c r="B258" s="162">
        <v>44951</v>
      </c>
      <c r="C258" s="162">
        <v>44951</v>
      </c>
      <c r="D258" s="40">
        <v>2037</v>
      </c>
      <c r="E258" s="40" t="s">
        <v>116</v>
      </c>
      <c r="F258" s="179" t="s">
        <v>127</v>
      </c>
      <c r="G258" s="163" t="s">
        <v>359</v>
      </c>
      <c r="H258" s="40" t="s">
        <v>131</v>
      </c>
      <c r="I258" s="164">
        <v>337.50759999999991</v>
      </c>
      <c r="J258" s="165">
        <v>17</v>
      </c>
      <c r="K258" s="166"/>
      <c r="L258" s="167">
        <v>16</v>
      </c>
      <c r="M258" s="39">
        <f>ROUND(Tabla133323223[[#This Row],[ Valor en             RD$           ]]/Tabla133323223[[#This Row],[Existencia mayo]],2)</f>
        <v>19.850000000000001</v>
      </c>
      <c r="N258" s="30">
        <f>ROUND(Tabla133323223[[#This Row],[Entrada ]]*Tabla133323223[[#This Row],[Costo unitario RD$]],2)</f>
        <v>0</v>
      </c>
      <c r="O258" s="30">
        <f>ROUND(Tabla133323223[[#This Row],[Salida ]]*Tabla133323223[[#This Row],[Costo unitario RD$]],2)</f>
        <v>317.60000000000002</v>
      </c>
      <c r="P258" s="40">
        <f>+Tabla133323223[[#This Row],[Existencia mayo]]+Tabla133323223[[#This Row],[Entrada ]]-Tabla133323223[[#This Row],[Salida ]]</f>
        <v>1</v>
      </c>
      <c r="Q258" s="32">
        <f>+Tabla133323223[[#This Row],[ Valor en             RD$           ]]+Tabla133323223[[#This Row],[Entrada  RD$]]-Tabla133323223[[#This Row],[Salida RD$ ]]</f>
        <v>19.907599999999888</v>
      </c>
    </row>
    <row r="259" spans="1:17" s="18" customFormat="1" ht="27" customHeight="1" x14ac:dyDescent="0.25">
      <c r="A259" s="12"/>
      <c r="B259" s="162">
        <v>44951</v>
      </c>
      <c r="C259" s="162">
        <v>44951</v>
      </c>
      <c r="D259" s="40">
        <v>1065</v>
      </c>
      <c r="E259" s="40" t="s">
        <v>116</v>
      </c>
      <c r="F259" s="179" t="s">
        <v>127</v>
      </c>
      <c r="G259" s="163" t="s">
        <v>360</v>
      </c>
      <c r="H259" s="40" t="s">
        <v>131</v>
      </c>
      <c r="I259" s="164">
        <v>1979.48</v>
      </c>
      <c r="J259" s="165">
        <v>110</v>
      </c>
      <c r="K259" s="166"/>
      <c r="L259" s="167"/>
      <c r="M259" s="39">
        <f>ROUND(Tabla133323223[[#This Row],[ Valor en             RD$           ]]/Tabla133323223[[#This Row],[Existencia mayo]],2)</f>
        <v>18</v>
      </c>
      <c r="N259" s="30">
        <f>ROUND(Tabla133323223[[#This Row],[Entrada ]]*Tabla133323223[[#This Row],[Costo unitario RD$]],2)</f>
        <v>0</v>
      </c>
      <c r="O259" s="30">
        <f>ROUND(Tabla133323223[[#This Row],[Salida ]]*Tabla133323223[[#This Row],[Costo unitario RD$]],2)</f>
        <v>0</v>
      </c>
      <c r="P259" s="40">
        <f>+Tabla133323223[[#This Row],[Existencia mayo]]+Tabla133323223[[#This Row],[Entrada ]]-Tabla133323223[[#This Row],[Salida ]]</f>
        <v>110</v>
      </c>
      <c r="Q259" s="32">
        <f>+Tabla133323223[[#This Row],[ Valor en             RD$           ]]+Tabla133323223[[#This Row],[Entrada  RD$]]-Tabla133323223[[#This Row],[Salida RD$ ]]</f>
        <v>1979.48</v>
      </c>
    </row>
    <row r="260" spans="1:17" s="18" customFormat="1" ht="27" customHeight="1" x14ac:dyDescent="0.25">
      <c r="A260" s="12"/>
      <c r="B260" s="162">
        <v>44951</v>
      </c>
      <c r="C260" s="162">
        <v>44951</v>
      </c>
      <c r="D260" s="40">
        <v>2037</v>
      </c>
      <c r="E260" s="40" t="s">
        <v>116</v>
      </c>
      <c r="F260" s="179" t="s">
        <v>127</v>
      </c>
      <c r="G260" s="163" t="s">
        <v>361</v>
      </c>
      <c r="H260" s="40" t="s">
        <v>131</v>
      </c>
      <c r="I260" s="164">
        <v>1743.2919999999999</v>
      </c>
      <c r="J260" s="165">
        <v>63</v>
      </c>
      <c r="K260" s="166"/>
      <c r="L260" s="167">
        <v>45</v>
      </c>
      <c r="M260" s="39">
        <f>ROUND(Tabla133323223[[#This Row],[ Valor en             RD$           ]]/Tabla133323223[[#This Row],[Existencia mayo]],2)</f>
        <v>27.67</v>
      </c>
      <c r="N260" s="30">
        <f>ROUND(Tabla133323223[[#This Row],[Entrada ]]*Tabla133323223[[#This Row],[Costo unitario RD$]],2)</f>
        <v>0</v>
      </c>
      <c r="O260" s="30">
        <f>ROUND(Tabla133323223[[#This Row],[Salida ]]*Tabla133323223[[#This Row],[Costo unitario RD$]],2)</f>
        <v>1245.1500000000001</v>
      </c>
      <c r="P260" s="40">
        <f>+Tabla133323223[[#This Row],[Existencia mayo]]+Tabla133323223[[#This Row],[Entrada ]]-Tabla133323223[[#This Row],[Salida ]]</f>
        <v>18</v>
      </c>
      <c r="Q260" s="32">
        <f>+Tabla133323223[[#This Row],[ Valor en             RD$           ]]+Tabla133323223[[#This Row],[Entrada  RD$]]-Tabla133323223[[#This Row],[Salida RD$ ]]</f>
        <v>498.14199999999983</v>
      </c>
    </row>
    <row r="261" spans="1:17" s="18" customFormat="1" ht="27" customHeight="1" x14ac:dyDescent="0.25">
      <c r="A261" s="12"/>
      <c r="B261" s="162">
        <v>44951</v>
      </c>
      <c r="C261" s="162">
        <v>44951</v>
      </c>
      <c r="D261" s="40">
        <v>2037</v>
      </c>
      <c r="E261" s="40" t="s">
        <v>116</v>
      </c>
      <c r="F261" s="179" t="s">
        <v>127</v>
      </c>
      <c r="G261" s="163" t="s">
        <v>361</v>
      </c>
      <c r="H261" s="40" t="s">
        <v>131</v>
      </c>
      <c r="I261" s="164">
        <v>5951.72</v>
      </c>
      <c r="J261" s="165">
        <v>192</v>
      </c>
      <c r="K261" s="166"/>
      <c r="L261" s="167"/>
      <c r="M261" s="39">
        <f>ROUND(Tabla133323223[[#This Row],[ Valor en             RD$           ]]/Tabla133323223[[#This Row],[Existencia mayo]],2)</f>
        <v>31</v>
      </c>
      <c r="N261" s="30">
        <f>ROUND(Tabla133323223[[#This Row],[Entrada ]]*Tabla133323223[[#This Row],[Costo unitario RD$]],2)</f>
        <v>0</v>
      </c>
      <c r="O261" s="30">
        <f>ROUND(Tabla133323223[[#This Row],[Salida ]]*Tabla133323223[[#This Row],[Costo unitario RD$]],2)</f>
        <v>0</v>
      </c>
      <c r="P261" s="40">
        <f>+Tabla133323223[[#This Row],[Existencia mayo]]+Tabla133323223[[#This Row],[Entrada ]]-Tabla133323223[[#This Row],[Salida ]]</f>
        <v>192</v>
      </c>
      <c r="Q261" s="32">
        <f>+Tabla133323223[[#This Row],[ Valor en             RD$           ]]+Tabla133323223[[#This Row],[Entrada  RD$]]-Tabla133323223[[#This Row],[Salida RD$ ]]</f>
        <v>5951.72</v>
      </c>
    </row>
    <row r="262" spans="1:17" s="18" customFormat="1" ht="27" customHeight="1" x14ac:dyDescent="0.25">
      <c r="A262" s="12"/>
      <c r="B262" s="162">
        <v>44951</v>
      </c>
      <c r="C262" s="162">
        <v>44951</v>
      </c>
      <c r="D262" s="40">
        <v>1078</v>
      </c>
      <c r="E262" s="40" t="s">
        <v>116</v>
      </c>
      <c r="F262" s="179" t="s">
        <v>362</v>
      </c>
      <c r="G262" s="163" t="s">
        <v>363</v>
      </c>
      <c r="H262" s="40" t="s">
        <v>131</v>
      </c>
      <c r="I262" s="164">
        <v>1176.1855999999998</v>
      </c>
      <c r="J262" s="165">
        <v>41</v>
      </c>
      <c r="K262" s="166"/>
      <c r="L262" s="167">
        <v>30</v>
      </c>
      <c r="M262" s="39">
        <f>ROUND(Tabla133323223[[#This Row],[ Valor en             RD$           ]]/Tabla133323223[[#This Row],[Existencia mayo]],2)</f>
        <v>28.69</v>
      </c>
      <c r="N262" s="30">
        <f>ROUND(Tabla133323223[[#This Row],[Entrada ]]*Tabla133323223[[#This Row],[Costo unitario RD$]],2)</f>
        <v>0</v>
      </c>
      <c r="O262" s="30">
        <f>ROUND(Tabla133323223[[#This Row],[Salida ]]*Tabla133323223[[#This Row],[Costo unitario RD$]],2)</f>
        <v>860.7</v>
      </c>
      <c r="P262" s="40">
        <f>+Tabla133323223[[#This Row],[Existencia mayo]]+Tabla133323223[[#This Row],[Entrada ]]-Tabla133323223[[#This Row],[Salida ]]</f>
        <v>11</v>
      </c>
      <c r="Q262" s="32">
        <f>+Tabla133323223[[#This Row],[ Valor en             RD$           ]]+Tabla133323223[[#This Row],[Entrada  RD$]]-Tabla133323223[[#This Row],[Salida RD$ ]]</f>
        <v>315.48559999999975</v>
      </c>
    </row>
    <row r="263" spans="1:17" s="18" customFormat="1" ht="27" customHeight="1" x14ac:dyDescent="0.25">
      <c r="A263" s="12"/>
      <c r="B263" s="162">
        <v>44951</v>
      </c>
      <c r="C263" s="162">
        <v>44951</v>
      </c>
      <c r="D263" s="40">
        <v>2065</v>
      </c>
      <c r="E263" s="40" t="s">
        <v>124</v>
      </c>
      <c r="F263" s="179" t="s">
        <v>364</v>
      </c>
      <c r="G263" s="163" t="s">
        <v>365</v>
      </c>
      <c r="H263" s="40" t="s">
        <v>131</v>
      </c>
      <c r="I263" s="164">
        <v>3916</v>
      </c>
      <c r="J263" s="165">
        <v>178</v>
      </c>
      <c r="K263" s="166"/>
      <c r="L263" s="167">
        <v>3</v>
      </c>
      <c r="M263" s="39">
        <f>ROUND(Tabla133323223[[#This Row],[ Valor en             RD$           ]]/Tabla133323223[[#This Row],[Existencia mayo]],2)</f>
        <v>22</v>
      </c>
      <c r="N263" s="30">
        <f>ROUND(Tabla133323223[[#This Row],[Entrada ]]*Tabla133323223[[#This Row],[Costo unitario RD$]],2)</f>
        <v>0</v>
      </c>
      <c r="O263" s="30">
        <f>ROUND(Tabla133323223[[#This Row],[Salida ]]*Tabla133323223[[#This Row],[Costo unitario RD$]],2)</f>
        <v>66</v>
      </c>
      <c r="P263" s="40">
        <f>+Tabla133323223[[#This Row],[Existencia mayo]]+Tabla133323223[[#This Row],[Entrada ]]-Tabla133323223[[#This Row],[Salida ]]</f>
        <v>175</v>
      </c>
      <c r="Q263" s="32">
        <f>+Tabla133323223[[#This Row],[ Valor en             RD$           ]]+Tabla133323223[[#This Row],[Entrada  RD$]]-Tabla133323223[[#This Row],[Salida RD$ ]]</f>
        <v>3850</v>
      </c>
    </row>
    <row r="264" spans="1:17" s="18" customFormat="1" ht="27" customHeight="1" x14ac:dyDescent="0.25">
      <c r="A264" s="12"/>
      <c r="B264" s="162">
        <v>44951</v>
      </c>
      <c r="C264" s="162">
        <v>44951</v>
      </c>
      <c r="D264" s="40">
        <v>2053</v>
      </c>
      <c r="E264" s="40" t="s">
        <v>116</v>
      </c>
      <c r="F264" s="179" t="s">
        <v>366</v>
      </c>
      <c r="G264" s="163" t="s">
        <v>367</v>
      </c>
      <c r="H264" s="40" t="s">
        <v>131</v>
      </c>
      <c r="I264" s="164">
        <v>2668.9531999999999</v>
      </c>
      <c r="J264" s="165">
        <v>138</v>
      </c>
      <c r="K264" s="166"/>
      <c r="L264" s="167">
        <v>17</v>
      </c>
      <c r="M264" s="39">
        <f>ROUND(Tabla133323223[[#This Row],[ Valor en             RD$           ]]/Tabla133323223[[#This Row],[Existencia mayo]],2)</f>
        <v>19.34</v>
      </c>
      <c r="N264" s="30">
        <f>ROUND(Tabla133323223[[#This Row],[Entrada ]]*Tabla133323223[[#This Row],[Costo unitario RD$]],2)</f>
        <v>0</v>
      </c>
      <c r="O264" s="30">
        <f>ROUND(Tabla133323223[[#This Row],[Salida ]]*Tabla133323223[[#This Row],[Costo unitario RD$]],2)</f>
        <v>328.78</v>
      </c>
      <c r="P264" s="40">
        <f>+Tabla133323223[[#This Row],[Existencia mayo]]+Tabla133323223[[#This Row],[Entrada ]]-Tabla133323223[[#This Row],[Salida ]]</f>
        <v>121</v>
      </c>
      <c r="Q264" s="32">
        <f>+Tabla133323223[[#This Row],[ Valor en             RD$           ]]+Tabla133323223[[#This Row],[Entrada  RD$]]-Tabla133323223[[#This Row],[Salida RD$ ]]</f>
        <v>2340.1732000000002</v>
      </c>
    </row>
    <row r="265" spans="1:17" s="18" customFormat="1" ht="27" customHeight="1" x14ac:dyDescent="0.25">
      <c r="A265" s="12"/>
      <c r="B265" s="162">
        <v>44951</v>
      </c>
      <c r="C265" s="162">
        <v>44951</v>
      </c>
      <c r="D265" s="40">
        <v>2053</v>
      </c>
      <c r="E265" s="40" t="s">
        <v>116</v>
      </c>
      <c r="F265" s="179" t="s">
        <v>366</v>
      </c>
      <c r="G265" s="163" t="s">
        <v>368</v>
      </c>
      <c r="H265" s="40" t="s">
        <v>131</v>
      </c>
      <c r="I265" s="164">
        <v>2591.5901999999996</v>
      </c>
      <c r="J265" s="165">
        <v>134</v>
      </c>
      <c r="K265" s="166"/>
      <c r="L265" s="167">
        <v>5</v>
      </c>
      <c r="M265" s="39">
        <f>ROUND(Tabla133323223[[#This Row],[ Valor en             RD$           ]]/Tabla133323223[[#This Row],[Existencia mayo]],2)</f>
        <v>19.34</v>
      </c>
      <c r="N265" s="30">
        <f>ROUND(Tabla133323223[[#This Row],[Entrada ]]*Tabla133323223[[#This Row],[Costo unitario RD$]],2)</f>
        <v>0</v>
      </c>
      <c r="O265" s="30">
        <f>ROUND(Tabla133323223[[#This Row],[Salida ]]*Tabla133323223[[#This Row],[Costo unitario RD$]],2)</f>
        <v>96.7</v>
      </c>
      <c r="P265" s="40">
        <f>+Tabla133323223[[#This Row],[Existencia mayo]]+Tabla133323223[[#This Row],[Entrada ]]-Tabla133323223[[#This Row],[Salida ]]</f>
        <v>129</v>
      </c>
      <c r="Q265" s="32">
        <f>+Tabla133323223[[#This Row],[ Valor en             RD$           ]]+Tabla133323223[[#This Row],[Entrada  RD$]]-Tabla133323223[[#This Row],[Salida RD$ ]]</f>
        <v>2494.8901999999998</v>
      </c>
    </row>
    <row r="266" spans="1:17" s="18" customFormat="1" ht="27" customHeight="1" x14ac:dyDescent="0.25">
      <c r="A266" s="12"/>
      <c r="B266" s="162">
        <v>44951</v>
      </c>
      <c r="C266" s="162">
        <v>44951</v>
      </c>
      <c r="D266" s="40">
        <v>2053</v>
      </c>
      <c r="E266" s="40" t="s">
        <v>116</v>
      </c>
      <c r="F266" s="179" t="s">
        <v>366</v>
      </c>
      <c r="G266" s="163" t="s">
        <v>369</v>
      </c>
      <c r="H266" s="40" t="s">
        <v>131</v>
      </c>
      <c r="I266" s="164">
        <v>2591.5871999999999</v>
      </c>
      <c r="J266" s="165">
        <v>134</v>
      </c>
      <c r="K266" s="166"/>
      <c r="L266" s="167">
        <v>2</v>
      </c>
      <c r="M266" s="39">
        <f>ROUND(Tabla133323223[[#This Row],[ Valor en             RD$           ]]/Tabla133323223[[#This Row],[Existencia mayo]],2)</f>
        <v>19.34</v>
      </c>
      <c r="N266" s="30">
        <f>ROUND(Tabla133323223[[#This Row],[Entrada ]]*Tabla133323223[[#This Row],[Costo unitario RD$]],2)</f>
        <v>0</v>
      </c>
      <c r="O266" s="30">
        <f>ROUND(Tabla133323223[[#This Row],[Salida ]]*Tabla133323223[[#This Row],[Costo unitario RD$]],2)</f>
        <v>38.68</v>
      </c>
      <c r="P266" s="40">
        <f>+Tabla133323223[[#This Row],[Existencia mayo]]+Tabla133323223[[#This Row],[Entrada ]]-Tabla133323223[[#This Row],[Salida ]]</f>
        <v>132</v>
      </c>
      <c r="Q266" s="32">
        <f>+Tabla133323223[[#This Row],[ Valor en             RD$           ]]+Tabla133323223[[#This Row],[Entrada  RD$]]-Tabla133323223[[#This Row],[Salida RD$ ]]</f>
        <v>2552.9072000000001</v>
      </c>
    </row>
    <row r="267" spans="1:17" s="18" customFormat="1" ht="33.75" customHeight="1" x14ac:dyDescent="0.25">
      <c r="A267" s="12"/>
      <c r="B267" s="162">
        <v>44951</v>
      </c>
      <c r="C267" s="162">
        <v>44951</v>
      </c>
      <c r="D267" s="40"/>
      <c r="E267" s="40" t="s">
        <v>116</v>
      </c>
      <c r="F267" s="179" t="s">
        <v>129</v>
      </c>
      <c r="G267" s="163" t="s">
        <v>370</v>
      </c>
      <c r="H267" s="40" t="s">
        <v>131</v>
      </c>
      <c r="I267" s="164">
        <v>2958.7160000000017</v>
      </c>
      <c r="J267" s="165">
        <v>18</v>
      </c>
      <c r="K267" s="166"/>
      <c r="L267" s="167">
        <v>7</v>
      </c>
      <c r="M267" s="39">
        <f>ROUND(Tabla133323223[[#This Row],[ Valor en             RD$           ]]/Tabla133323223[[#This Row],[Existencia mayo]],2)</f>
        <v>164.37</v>
      </c>
      <c r="N267" s="30">
        <f>ROUND(Tabla133323223[[#This Row],[Entrada ]]*Tabla133323223[[#This Row],[Costo unitario RD$]],2)</f>
        <v>0</v>
      </c>
      <c r="O267" s="30">
        <f>ROUND(Tabla133323223[[#This Row],[Salida ]]*Tabla133323223[[#This Row],[Costo unitario RD$]],2)</f>
        <v>1150.5899999999999</v>
      </c>
      <c r="P267" s="40">
        <f>+Tabla133323223[[#This Row],[Existencia mayo]]+Tabla133323223[[#This Row],[Entrada ]]-Tabla133323223[[#This Row],[Salida ]]</f>
        <v>11</v>
      </c>
      <c r="Q267" s="32">
        <f>+Tabla133323223[[#This Row],[ Valor en             RD$           ]]+Tabla133323223[[#This Row],[Entrada  RD$]]-Tabla133323223[[#This Row],[Salida RD$ ]]</f>
        <v>1808.1260000000018</v>
      </c>
    </row>
    <row r="268" spans="1:17" s="18" customFormat="1" ht="27" customHeight="1" x14ac:dyDescent="0.25">
      <c r="A268" s="12"/>
      <c r="B268" s="162">
        <v>44951</v>
      </c>
      <c r="C268" s="162">
        <v>44951</v>
      </c>
      <c r="D268" s="40">
        <v>2050</v>
      </c>
      <c r="E268" s="40" t="s">
        <v>116</v>
      </c>
      <c r="F268" s="179" t="s">
        <v>201</v>
      </c>
      <c r="G268" s="163" t="s">
        <v>371</v>
      </c>
      <c r="H268" s="40" t="s">
        <v>131</v>
      </c>
      <c r="I268" s="164">
        <v>333.3608000000001</v>
      </c>
      <c r="J268" s="165">
        <v>8</v>
      </c>
      <c r="K268" s="166"/>
      <c r="L268" s="167">
        <v>5</v>
      </c>
      <c r="M268" s="39">
        <f>ROUND(Tabla133323223[[#This Row],[ Valor en             RD$           ]]/Tabla133323223[[#This Row],[Existencia mayo]],2)</f>
        <v>41.67</v>
      </c>
      <c r="N268" s="30">
        <f>ROUND(Tabla133323223[[#This Row],[Entrada ]]*Tabla133323223[[#This Row],[Costo unitario RD$]],2)</f>
        <v>0</v>
      </c>
      <c r="O268" s="30">
        <f>ROUND(Tabla133323223[[#This Row],[Salida ]]*Tabla133323223[[#This Row],[Costo unitario RD$]],2)</f>
        <v>208.35</v>
      </c>
      <c r="P268" s="40">
        <f>+Tabla133323223[[#This Row],[Existencia mayo]]+Tabla133323223[[#This Row],[Entrada ]]-Tabla133323223[[#This Row],[Salida ]]</f>
        <v>3</v>
      </c>
      <c r="Q268" s="32">
        <f>+Tabla133323223[[#This Row],[ Valor en             RD$           ]]+Tabla133323223[[#This Row],[Entrada  RD$]]-Tabla133323223[[#This Row],[Salida RD$ ]]</f>
        <v>125.0108000000001</v>
      </c>
    </row>
    <row r="269" spans="1:17" s="18" customFormat="1" ht="39" customHeight="1" x14ac:dyDescent="0.25">
      <c r="A269" s="12"/>
      <c r="B269" s="162">
        <v>44951</v>
      </c>
      <c r="C269" s="162">
        <v>44951</v>
      </c>
      <c r="D269" s="40">
        <v>2041</v>
      </c>
      <c r="E269" s="40" t="s">
        <v>116</v>
      </c>
      <c r="F269" s="179" t="s">
        <v>135</v>
      </c>
      <c r="G269" s="163" t="s">
        <v>372</v>
      </c>
      <c r="H269" s="40" t="s">
        <v>131</v>
      </c>
      <c r="I269" s="164">
        <v>5335.9142000000011</v>
      </c>
      <c r="J269" s="165">
        <v>29</v>
      </c>
      <c r="K269" s="166"/>
      <c r="L269" s="167"/>
      <c r="M269" s="39">
        <f>ROUND(Tabla133323223[[#This Row],[ Valor en             RD$           ]]/Tabla133323223[[#This Row],[Existencia mayo]],2)</f>
        <v>184</v>
      </c>
      <c r="N269" s="30">
        <f>ROUND(Tabla133323223[[#This Row],[Entrada ]]*Tabla133323223[[#This Row],[Costo unitario RD$]],2)</f>
        <v>0</v>
      </c>
      <c r="O269" s="30">
        <f>ROUND(Tabla133323223[[#This Row],[Salida ]]*Tabla133323223[[#This Row],[Costo unitario RD$]],2)</f>
        <v>0</v>
      </c>
      <c r="P269" s="40">
        <f>+Tabla133323223[[#This Row],[Existencia mayo]]+Tabla133323223[[#This Row],[Entrada ]]-Tabla133323223[[#This Row],[Salida ]]</f>
        <v>29</v>
      </c>
      <c r="Q269" s="32">
        <f>+Tabla133323223[[#This Row],[ Valor en             RD$           ]]+Tabla133323223[[#This Row],[Entrada  RD$]]-Tabla133323223[[#This Row],[Salida RD$ ]]</f>
        <v>5335.9142000000011</v>
      </c>
    </row>
    <row r="270" spans="1:17" s="18" customFormat="1" ht="39" customHeight="1" x14ac:dyDescent="0.25">
      <c r="A270" s="12"/>
      <c r="B270" s="162">
        <v>44951</v>
      </c>
      <c r="C270" s="162">
        <v>44951</v>
      </c>
      <c r="D270" s="40">
        <v>2073</v>
      </c>
      <c r="E270" s="40" t="s">
        <v>116</v>
      </c>
      <c r="F270" s="179" t="s">
        <v>135</v>
      </c>
      <c r="G270" s="163" t="s">
        <v>373</v>
      </c>
      <c r="H270" s="40" t="s">
        <v>131</v>
      </c>
      <c r="I270" s="164">
        <v>7020.0359999999991</v>
      </c>
      <c r="J270" s="165">
        <v>27</v>
      </c>
      <c r="K270" s="166"/>
      <c r="L270" s="167"/>
      <c r="M270" s="39">
        <f>ROUND(Tabla133323223[[#This Row],[ Valor en             RD$           ]]/Tabla133323223[[#This Row],[Existencia mayo]],2)</f>
        <v>260</v>
      </c>
      <c r="N270" s="30">
        <f>ROUND(Tabla133323223[[#This Row],[Entrada ]]*Tabla133323223[[#This Row],[Costo unitario RD$]],2)</f>
        <v>0</v>
      </c>
      <c r="O270" s="30">
        <f>ROUND(Tabla133323223[[#This Row],[Salida ]]*Tabla133323223[[#This Row],[Costo unitario RD$]],2)</f>
        <v>0</v>
      </c>
      <c r="P270" s="40">
        <f>+Tabla133323223[[#This Row],[Existencia mayo]]+Tabla133323223[[#This Row],[Entrada ]]-Tabla133323223[[#This Row],[Salida ]]</f>
        <v>27</v>
      </c>
      <c r="Q270" s="32">
        <f>+Tabla133323223[[#This Row],[ Valor en             RD$           ]]+Tabla133323223[[#This Row],[Entrada  RD$]]-Tabla133323223[[#This Row],[Salida RD$ ]]</f>
        <v>7020.0359999999991</v>
      </c>
    </row>
    <row r="271" spans="1:17" s="18" customFormat="1" ht="39" customHeight="1" x14ac:dyDescent="0.25">
      <c r="A271" s="12"/>
      <c r="B271" s="162">
        <v>44951</v>
      </c>
      <c r="C271" s="162">
        <v>44951</v>
      </c>
      <c r="D271" s="40">
        <v>1041</v>
      </c>
      <c r="E271" s="40" t="s">
        <v>116</v>
      </c>
      <c r="F271" s="179" t="s">
        <v>374</v>
      </c>
      <c r="G271" s="163" t="s">
        <v>118</v>
      </c>
      <c r="H271" s="40" t="s">
        <v>131</v>
      </c>
      <c r="I271" s="164">
        <v>10888.826800000001</v>
      </c>
      <c r="J271" s="165">
        <v>580</v>
      </c>
      <c r="K271" s="166"/>
      <c r="L271" s="167"/>
      <c r="M271" s="39">
        <f>ROUND(Tabla133323223[[#This Row],[ Valor en             RD$           ]]/Tabla133323223[[#This Row],[Existencia mayo]],2)</f>
        <v>18.77</v>
      </c>
      <c r="N271" s="30">
        <f>ROUND(Tabla133323223[[#This Row],[Entrada ]]*Tabla133323223[[#This Row],[Costo unitario RD$]],2)</f>
        <v>0</v>
      </c>
      <c r="O271" s="30">
        <f>ROUND(Tabla133323223[[#This Row],[Salida ]]*Tabla133323223[[#This Row],[Costo unitario RD$]],2)</f>
        <v>0</v>
      </c>
      <c r="P271" s="40">
        <f>+Tabla133323223[[#This Row],[Existencia mayo]]+Tabla133323223[[#This Row],[Entrada ]]-Tabla133323223[[#This Row],[Salida ]]</f>
        <v>580</v>
      </c>
      <c r="Q271" s="32">
        <f>+Tabla133323223[[#This Row],[ Valor en             RD$           ]]+Tabla133323223[[#This Row],[Entrada  RD$]]-Tabla133323223[[#This Row],[Salida RD$ ]]</f>
        <v>10888.826800000001</v>
      </c>
    </row>
    <row r="272" spans="1:17" s="18" customFormat="1" ht="27" customHeight="1" x14ac:dyDescent="0.25">
      <c r="A272" s="12"/>
      <c r="B272" s="162">
        <v>44951</v>
      </c>
      <c r="C272" s="162">
        <v>44951</v>
      </c>
      <c r="D272" s="40">
        <v>2005</v>
      </c>
      <c r="E272" s="40" t="s">
        <v>132</v>
      </c>
      <c r="F272" s="179" t="s">
        <v>140</v>
      </c>
      <c r="G272" s="163" t="s">
        <v>375</v>
      </c>
      <c r="H272" s="40" t="s">
        <v>131</v>
      </c>
      <c r="I272" s="164">
        <v>483.8</v>
      </c>
      <c r="J272" s="165">
        <v>82</v>
      </c>
      <c r="K272" s="166"/>
      <c r="L272" s="167">
        <v>1</v>
      </c>
      <c r="M272" s="39">
        <f>ROUND(Tabla133323223[[#This Row],[ Valor en             RD$           ]]/Tabla133323223[[#This Row],[Existencia mayo]],2)</f>
        <v>5.9</v>
      </c>
      <c r="N272" s="30">
        <f>ROUND(Tabla133323223[[#This Row],[Entrada ]]*Tabla133323223[[#This Row],[Costo unitario RD$]],2)</f>
        <v>0</v>
      </c>
      <c r="O272" s="30">
        <f>ROUND(Tabla133323223[[#This Row],[Salida ]]*Tabla133323223[[#This Row],[Costo unitario RD$]],2)</f>
        <v>5.9</v>
      </c>
      <c r="P272" s="40">
        <f>+Tabla133323223[[#This Row],[Existencia mayo]]+Tabla133323223[[#This Row],[Entrada ]]-Tabla133323223[[#This Row],[Salida ]]</f>
        <v>81</v>
      </c>
      <c r="Q272" s="32">
        <f>+Tabla133323223[[#This Row],[ Valor en             RD$           ]]+Tabla133323223[[#This Row],[Entrada  RD$]]-Tabla133323223[[#This Row],[Salida RD$ ]]</f>
        <v>477.90000000000003</v>
      </c>
    </row>
    <row r="273" spans="1:17" s="18" customFormat="1" ht="27" customHeight="1" x14ac:dyDescent="0.25">
      <c r="A273" s="12"/>
      <c r="B273" s="162">
        <v>44951</v>
      </c>
      <c r="C273" s="162">
        <v>44951</v>
      </c>
      <c r="D273" s="40">
        <v>2018</v>
      </c>
      <c r="E273" s="40" t="s">
        <v>116</v>
      </c>
      <c r="F273" s="179" t="s">
        <v>142</v>
      </c>
      <c r="G273" s="163" t="s">
        <v>376</v>
      </c>
      <c r="H273" s="40" t="s">
        <v>131</v>
      </c>
      <c r="I273" s="164">
        <v>1787.5228</v>
      </c>
      <c r="J273" s="165">
        <v>70</v>
      </c>
      <c r="K273" s="166"/>
      <c r="L273" s="167"/>
      <c r="M273" s="39">
        <f>ROUND(Tabla133323223[[#This Row],[ Valor en             RD$           ]]/Tabla133323223[[#This Row],[Existencia mayo]],2)</f>
        <v>25.54</v>
      </c>
      <c r="N273" s="30">
        <f>ROUND(Tabla133323223[[#This Row],[Entrada ]]*Tabla133323223[[#This Row],[Costo unitario RD$]],2)</f>
        <v>0</v>
      </c>
      <c r="O273" s="30">
        <f>ROUND(Tabla133323223[[#This Row],[Salida ]]*Tabla133323223[[#This Row],[Costo unitario RD$]],2)</f>
        <v>0</v>
      </c>
      <c r="P273" s="40">
        <f>+Tabla133323223[[#This Row],[Existencia mayo]]+Tabla133323223[[#This Row],[Entrada ]]-Tabla133323223[[#This Row],[Salida ]]</f>
        <v>70</v>
      </c>
      <c r="Q273" s="32">
        <f>+Tabla133323223[[#This Row],[ Valor en             RD$           ]]+Tabla133323223[[#This Row],[Entrada  RD$]]-Tabla133323223[[#This Row],[Salida RD$ ]]</f>
        <v>1787.5228</v>
      </c>
    </row>
    <row r="274" spans="1:17" s="18" customFormat="1" ht="27" customHeight="1" x14ac:dyDescent="0.25">
      <c r="A274" s="12"/>
      <c r="B274" s="162">
        <v>44951</v>
      </c>
      <c r="C274" s="162">
        <v>44951</v>
      </c>
      <c r="D274" s="40">
        <v>2024</v>
      </c>
      <c r="E274" s="40" t="s">
        <v>116</v>
      </c>
      <c r="F274" s="179" t="s">
        <v>206</v>
      </c>
      <c r="G274" s="163" t="s">
        <v>377</v>
      </c>
      <c r="H274" s="40" t="s">
        <v>131</v>
      </c>
      <c r="I274" s="164">
        <v>10927.916000000001</v>
      </c>
      <c r="J274" s="165">
        <v>16</v>
      </c>
      <c r="K274" s="166"/>
      <c r="L274" s="167">
        <v>3</v>
      </c>
      <c r="M274" s="39">
        <f>ROUND(Tabla133323223[[#This Row],[ Valor en             RD$           ]]/Tabla133323223[[#This Row],[Existencia mayo]],2)</f>
        <v>682.99</v>
      </c>
      <c r="N274" s="30">
        <f>ROUND(Tabla133323223[[#This Row],[Entrada ]]*Tabla133323223[[#This Row],[Costo unitario RD$]],2)</f>
        <v>0</v>
      </c>
      <c r="O274" s="30">
        <f>ROUND(Tabla133323223[[#This Row],[Salida ]]*Tabla133323223[[#This Row],[Costo unitario RD$]],2)</f>
        <v>2048.9699999999998</v>
      </c>
      <c r="P274" s="40">
        <f>+Tabla133323223[[#This Row],[Existencia mayo]]+Tabla133323223[[#This Row],[Entrada ]]-Tabla133323223[[#This Row],[Salida ]]</f>
        <v>13</v>
      </c>
      <c r="Q274" s="32">
        <f>+Tabla133323223[[#This Row],[ Valor en             RD$           ]]+Tabla133323223[[#This Row],[Entrada  RD$]]-Tabla133323223[[#This Row],[Salida RD$ ]]</f>
        <v>8878.9460000000017</v>
      </c>
    </row>
    <row r="275" spans="1:17" s="18" customFormat="1" ht="27" customHeight="1" x14ac:dyDescent="0.25">
      <c r="A275" s="12"/>
      <c r="B275" s="162">
        <v>44951</v>
      </c>
      <c r="C275" s="162">
        <v>44951</v>
      </c>
      <c r="D275" s="40">
        <v>2071</v>
      </c>
      <c r="E275" s="40" t="s">
        <v>116</v>
      </c>
      <c r="F275" s="179" t="s">
        <v>275</v>
      </c>
      <c r="G275" s="163" t="s">
        <v>276</v>
      </c>
      <c r="H275" s="40" t="s">
        <v>131</v>
      </c>
      <c r="I275" s="164">
        <v>28655.88</v>
      </c>
      <c r="J275" s="165">
        <v>3831</v>
      </c>
      <c r="K275" s="166"/>
      <c r="L275" s="167"/>
      <c r="M275" s="39">
        <f>ROUND(Tabla133323223[[#This Row],[ Valor en             RD$           ]]/Tabla133323223[[#This Row],[Existencia mayo]],2)</f>
        <v>7.48</v>
      </c>
      <c r="N275" s="30">
        <f>ROUND(Tabla133323223[[#This Row],[Entrada ]]*Tabla133323223[[#This Row],[Costo unitario RD$]],2)</f>
        <v>0</v>
      </c>
      <c r="O275" s="30">
        <f>ROUND(Tabla133323223[[#This Row],[Salida ]]*Tabla133323223[[#This Row],[Costo unitario RD$]],2)</f>
        <v>0</v>
      </c>
      <c r="P275" s="40">
        <f>+Tabla133323223[[#This Row],[Existencia mayo]]+Tabla133323223[[#This Row],[Entrada ]]-Tabla133323223[[#This Row],[Salida ]]</f>
        <v>3831</v>
      </c>
      <c r="Q275" s="32">
        <f>+Tabla133323223[[#This Row],[ Valor en             RD$           ]]+Tabla133323223[[#This Row],[Entrada  RD$]]-Tabla133323223[[#This Row],[Salida RD$ ]]</f>
        <v>28655.88</v>
      </c>
    </row>
    <row r="276" spans="1:17" s="18" customFormat="1" ht="39" customHeight="1" x14ac:dyDescent="0.25">
      <c r="A276" s="12"/>
      <c r="B276" s="162">
        <v>44951</v>
      </c>
      <c r="C276" s="162">
        <v>44951</v>
      </c>
      <c r="D276" s="40">
        <v>2058</v>
      </c>
      <c r="E276" s="40" t="s">
        <v>116</v>
      </c>
      <c r="F276" s="179" t="s">
        <v>378</v>
      </c>
      <c r="G276" s="163" t="s">
        <v>379</v>
      </c>
      <c r="H276" s="40" t="s">
        <v>50</v>
      </c>
      <c r="I276" s="164">
        <v>20700.03</v>
      </c>
      <c r="J276" s="165">
        <v>10</v>
      </c>
      <c r="K276" s="166"/>
      <c r="L276" s="167"/>
      <c r="M276" s="39">
        <f>ROUND(Tabla133323223[[#This Row],[ Valor en             RD$           ]]/Tabla133323223[[#This Row],[Existencia mayo]],2)</f>
        <v>2070</v>
      </c>
      <c r="N276" s="30">
        <f>ROUND(Tabla133323223[[#This Row],[Entrada ]]*Tabla133323223[[#This Row],[Costo unitario RD$]],2)</f>
        <v>0</v>
      </c>
      <c r="O276" s="30">
        <f>ROUND(Tabla133323223[[#This Row],[Salida ]]*Tabla133323223[[#This Row],[Costo unitario RD$]],2)</f>
        <v>0</v>
      </c>
      <c r="P276" s="40">
        <f>+Tabla133323223[[#This Row],[Existencia mayo]]+Tabla133323223[[#This Row],[Entrada ]]-Tabla133323223[[#This Row],[Salida ]]</f>
        <v>10</v>
      </c>
      <c r="Q276" s="32">
        <f>+Tabla133323223[[#This Row],[ Valor en             RD$           ]]+Tabla133323223[[#This Row],[Entrada  RD$]]-Tabla133323223[[#This Row],[Salida RD$ ]]</f>
        <v>20700.03</v>
      </c>
    </row>
    <row r="277" spans="1:17" s="18" customFormat="1" ht="39" customHeight="1" x14ac:dyDescent="0.25">
      <c r="A277" s="12"/>
      <c r="B277" s="162">
        <v>44951</v>
      </c>
      <c r="C277" s="162">
        <v>44951</v>
      </c>
      <c r="D277" s="40">
        <v>2059</v>
      </c>
      <c r="E277" s="40" t="s">
        <v>116</v>
      </c>
      <c r="F277" s="179" t="s">
        <v>378</v>
      </c>
      <c r="G277" s="163" t="s">
        <v>380</v>
      </c>
      <c r="H277" s="40" t="s">
        <v>50</v>
      </c>
      <c r="I277" s="164">
        <v>21600.02</v>
      </c>
      <c r="J277" s="165">
        <v>10</v>
      </c>
      <c r="K277" s="166"/>
      <c r="L277" s="167"/>
      <c r="M277" s="39">
        <f>ROUND(Tabla133323223[[#This Row],[ Valor en             RD$           ]]/Tabla133323223[[#This Row],[Existencia mayo]],2)</f>
        <v>2160</v>
      </c>
      <c r="N277" s="30">
        <f>ROUND(Tabla133323223[[#This Row],[Entrada ]]*Tabla133323223[[#This Row],[Costo unitario RD$]],2)</f>
        <v>0</v>
      </c>
      <c r="O277" s="30">
        <f>ROUND(Tabla133323223[[#This Row],[Salida ]]*Tabla133323223[[#This Row],[Costo unitario RD$]],2)</f>
        <v>0</v>
      </c>
      <c r="P277" s="40">
        <f>+Tabla133323223[[#This Row],[Existencia mayo]]+Tabla133323223[[#This Row],[Entrada ]]-Tabla133323223[[#This Row],[Salida ]]</f>
        <v>10</v>
      </c>
      <c r="Q277" s="32">
        <f>+Tabla133323223[[#This Row],[ Valor en             RD$           ]]+Tabla133323223[[#This Row],[Entrada  RD$]]-Tabla133323223[[#This Row],[Salida RD$ ]]</f>
        <v>21600.02</v>
      </c>
    </row>
    <row r="278" spans="1:17" s="18" customFormat="1" ht="39" customHeight="1" x14ac:dyDescent="0.25">
      <c r="A278" s="12"/>
      <c r="B278" s="162">
        <v>44951</v>
      </c>
      <c r="C278" s="162">
        <v>44951</v>
      </c>
      <c r="D278" s="40">
        <v>1003</v>
      </c>
      <c r="E278" s="40" t="s">
        <v>112</v>
      </c>
      <c r="F278" s="179" t="s">
        <v>113</v>
      </c>
      <c r="G278" s="163" t="s">
        <v>381</v>
      </c>
      <c r="H278" s="40" t="s">
        <v>115</v>
      </c>
      <c r="I278" s="164">
        <v>14124.6</v>
      </c>
      <c r="J278" s="165">
        <v>35</v>
      </c>
      <c r="K278" s="166"/>
      <c r="L278" s="167"/>
      <c r="M278" s="39">
        <f>ROUND(Tabla133323223[[#This Row],[ Valor en             RD$           ]]/Tabla133323223[[#This Row],[Existencia mayo]],2)</f>
        <v>403.56</v>
      </c>
      <c r="N278" s="30">
        <f>ROUND(Tabla133323223[[#This Row],[Entrada ]]*Tabla133323223[[#This Row],[Costo unitario RD$]],2)</f>
        <v>0</v>
      </c>
      <c r="O278" s="30">
        <f>ROUND(Tabla133323223[[#This Row],[Salida ]]*Tabla133323223[[#This Row],[Costo unitario RD$]],2)</f>
        <v>0</v>
      </c>
      <c r="P278" s="40">
        <f>+Tabla133323223[[#This Row],[Existencia mayo]]+Tabla133323223[[#This Row],[Entrada ]]-Tabla133323223[[#This Row],[Salida ]]</f>
        <v>35</v>
      </c>
      <c r="Q278" s="32">
        <f>+Tabla133323223[[#This Row],[ Valor en             RD$           ]]+Tabla133323223[[#This Row],[Entrada  RD$]]-Tabla133323223[[#This Row],[Salida RD$ ]]</f>
        <v>14124.6</v>
      </c>
    </row>
    <row r="279" spans="1:17" s="18" customFormat="1" ht="39" customHeight="1" x14ac:dyDescent="0.25">
      <c r="A279" s="12"/>
      <c r="B279" s="162">
        <v>44951</v>
      </c>
      <c r="C279" s="162">
        <v>44951</v>
      </c>
      <c r="D279" s="40">
        <v>1015</v>
      </c>
      <c r="E279" s="40" t="s">
        <v>116</v>
      </c>
      <c r="F279" s="179" t="s">
        <v>157</v>
      </c>
      <c r="G279" s="163" t="s">
        <v>382</v>
      </c>
      <c r="H279" s="40" t="s">
        <v>27</v>
      </c>
      <c r="I279" s="164">
        <v>56829.979999999996</v>
      </c>
      <c r="J279" s="165">
        <v>2833</v>
      </c>
      <c r="K279" s="166"/>
      <c r="L279" s="167">
        <v>512</v>
      </c>
      <c r="M279" s="39">
        <f>ROUND(Tabla133323223[[#This Row],[ Valor en             RD$           ]]/Tabla133323223[[#This Row],[Existencia mayo]],2)</f>
        <v>20.059999999999999</v>
      </c>
      <c r="N279" s="30">
        <f>ROUND(Tabla133323223[[#This Row],[Entrada ]]*Tabla133323223[[#This Row],[Costo unitario RD$]],2)</f>
        <v>0</v>
      </c>
      <c r="O279" s="30">
        <f>ROUND(Tabla133323223[[#This Row],[Salida ]]*Tabla133323223[[#This Row],[Costo unitario RD$]],2)</f>
        <v>10270.719999999999</v>
      </c>
      <c r="P279" s="40">
        <f>+Tabla133323223[[#This Row],[Existencia mayo]]+Tabla133323223[[#This Row],[Entrada ]]-Tabla133323223[[#This Row],[Salida ]]</f>
        <v>2321</v>
      </c>
      <c r="Q279" s="32">
        <f>+Tabla133323223[[#This Row],[ Valor en             RD$           ]]+Tabla133323223[[#This Row],[Entrada  RD$]]-Tabla133323223[[#This Row],[Salida RD$ ]]</f>
        <v>46559.259999999995</v>
      </c>
    </row>
    <row r="280" spans="1:17" s="18" customFormat="1" ht="39" customHeight="1" x14ac:dyDescent="0.25">
      <c r="A280" s="12"/>
      <c r="B280" s="162">
        <v>44951</v>
      </c>
      <c r="C280" s="162">
        <v>44951</v>
      </c>
      <c r="D280" s="40">
        <v>1008</v>
      </c>
      <c r="E280" s="40" t="s">
        <v>41</v>
      </c>
      <c r="F280" s="179" t="s">
        <v>147</v>
      </c>
      <c r="G280" s="163" t="s">
        <v>383</v>
      </c>
      <c r="H280" s="40" t="s">
        <v>27</v>
      </c>
      <c r="I280" s="164">
        <v>1904.6999999999998</v>
      </c>
      <c r="J280" s="165">
        <v>390</v>
      </c>
      <c r="K280" s="166"/>
      <c r="L280" s="167"/>
      <c r="M280" s="39">
        <f>ROUND(Tabla133323223[[#This Row],[ Valor en             RD$           ]]/Tabla133323223[[#This Row],[Existencia mayo]],2)</f>
        <v>4.88</v>
      </c>
      <c r="N280" s="30">
        <f>ROUND(Tabla133323223[[#This Row],[Entrada ]]*Tabla133323223[[#This Row],[Costo unitario RD$]],2)</f>
        <v>0</v>
      </c>
      <c r="O280" s="30">
        <f>ROUND(Tabla133323223[[#This Row],[Salida ]]*Tabla133323223[[#This Row],[Costo unitario RD$]],2)</f>
        <v>0</v>
      </c>
      <c r="P280" s="40">
        <f>+Tabla133323223[[#This Row],[Existencia mayo]]+Tabla133323223[[#This Row],[Entrada ]]-Tabla133323223[[#This Row],[Salida ]]</f>
        <v>390</v>
      </c>
      <c r="Q280" s="32">
        <f>+Tabla133323223[[#This Row],[ Valor en             RD$           ]]+Tabla133323223[[#This Row],[Entrada  RD$]]-Tabla133323223[[#This Row],[Salida RD$ ]]</f>
        <v>1904.6999999999998</v>
      </c>
    </row>
    <row r="281" spans="1:17" s="18" customFormat="1" ht="39" customHeight="1" x14ac:dyDescent="0.25">
      <c r="A281" s="12"/>
      <c r="B281" s="162">
        <v>44951</v>
      </c>
      <c r="C281" s="162">
        <v>44951</v>
      </c>
      <c r="D281" s="40">
        <v>1008</v>
      </c>
      <c r="E281" s="40" t="s">
        <v>41</v>
      </c>
      <c r="F281" s="179" t="s">
        <v>147</v>
      </c>
      <c r="G281" s="163" t="s">
        <v>384</v>
      </c>
      <c r="H281" s="40" t="s">
        <v>27</v>
      </c>
      <c r="I281" s="164">
        <v>2149.1999999999998</v>
      </c>
      <c r="J281" s="165">
        <v>440</v>
      </c>
      <c r="K281" s="166"/>
      <c r="L281" s="167"/>
      <c r="M281" s="39">
        <f>ROUND(Tabla133323223[[#This Row],[ Valor en             RD$           ]]/Tabla133323223[[#This Row],[Existencia mayo]],2)</f>
        <v>4.88</v>
      </c>
      <c r="N281" s="30">
        <f>ROUND(Tabla133323223[[#This Row],[Entrada ]]*Tabla133323223[[#This Row],[Costo unitario RD$]],2)</f>
        <v>0</v>
      </c>
      <c r="O281" s="30">
        <f>ROUND(Tabla133323223[[#This Row],[Salida ]]*Tabla133323223[[#This Row],[Costo unitario RD$]],2)</f>
        <v>0</v>
      </c>
      <c r="P281" s="40">
        <f>+Tabla133323223[[#This Row],[Existencia mayo]]+Tabla133323223[[#This Row],[Entrada ]]-Tabla133323223[[#This Row],[Salida ]]</f>
        <v>440</v>
      </c>
      <c r="Q281" s="32">
        <f>+Tabla133323223[[#This Row],[ Valor en             RD$           ]]+Tabla133323223[[#This Row],[Entrada  RD$]]-Tabla133323223[[#This Row],[Salida RD$ ]]</f>
        <v>2149.1999999999998</v>
      </c>
    </row>
    <row r="282" spans="1:17" s="18" customFormat="1" ht="27" customHeight="1" x14ac:dyDescent="0.25">
      <c r="A282" s="12"/>
      <c r="B282" s="162">
        <v>44951</v>
      </c>
      <c r="C282" s="162">
        <v>44951</v>
      </c>
      <c r="D282" s="40">
        <v>1029</v>
      </c>
      <c r="E282" s="40" t="s">
        <v>116</v>
      </c>
      <c r="F282" s="179" t="s">
        <v>385</v>
      </c>
      <c r="G282" s="163" t="s">
        <v>386</v>
      </c>
      <c r="H282" s="40" t="s">
        <v>27</v>
      </c>
      <c r="I282" s="164">
        <v>1966.1000000000001</v>
      </c>
      <c r="J282" s="165">
        <v>340</v>
      </c>
      <c r="K282" s="166"/>
      <c r="L282" s="167"/>
      <c r="M282" s="39">
        <f>ROUND(Tabla133323223[[#This Row],[ Valor en             RD$           ]]/Tabla133323223[[#This Row],[Existencia mayo]],2)</f>
        <v>5.78</v>
      </c>
      <c r="N282" s="30">
        <f>ROUND(Tabla133323223[[#This Row],[Entrada ]]*Tabla133323223[[#This Row],[Costo unitario RD$]],2)</f>
        <v>0</v>
      </c>
      <c r="O282" s="30">
        <f>ROUND(Tabla133323223[[#This Row],[Salida ]]*Tabla133323223[[#This Row],[Costo unitario RD$]],2)</f>
        <v>0</v>
      </c>
      <c r="P282" s="40">
        <f>+Tabla133323223[[#This Row],[Existencia mayo]]+Tabla133323223[[#This Row],[Entrada ]]-Tabla133323223[[#This Row],[Salida ]]</f>
        <v>340</v>
      </c>
      <c r="Q282" s="32">
        <f>+Tabla133323223[[#This Row],[ Valor en             RD$           ]]+Tabla133323223[[#This Row],[Entrada  RD$]]-Tabla133323223[[#This Row],[Salida RD$ ]]</f>
        <v>1966.1000000000001</v>
      </c>
    </row>
    <row r="283" spans="1:17" s="18" customFormat="1" ht="27" customHeight="1" x14ac:dyDescent="0.25">
      <c r="A283" s="12"/>
      <c r="B283" s="162">
        <v>44951</v>
      </c>
      <c r="C283" s="162">
        <v>44951</v>
      </c>
      <c r="D283" s="40">
        <v>1027</v>
      </c>
      <c r="E283" s="40" t="s">
        <v>116</v>
      </c>
      <c r="F283" s="179" t="s">
        <v>385</v>
      </c>
      <c r="G283" s="163" t="s">
        <v>387</v>
      </c>
      <c r="H283" s="40" t="s">
        <v>27</v>
      </c>
      <c r="I283" s="164">
        <v>6201.9000000000005</v>
      </c>
      <c r="J283" s="165">
        <v>1440</v>
      </c>
      <c r="K283" s="166"/>
      <c r="L283" s="167">
        <v>134</v>
      </c>
      <c r="M283" s="39">
        <f>ROUND(Tabla133323223[[#This Row],[ Valor en             RD$           ]]/Tabla133323223[[#This Row],[Existencia mayo]],2)</f>
        <v>4.3099999999999996</v>
      </c>
      <c r="N283" s="30">
        <f>ROUND(Tabla133323223[[#This Row],[Entrada ]]*Tabla133323223[[#This Row],[Costo unitario RD$]],2)</f>
        <v>0</v>
      </c>
      <c r="O283" s="30">
        <f>ROUND(Tabla133323223[[#This Row],[Salida ]]*Tabla133323223[[#This Row],[Costo unitario RD$]],2)</f>
        <v>577.54</v>
      </c>
      <c r="P283" s="40">
        <f>+Tabla133323223[[#This Row],[Existencia mayo]]+Tabla133323223[[#This Row],[Entrada ]]-Tabla133323223[[#This Row],[Salida ]]</f>
        <v>1306</v>
      </c>
      <c r="Q283" s="32">
        <f>+Tabla133323223[[#This Row],[ Valor en             RD$           ]]+Tabla133323223[[#This Row],[Entrada  RD$]]-Tabla133323223[[#This Row],[Salida RD$ ]]</f>
        <v>5624.3600000000006</v>
      </c>
    </row>
    <row r="284" spans="1:17" s="18" customFormat="1" ht="27" customHeight="1" x14ac:dyDescent="0.25">
      <c r="A284" s="12"/>
      <c r="B284" s="162">
        <v>44951</v>
      </c>
      <c r="C284" s="162">
        <v>44951</v>
      </c>
      <c r="D284" s="40">
        <v>2108</v>
      </c>
      <c r="E284" s="40" t="s">
        <v>144</v>
      </c>
      <c r="F284" s="179" t="s">
        <v>145</v>
      </c>
      <c r="G284" s="163" t="s">
        <v>388</v>
      </c>
      <c r="H284" s="40" t="s">
        <v>27</v>
      </c>
      <c r="I284" s="164">
        <v>23999.97</v>
      </c>
      <c r="J284" s="165">
        <v>8</v>
      </c>
      <c r="K284" s="166"/>
      <c r="L284" s="167">
        <v>3</v>
      </c>
      <c r="M284" s="39">
        <f>ROUND(Tabla133323223[[#This Row],[ Valor en             RD$           ]]/Tabla133323223[[#This Row],[Existencia mayo]],2)</f>
        <v>3000</v>
      </c>
      <c r="N284" s="30">
        <f>ROUND(Tabla133323223[[#This Row],[Entrada ]]*Tabla133323223[[#This Row],[Costo unitario RD$]],2)</f>
        <v>0</v>
      </c>
      <c r="O284" s="30">
        <f>ROUND(Tabla133323223[[#This Row],[Salida ]]*Tabla133323223[[#This Row],[Costo unitario RD$]],2)</f>
        <v>9000</v>
      </c>
      <c r="P284" s="40">
        <f>+Tabla133323223[[#This Row],[Existencia mayo]]+Tabla133323223[[#This Row],[Entrada ]]-Tabla133323223[[#This Row],[Salida ]]</f>
        <v>5</v>
      </c>
      <c r="Q284" s="32">
        <f>+Tabla133323223[[#This Row],[ Valor en             RD$           ]]+Tabla133323223[[#This Row],[Entrada  RD$]]-Tabla133323223[[#This Row],[Salida RD$ ]]</f>
        <v>14999.970000000001</v>
      </c>
    </row>
    <row r="285" spans="1:17" s="18" customFormat="1" ht="39" customHeight="1" x14ac:dyDescent="0.25">
      <c r="A285" s="12"/>
      <c r="B285" s="162">
        <v>44957</v>
      </c>
      <c r="C285" s="162">
        <v>44957</v>
      </c>
      <c r="D285" s="40">
        <v>4007</v>
      </c>
      <c r="E285" s="30" t="s">
        <v>24</v>
      </c>
      <c r="F285" s="179" t="s">
        <v>31</v>
      </c>
      <c r="G285" s="163" t="s">
        <v>308</v>
      </c>
      <c r="H285" s="40" t="s">
        <v>27</v>
      </c>
      <c r="I285" s="164">
        <v>3469.2</v>
      </c>
      <c r="J285" s="165">
        <v>21</v>
      </c>
      <c r="K285" s="166"/>
      <c r="L285" s="167">
        <v>7</v>
      </c>
      <c r="M285" s="39">
        <f>ROUND(Tabla133323223[[#This Row],[ Valor en             RD$           ]]/Tabla133323223[[#This Row],[Existencia mayo]],2)</f>
        <v>165.2</v>
      </c>
      <c r="N285" s="30">
        <f>ROUND(Tabla133323223[[#This Row],[Entrada ]]*Tabla133323223[[#This Row],[Costo unitario RD$]],2)</f>
        <v>0</v>
      </c>
      <c r="O285" s="30">
        <f>ROUND(Tabla133323223[[#This Row],[Salida ]]*Tabla133323223[[#This Row],[Costo unitario RD$]],2)</f>
        <v>1156.4000000000001</v>
      </c>
      <c r="P285" s="40">
        <f>+Tabla133323223[[#This Row],[Existencia mayo]]+Tabla133323223[[#This Row],[Entrada ]]-Tabla133323223[[#This Row],[Salida ]]</f>
        <v>14</v>
      </c>
      <c r="Q285" s="32">
        <f>+Tabla133323223[[#This Row],[ Valor en             RD$           ]]+Tabla133323223[[#This Row],[Entrada  RD$]]-Tabla133323223[[#This Row],[Salida RD$ ]]</f>
        <v>2312.7999999999997</v>
      </c>
    </row>
    <row r="286" spans="1:17" s="18" customFormat="1" ht="39" customHeight="1" x14ac:dyDescent="0.25">
      <c r="A286" s="12"/>
      <c r="B286" s="162">
        <v>44957</v>
      </c>
      <c r="C286" s="162">
        <v>44957</v>
      </c>
      <c r="D286" s="40">
        <v>4052</v>
      </c>
      <c r="E286" s="30" t="s">
        <v>24</v>
      </c>
      <c r="F286" s="179" t="s">
        <v>31</v>
      </c>
      <c r="G286" s="163" t="s">
        <v>310</v>
      </c>
      <c r="H286" s="40" t="s">
        <v>27</v>
      </c>
      <c r="I286" s="164">
        <v>12885.6</v>
      </c>
      <c r="J286" s="165">
        <v>42</v>
      </c>
      <c r="K286" s="166"/>
      <c r="L286" s="167"/>
      <c r="M286" s="39">
        <f>ROUND(Tabla133323223[[#This Row],[ Valor en             RD$           ]]/Tabla133323223[[#This Row],[Existencia mayo]],2)</f>
        <v>306.8</v>
      </c>
      <c r="N286" s="30">
        <f>ROUND(Tabla133323223[[#This Row],[Entrada ]]*Tabla133323223[[#This Row],[Costo unitario RD$]],2)</f>
        <v>0</v>
      </c>
      <c r="O286" s="30">
        <f>ROUND(Tabla133323223[[#This Row],[Salida ]]*Tabla133323223[[#This Row],[Costo unitario RD$]],2)</f>
        <v>0</v>
      </c>
      <c r="P286" s="40">
        <f>+Tabla133323223[[#This Row],[Existencia mayo]]+Tabla133323223[[#This Row],[Entrada ]]-Tabla133323223[[#This Row],[Salida ]]</f>
        <v>42</v>
      </c>
      <c r="Q286" s="32">
        <f>+Tabla133323223[[#This Row],[ Valor en             RD$           ]]+Tabla133323223[[#This Row],[Entrada  RD$]]-Tabla133323223[[#This Row],[Salida RD$ ]]</f>
        <v>12885.6</v>
      </c>
    </row>
    <row r="287" spans="1:17" s="186" customFormat="1" ht="32.25" customHeight="1" x14ac:dyDescent="0.25">
      <c r="A287" s="182"/>
      <c r="B287" s="140">
        <v>44897</v>
      </c>
      <c r="C287" s="140">
        <v>44897</v>
      </c>
      <c r="D287" s="33">
        <v>4061</v>
      </c>
      <c r="E287" s="159" t="s">
        <v>212</v>
      </c>
      <c r="F287" s="160" t="s">
        <v>389</v>
      </c>
      <c r="G287" s="160" t="s">
        <v>390</v>
      </c>
      <c r="H287" s="159" t="s">
        <v>391</v>
      </c>
      <c r="I287" s="183">
        <v>35217.599999999999</v>
      </c>
      <c r="J287" s="184">
        <v>253</v>
      </c>
      <c r="K287" s="185"/>
      <c r="L287" s="149">
        <v>17</v>
      </c>
      <c r="M287" s="39">
        <f>ROUND(Tabla133323223[[#This Row],[ Valor en             RD$           ]]/Tabla133323223[[#This Row],[Existencia mayo]],2)</f>
        <v>139.19999999999999</v>
      </c>
      <c r="N287" s="30">
        <f>ROUND(Tabla133323223[[#This Row],[Entrada ]]*Tabla133323223[[#This Row],[Costo unitario RD$]],2)</f>
        <v>0</v>
      </c>
      <c r="O287" s="30">
        <f>ROUND(Tabla133323223[[#This Row],[Salida ]]*Tabla133323223[[#This Row],[Costo unitario RD$]],2)</f>
        <v>2366.4</v>
      </c>
      <c r="P287" s="40">
        <f>+Tabla133323223[[#This Row],[Existencia mayo]]+Tabla133323223[[#This Row],[Entrada ]]-Tabla133323223[[#This Row],[Salida ]]</f>
        <v>236</v>
      </c>
      <c r="Q287" s="32">
        <f>+Tabla133323223[[#This Row],[ Valor en             RD$           ]]+Tabla133323223[[#This Row],[Entrada  RD$]]-Tabla133323223[[#This Row],[Salida RD$ ]]</f>
        <v>32851.199999999997</v>
      </c>
    </row>
    <row r="288" spans="1:17" s="186" customFormat="1" ht="39" customHeight="1" x14ac:dyDescent="0.25">
      <c r="A288" s="182"/>
      <c r="B288" s="140">
        <v>44896</v>
      </c>
      <c r="C288" s="140">
        <v>44896</v>
      </c>
      <c r="D288" s="33">
        <v>4074</v>
      </c>
      <c r="E288" s="159" t="s">
        <v>212</v>
      </c>
      <c r="F288" s="160" t="s">
        <v>392</v>
      </c>
      <c r="G288" s="160" t="s">
        <v>393</v>
      </c>
      <c r="H288" s="159" t="s">
        <v>27</v>
      </c>
      <c r="I288" s="183">
        <v>80074.8</v>
      </c>
      <c r="J288" s="184">
        <v>156</v>
      </c>
      <c r="K288" s="185"/>
      <c r="L288" s="149">
        <v>28</v>
      </c>
      <c r="M288" s="39">
        <f>ROUND(Tabla133323223[[#This Row],[ Valor en             RD$           ]]/Tabla133323223[[#This Row],[Existencia mayo]],2)</f>
        <v>513.29999999999995</v>
      </c>
      <c r="N288" s="30">
        <f>ROUND(Tabla133323223[[#This Row],[Entrada ]]*Tabla133323223[[#This Row],[Costo unitario RD$]],2)</f>
        <v>0</v>
      </c>
      <c r="O288" s="30">
        <f>ROUND(Tabla133323223[[#This Row],[Salida ]]*Tabla133323223[[#This Row],[Costo unitario RD$]],2)</f>
        <v>14372.4</v>
      </c>
      <c r="P288" s="40">
        <f>+Tabla133323223[[#This Row],[Existencia mayo]]+Tabla133323223[[#This Row],[Entrada ]]-Tabla133323223[[#This Row],[Salida ]]</f>
        <v>128</v>
      </c>
      <c r="Q288" s="32">
        <f>+Tabla133323223[[#This Row],[ Valor en             RD$           ]]+Tabla133323223[[#This Row],[Entrada  RD$]]-Tabla133323223[[#This Row],[Salida RD$ ]]</f>
        <v>65702.400000000009</v>
      </c>
    </row>
    <row r="289" spans="1:17" s="186" customFormat="1" ht="39" customHeight="1" x14ac:dyDescent="0.25">
      <c r="A289" s="182"/>
      <c r="B289" s="140">
        <v>44903</v>
      </c>
      <c r="C289" s="140">
        <v>44903</v>
      </c>
      <c r="D289" s="33">
        <v>4075</v>
      </c>
      <c r="E289" s="33" t="s">
        <v>212</v>
      </c>
      <c r="F289" s="34" t="s">
        <v>213</v>
      </c>
      <c r="G289" s="34" t="s">
        <v>394</v>
      </c>
      <c r="H289" s="35" t="s">
        <v>27</v>
      </c>
      <c r="I289" s="36">
        <v>4607.1372000000001</v>
      </c>
      <c r="J289" s="37">
        <v>16</v>
      </c>
      <c r="K289" s="38"/>
      <c r="L289" s="149">
        <v>6</v>
      </c>
      <c r="M289" s="39">
        <f>ROUND(Tabla133323223[[#This Row],[ Valor en             RD$           ]]/Tabla133323223[[#This Row],[Existencia mayo]],2)</f>
        <v>287.95</v>
      </c>
      <c r="N289" s="30">
        <f>ROUND(Tabla133323223[[#This Row],[Entrada ]]*Tabla133323223[[#This Row],[Costo unitario RD$]],2)</f>
        <v>0</v>
      </c>
      <c r="O289" s="30">
        <f>ROUND(Tabla133323223[[#This Row],[Salida ]]*Tabla133323223[[#This Row],[Costo unitario RD$]],2)</f>
        <v>1727.7</v>
      </c>
      <c r="P289" s="40">
        <f>+Tabla133323223[[#This Row],[Existencia mayo]]+Tabla133323223[[#This Row],[Entrada ]]-Tabla133323223[[#This Row],[Salida ]]</f>
        <v>10</v>
      </c>
      <c r="Q289" s="32">
        <f>+Tabla133323223[[#This Row],[ Valor en             RD$           ]]+Tabla133323223[[#This Row],[Entrada  RD$]]-Tabla133323223[[#This Row],[Salida RD$ ]]</f>
        <v>2879.4372000000003</v>
      </c>
    </row>
    <row r="290" spans="1:17" s="186" customFormat="1" ht="39" customHeight="1" x14ac:dyDescent="0.25">
      <c r="A290" s="182"/>
      <c r="B290" s="140">
        <v>44903</v>
      </c>
      <c r="C290" s="140">
        <v>44903</v>
      </c>
      <c r="D290" s="33">
        <v>4074</v>
      </c>
      <c r="E290" s="33" t="s">
        <v>212</v>
      </c>
      <c r="F290" s="34" t="s">
        <v>392</v>
      </c>
      <c r="G290" s="34" t="s">
        <v>395</v>
      </c>
      <c r="H290" s="35" t="s">
        <v>27</v>
      </c>
      <c r="I290" s="36">
        <v>11868.061600000001</v>
      </c>
      <c r="J290" s="37">
        <v>23</v>
      </c>
      <c r="K290" s="38"/>
      <c r="L290" s="149"/>
      <c r="M290" s="39">
        <f>ROUND(Tabla133323223[[#This Row],[ Valor en             RD$           ]]/Tabla133323223[[#This Row],[Existencia mayo]],2)</f>
        <v>516</v>
      </c>
      <c r="N290" s="30">
        <f>ROUND(Tabla133323223[[#This Row],[Entrada ]]*Tabla133323223[[#This Row],[Costo unitario RD$]],2)</f>
        <v>0</v>
      </c>
      <c r="O290" s="30">
        <f>ROUND(Tabla133323223[[#This Row],[Salida ]]*Tabla133323223[[#This Row],[Costo unitario RD$]],2)</f>
        <v>0</v>
      </c>
      <c r="P290" s="40">
        <f>+Tabla133323223[[#This Row],[Existencia mayo]]+Tabla133323223[[#This Row],[Entrada ]]-Tabla133323223[[#This Row],[Salida ]]</f>
        <v>23</v>
      </c>
      <c r="Q290" s="32">
        <f>+Tabla133323223[[#This Row],[ Valor en             RD$           ]]+Tabla133323223[[#This Row],[Entrada  RD$]]-Tabla133323223[[#This Row],[Salida RD$ ]]</f>
        <v>11868.061600000001</v>
      </c>
    </row>
    <row r="291" spans="1:17" s="186" customFormat="1" ht="29.25" customHeight="1" x14ac:dyDescent="0.2">
      <c r="A291" s="182"/>
      <c r="B291" s="140">
        <v>44895</v>
      </c>
      <c r="C291" s="89">
        <v>44896</v>
      </c>
      <c r="D291" s="33">
        <v>4007</v>
      </c>
      <c r="E291" s="33" t="s">
        <v>212</v>
      </c>
      <c r="F291" s="34" t="s">
        <v>215</v>
      </c>
      <c r="G291" s="34" t="s">
        <v>396</v>
      </c>
      <c r="H291" s="35" t="s">
        <v>391</v>
      </c>
      <c r="I291" s="36">
        <v>94410.424800000008</v>
      </c>
      <c r="J291" s="37">
        <v>357</v>
      </c>
      <c r="K291" s="187"/>
      <c r="L291" s="149">
        <v>157</v>
      </c>
      <c r="M291" s="39">
        <f>ROUND(Tabla133323223[[#This Row],[ Valor en             RD$           ]]/Tabla133323223[[#This Row],[Existencia mayo]],2)</f>
        <v>264.45</v>
      </c>
      <c r="N291" s="30">
        <f>ROUND(Tabla133323223[[#This Row],[Entrada ]]*Tabla133323223[[#This Row],[Costo unitario RD$]],2)</f>
        <v>0</v>
      </c>
      <c r="O291" s="30">
        <f>ROUND(Tabla133323223[[#This Row],[Salida ]]*Tabla133323223[[#This Row],[Costo unitario RD$]],2)</f>
        <v>41518.65</v>
      </c>
      <c r="P291" s="40">
        <f>+Tabla133323223[[#This Row],[Existencia mayo]]+Tabla133323223[[#This Row],[Entrada ]]-Tabla133323223[[#This Row],[Salida ]]</f>
        <v>200</v>
      </c>
      <c r="Q291" s="32">
        <f>+Tabla133323223[[#This Row],[ Valor en             RD$           ]]+Tabla133323223[[#This Row],[Entrada  RD$]]-Tabla133323223[[#This Row],[Salida RD$ ]]</f>
        <v>52891.774800000007</v>
      </c>
    </row>
    <row r="292" spans="1:17" s="186" customFormat="1" ht="39" customHeight="1" x14ac:dyDescent="0.2">
      <c r="A292" s="182"/>
      <c r="B292" s="140" t="s">
        <v>397</v>
      </c>
      <c r="C292" s="89" t="s">
        <v>397</v>
      </c>
      <c r="D292" s="33">
        <v>2055</v>
      </c>
      <c r="E292" s="188" t="s">
        <v>116</v>
      </c>
      <c r="F292" s="160" t="s">
        <v>398</v>
      </c>
      <c r="G292" s="160" t="s">
        <v>399</v>
      </c>
      <c r="H292" s="33" t="s">
        <v>27</v>
      </c>
      <c r="I292" s="30">
        <v>448.4</v>
      </c>
      <c r="J292" s="156">
        <v>4</v>
      </c>
      <c r="K292" s="189"/>
      <c r="L292" s="149"/>
      <c r="M292" s="39">
        <f>ROUND(Tabla133323223[[#This Row],[ Valor en             RD$           ]]/Tabla133323223[[#This Row],[Existencia mayo]],2)</f>
        <v>112.1</v>
      </c>
      <c r="N292" s="30">
        <f>ROUND(Tabla133323223[[#This Row],[Entrada ]]*Tabla133323223[[#This Row],[Costo unitario RD$]],2)</f>
        <v>0</v>
      </c>
      <c r="O292" s="30">
        <f>ROUND(Tabla133323223[[#This Row],[Salida ]]*Tabla133323223[[#This Row],[Costo unitario RD$]],2)</f>
        <v>0</v>
      </c>
      <c r="P292" s="40">
        <f>+Tabla133323223[[#This Row],[Existencia mayo]]+Tabla133323223[[#This Row],[Entrada ]]-Tabla133323223[[#This Row],[Salida ]]</f>
        <v>4</v>
      </c>
      <c r="Q292" s="32">
        <f>+Tabla133323223[[#This Row],[ Valor en             RD$           ]]+Tabla133323223[[#This Row],[Entrada  RD$]]-Tabla133323223[[#This Row],[Salida RD$ ]]</f>
        <v>448.4</v>
      </c>
    </row>
    <row r="293" spans="1:17" s="186" customFormat="1" ht="27" customHeight="1" x14ac:dyDescent="0.2">
      <c r="A293" s="182"/>
      <c r="B293" s="140">
        <v>44862</v>
      </c>
      <c r="C293" s="89">
        <v>44862</v>
      </c>
      <c r="D293" s="33">
        <v>2015</v>
      </c>
      <c r="E293" s="188" t="s">
        <v>116</v>
      </c>
      <c r="F293" s="160" t="s">
        <v>160</v>
      </c>
      <c r="G293" s="160" t="s">
        <v>400</v>
      </c>
      <c r="H293" s="188" t="s">
        <v>401</v>
      </c>
      <c r="I293" s="190">
        <v>2994.8399999999997</v>
      </c>
      <c r="J293" s="191">
        <v>141</v>
      </c>
      <c r="K293" s="192"/>
      <c r="L293" s="193">
        <v>6</v>
      </c>
      <c r="M293" s="39">
        <f>ROUND(Tabla133323223[[#This Row],[ Valor en             RD$           ]]/Tabla133323223[[#This Row],[Existencia mayo]],2)</f>
        <v>21.24</v>
      </c>
      <c r="N293" s="30">
        <f>ROUND(Tabla133323223[[#This Row],[Entrada ]]*Tabla133323223[[#This Row],[Costo unitario RD$]],2)</f>
        <v>0</v>
      </c>
      <c r="O293" s="30">
        <f>ROUND(Tabla133323223[[#This Row],[Salida ]]*Tabla133323223[[#This Row],[Costo unitario RD$]],2)</f>
        <v>127.44</v>
      </c>
      <c r="P293" s="40">
        <f>+Tabla133323223[[#This Row],[Existencia mayo]]+Tabla133323223[[#This Row],[Entrada ]]-Tabla133323223[[#This Row],[Salida ]]</f>
        <v>135</v>
      </c>
      <c r="Q293" s="32">
        <f>+Tabla133323223[[#This Row],[ Valor en             RD$           ]]+Tabla133323223[[#This Row],[Entrada  RD$]]-Tabla133323223[[#This Row],[Salida RD$ ]]</f>
        <v>2867.3999999999996</v>
      </c>
    </row>
    <row r="294" spans="1:17" s="186" customFormat="1" ht="27" customHeight="1" x14ac:dyDescent="0.2">
      <c r="A294" s="182"/>
      <c r="B294" s="140">
        <v>44862</v>
      </c>
      <c r="C294" s="89">
        <v>44862</v>
      </c>
      <c r="D294" s="33">
        <v>2014</v>
      </c>
      <c r="E294" s="188" t="s">
        <v>116</v>
      </c>
      <c r="F294" s="160" t="s">
        <v>160</v>
      </c>
      <c r="G294" s="160" t="s">
        <v>402</v>
      </c>
      <c r="H294" s="188" t="s">
        <v>401</v>
      </c>
      <c r="I294" s="190">
        <v>22921.5</v>
      </c>
      <c r="J294" s="191">
        <v>185</v>
      </c>
      <c r="K294" s="192"/>
      <c r="L294" s="193">
        <v>1</v>
      </c>
      <c r="M294" s="39">
        <f>ROUND(Tabla133323223[[#This Row],[ Valor en             RD$           ]]/Tabla133323223[[#This Row],[Existencia mayo]],2)</f>
        <v>123.9</v>
      </c>
      <c r="N294" s="30">
        <f>ROUND(Tabla133323223[[#This Row],[Entrada ]]*Tabla133323223[[#This Row],[Costo unitario RD$]],2)</f>
        <v>0</v>
      </c>
      <c r="O294" s="30">
        <f>ROUND(Tabla133323223[[#This Row],[Salida ]]*Tabla133323223[[#This Row],[Costo unitario RD$]],2)</f>
        <v>123.9</v>
      </c>
      <c r="P294" s="40">
        <f>+Tabla133323223[[#This Row],[Existencia mayo]]+Tabla133323223[[#This Row],[Entrada ]]-Tabla133323223[[#This Row],[Salida ]]</f>
        <v>184</v>
      </c>
      <c r="Q294" s="32">
        <f>+Tabla133323223[[#This Row],[ Valor en             RD$           ]]+Tabla133323223[[#This Row],[Entrada  RD$]]-Tabla133323223[[#This Row],[Salida RD$ ]]</f>
        <v>22797.599999999999</v>
      </c>
    </row>
    <row r="295" spans="1:17" s="186" customFormat="1" ht="27" customHeight="1" x14ac:dyDescent="0.2">
      <c r="A295" s="182"/>
      <c r="B295" s="140">
        <v>44862</v>
      </c>
      <c r="C295" s="89">
        <v>44862</v>
      </c>
      <c r="D295" s="33">
        <v>2056</v>
      </c>
      <c r="E295" s="188" t="s">
        <v>116</v>
      </c>
      <c r="F295" s="160" t="s">
        <v>188</v>
      </c>
      <c r="G295" s="160" t="s">
        <v>403</v>
      </c>
      <c r="H295" s="30" t="s">
        <v>27</v>
      </c>
      <c r="I295" s="30">
        <v>297.35999999999996</v>
      </c>
      <c r="J295" s="156">
        <v>14</v>
      </c>
      <c r="K295" s="192"/>
      <c r="L295" s="193">
        <v>3</v>
      </c>
      <c r="M295" s="39">
        <f>ROUND(Tabla133323223[[#This Row],[ Valor en             RD$           ]]/Tabla133323223[[#This Row],[Existencia mayo]],2)</f>
        <v>21.24</v>
      </c>
      <c r="N295" s="30">
        <f>ROUND(Tabla133323223[[#This Row],[Entrada ]]*Tabla133323223[[#This Row],[Costo unitario RD$]],2)</f>
        <v>0</v>
      </c>
      <c r="O295" s="30">
        <f>ROUND(Tabla133323223[[#This Row],[Salida ]]*Tabla133323223[[#This Row],[Costo unitario RD$]],2)</f>
        <v>63.72</v>
      </c>
      <c r="P295" s="40">
        <f>+Tabla133323223[[#This Row],[Existencia mayo]]+Tabla133323223[[#This Row],[Entrada ]]-Tabla133323223[[#This Row],[Salida ]]</f>
        <v>11</v>
      </c>
      <c r="Q295" s="32">
        <f>+Tabla133323223[[#This Row],[ Valor en             RD$           ]]+Tabla133323223[[#This Row],[Entrada  RD$]]-Tabla133323223[[#This Row],[Salida RD$ ]]</f>
        <v>233.63999999999996</v>
      </c>
    </row>
    <row r="296" spans="1:17" s="186" customFormat="1" ht="27" customHeight="1" x14ac:dyDescent="0.25">
      <c r="A296" s="182"/>
      <c r="B296" s="140">
        <v>44862</v>
      </c>
      <c r="C296" s="89">
        <v>44862</v>
      </c>
      <c r="D296" s="33">
        <v>2040</v>
      </c>
      <c r="E296" s="188" t="s">
        <v>116</v>
      </c>
      <c r="F296" s="160" t="s">
        <v>404</v>
      </c>
      <c r="G296" s="160" t="s">
        <v>405</v>
      </c>
      <c r="H296" s="188" t="s">
        <v>401</v>
      </c>
      <c r="I296" s="190">
        <v>0</v>
      </c>
      <c r="J296" s="191">
        <v>0</v>
      </c>
      <c r="K296" s="38"/>
      <c r="L296" s="193"/>
      <c r="M296" s="39">
        <v>25.96</v>
      </c>
      <c r="N296" s="30">
        <f>ROUND(Tabla133323223[[#This Row],[Entrada ]]*Tabla133323223[[#This Row],[Costo unitario RD$]],2)</f>
        <v>0</v>
      </c>
      <c r="O296" s="30">
        <f>ROUND(Tabla133323223[[#This Row],[Salida ]]*Tabla133323223[[#This Row],[Costo unitario RD$]],2)</f>
        <v>0</v>
      </c>
      <c r="P296" s="40">
        <f>+Tabla133323223[[#This Row],[Existencia mayo]]+Tabla133323223[[#This Row],[Entrada ]]-Tabla133323223[[#This Row],[Salida ]]</f>
        <v>0</v>
      </c>
      <c r="Q296" s="32">
        <f>+Tabla133323223[[#This Row],[ Valor en             RD$           ]]+Tabla133323223[[#This Row],[Entrada  RD$]]-Tabla133323223[[#This Row],[Salida RD$ ]]</f>
        <v>0</v>
      </c>
    </row>
    <row r="297" spans="1:17" s="186" customFormat="1" ht="27" customHeight="1" x14ac:dyDescent="0.2">
      <c r="A297" s="182"/>
      <c r="B297" s="140">
        <v>44862</v>
      </c>
      <c r="C297" s="89">
        <v>44862</v>
      </c>
      <c r="D297" s="33">
        <v>1013</v>
      </c>
      <c r="E297" s="188" t="s">
        <v>116</v>
      </c>
      <c r="F297" s="160" t="s">
        <v>157</v>
      </c>
      <c r="G297" s="160" t="s">
        <v>406</v>
      </c>
      <c r="H297" s="30" t="s">
        <v>27</v>
      </c>
      <c r="I297" s="30">
        <v>5263.98</v>
      </c>
      <c r="J297" s="156">
        <v>1487</v>
      </c>
      <c r="K297" s="192"/>
      <c r="L297" s="193">
        <v>185</v>
      </c>
      <c r="M297" s="39">
        <f>ROUND(Tabla133323223[[#This Row],[ Valor en             RD$           ]]/Tabla133323223[[#This Row],[Existencia mayo]],2)</f>
        <v>3.54</v>
      </c>
      <c r="N297" s="30">
        <f>ROUND(Tabla133323223[[#This Row],[Entrada ]]*Tabla133323223[[#This Row],[Costo unitario RD$]],2)</f>
        <v>0</v>
      </c>
      <c r="O297" s="30">
        <f>ROUND(Tabla133323223[[#This Row],[Salida ]]*Tabla133323223[[#This Row],[Costo unitario RD$]],2)</f>
        <v>654.9</v>
      </c>
      <c r="P297" s="40">
        <f>+Tabla133323223[[#This Row],[Existencia mayo]]+Tabla133323223[[#This Row],[Entrada ]]-Tabla133323223[[#This Row],[Salida ]]</f>
        <v>1302</v>
      </c>
      <c r="Q297" s="32">
        <f>+Tabla133323223[[#This Row],[ Valor en             RD$           ]]+Tabla133323223[[#This Row],[Entrada  RD$]]-Tabla133323223[[#This Row],[Salida RD$ ]]</f>
        <v>4609.08</v>
      </c>
    </row>
    <row r="298" spans="1:17" s="186" customFormat="1" ht="27" customHeight="1" x14ac:dyDescent="0.2">
      <c r="A298" s="182"/>
      <c r="B298" s="140">
        <v>44862</v>
      </c>
      <c r="C298" s="89">
        <v>44862</v>
      </c>
      <c r="D298" s="33">
        <v>2053</v>
      </c>
      <c r="E298" s="188" t="s">
        <v>116</v>
      </c>
      <c r="F298" s="160" t="s">
        <v>366</v>
      </c>
      <c r="G298" s="160" t="s">
        <v>407</v>
      </c>
      <c r="H298" s="30" t="s">
        <v>27</v>
      </c>
      <c r="I298" s="30">
        <v>3337.04</v>
      </c>
      <c r="J298" s="156">
        <v>202</v>
      </c>
      <c r="K298" s="192"/>
      <c r="L298" s="193">
        <v>4</v>
      </c>
      <c r="M298" s="39">
        <f>ROUND(Tabla133323223[[#This Row],[ Valor en             RD$           ]]/Tabla133323223[[#This Row],[Existencia mayo]],2)</f>
        <v>16.52</v>
      </c>
      <c r="N298" s="30">
        <f>ROUND(Tabla133323223[[#This Row],[Entrada ]]*Tabla133323223[[#This Row],[Costo unitario RD$]],2)</f>
        <v>0</v>
      </c>
      <c r="O298" s="30">
        <f>ROUND(Tabla133323223[[#This Row],[Salida ]]*Tabla133323223[[#This Row],[Costo unitario RD$]],2)</f>
        <v>66.08</v>
      </c>
      <c r="P298" s="40">
        <f>+Tabla133323223[[#This Row],[Existencia mayo]]+Tabla133323223[[#This Row],[Entrada ]]-Tabla133323223[[#This Row],[Salida ]]</f>
        <v>198</v>
      </c>
      <c r="Q298" s="32">
        <f>+Tabla133323223[[#This Row],[ Valor en             RD$           ]]+Tabla133323223[[#This Row],[Entrada  RD$]]-Tabla133323223[[#This Row],[Salida RD$ ]]</f>
        <v>3270.96</v>
      </c>
    </row>
    <row r="299" spans="1:17" s="186" customFormat="1" ht="27" customHeight="1" x14ac:dyDescent="0.2">
      <c r="A299" s="182"/>
      <c r="B299" s="140">
        <v>44862</v>
      </c>
      <c r="C299" s="89">
        <v>44862</v>
      </c>
      <c r="D299" s="33">
        <v>2053</v>
      </c>
      <c r="E299" s="188" t="s">
        <v>116</v>
      </c>
      <c r="F299" s="160" t="s">
        <v>366</v>
      </c>
      <c r="G299" s="160" t="s">
        <v>408</v>
      </c>
      <c r="H299" s="188" t="s">
        <v>27</v>
      </c>
      <c r="I299" s="190">
        <v>1734.6</v>
      </c>
      <c r="J299" s="191">
        <v>105</v>
      </c>
      <c r="K299" s="192"/>
      <c r="L299" s="193"/>
      <c r="M299" s="39">
        <f>ROUND(Tabla133323223[[#This Row],[ Valor en             RD$           ]]/Tabla133323223[[#This Row],[Existencia mayo]],2)</f>
        <v>16.52</v>
      </c>
      <c r="N299" s="30">
        <f>ROUND(Tabla133323223[[#This Row],[Entrada ]]*Tabla133323223[[#This Row],[Costo unitario RD$]],2)</f>
        <v>0</v>
      </c>
      <c r="O299" s="30">
        <f>ROUND(Tabla133323223[[#This Row],[Salida ]]*Tabla133323223[[#This Row],[Costo unitario RD$]],2)</f>
        <v>0</v>
      </c>
      <c r="P299" s="40">
        <f>+Tabla133323223[[#This Row],[Existencia mayo]]+Tabla133323223[[#This Row],[Entrada ]]-Tabla133323223[[#This Row],[Salida ]]</f>
        <v>105</v>
      </c>
      <c r="Q299" s="32">
        <f>+Tabla133323223[[#This Row],[ Valor en             RD$           ]]+Tabla133323223[[#This Row],[Entrada  RD$]]-Tabla133323223[[#This Row],[Salida RD$ ]]</f>
        <v>1734.6</v>
      </c>
    </row>
    <row r="300" spans="1:17" s="186" customFormat="1" ht="27" customHeight="1" x14ac:dyDescent="0.2">
      <c r="A300" s="182"/>
      <c r="B300" s="140">
        <v>44862</v>
      </c>
      <c r="C300" s="89">
        <v>44862</v>
      </c>
      <c r="D300" s="33">
        <v>1045</v>
      </c>
      <c r="E300" s="188" t="s">
        <v>116</v>
      </c>
      <c r="F300" s="160" t="s">
        <v>374</v>
      </c>
      <c r="G300" s="160" t="s">
        <v>409</v>
      </c>
      <c r="H300" s="30" t="s">
        <v>27</v>
      </c>
      <c r="I300" s="30">
        <v>7599.2</v>
      </c>
      <c r="J300" s="156">
        <v>40</v>
      </c>
      <c r="K300" s="192"/>
      <c r="L300" s="193">
        <v>1</v>
      </c>
      <c r="M300" s="39">
        <f>ROUND(Tabla133323223[[#This Row],[ Valor en             RD$           ]]/Tabla133323223[[#This Row],[Existencia mayo]],2)</f>
        <v>189.98</v>
      </c>
      <c r="N300" s="30">
        <f>ROUND(Tabla133323223[[#This Row],[Entrada ]]*Tabla133323223[[#This Row],[Costo unitario RD$]],2)</f>
        <v>0</v>
      </c>
      <c r="O300" s="30">
        <f>ROUND(Tabla133323223[[#This Row],[Salida ]]*Tabla133323223[[#This Row],[Costo unitario RD$]],2)</f>
        <v>189.98</v>
      </c>
      <c r="P300" s="40">
        <f>+Tabla133323223[[#This Row],[Existencia mayo]]+Tabla133323223[[#This Row],[Entrada ]]-Tabla133323223[[#This Row],[Salida ]]</f>
        <v>39</v>
      </c>
      <c r="Q300" s="32">
        <f>+Tabla133323223[[#This Row],[ Valor en             RD$           ]]+Tabla133323223[[#This Row],[Entrada  RD$]]-Tabla133323223[[#This Row],[Salida RD$ ]]</f>
        <v>7409.22</v>
      </c>
    </row>
    <row r="301" spans="1:17" s="186" customFormat="1" ht="27" customHeight="1" x14ac:dyDescent="0.2">
      <c r="A301" s="182"/>
      <c r="B301" s="140">
        <v>44862</v>
      </c>
      <c r="C301" s="89">
        <v>44862</v>
      </c>
      <c r="D301" s="33">
        <v>1046</v>
      </c>
      <c r="E301" s="188" t="s">
        <v>116</v>
      </c>
      <c r="F301" s="160" t="s">
        <v>374</v>
      </c>
      <c r="G301" s="160" t="s">
        <v>410</v>
      </c>
      <c r="H301" s="188" t="s">
        <v>27</v>
      </c>
      <c r="I301" s="190">
        <v>9434.1</v>
      </c>
      <c r="J301" s="191">
        <v>41</v>
      </c>
      <c r="K301" s="192"/>
      <c r="L301" s="193">
        <v>6</v>
      </c>
      <c r="M301" s="39">
        <f>ROUND(Tabla133323223[[#This Row],[ Valor en             RD$           ]]/Tabla133323223[[#This Row],[Existencia mayo]],2)</f>
        <v>230.1</v>
      </c>
      <c r="N301" s="30">
        <f>ROUND(Tabla133323223[[#This Row],[Entrada ]]*Tabla133323223[[#This Row],[Costo unitario RD$]],2)</f>
        <v>0</v>
      </c>
      <c r="O301" s="30">
        <f>ROUND(Tabla133323223[[#This Row],[Salida ]]*Tabla133323223[[#This Row],[Costo unitario RD$]],2)</f>
        <v>1380.6</v>
      </c>
      <c r="P301" s="40">
        <f>+Tabla133323223[[#This Row],[Existencia mayo]]+Tabla133323223[[#This Row],[Entrada ]]-Tabla133323223[[#This Row],[Salida ]]</f>
        <v>35</v>
      </c>
      <c r="Q301" s="32">
        <f>+Tabla133323223[[#This Row],[ Valor en             RD$           ]]+Tabla133323223[[#This Row],[Entrada  RD$]]-Tabla133323223[[#This Row],[Salida RD$ ]]</f>
        <v>8053.5</v>
      </c>
    </row>
    <row r="302" spans="1:17" s="186" customFormat="1" ht="27" customHeight="1" x14ac:dyDescent="0.2">
      <c r="A302" s="182"/>
      <c r="B302" s="140">
        <v>44862</v>
      </c>
      <c r="C302" s="89">
        <v>44862</v>
      </c>
      <c r="D302" s="33">
        <v>2086</v>
      </c>
      <c r="E302" s="188" t="s">
        <v>116</v>
      </c>
      <c r="F302" s="160" t="s">
        <v>203</v>
      </c>
      <c r="G302" s="160" t="s">
        <v>411</v>
      </c>
      <c r="H302" s="188" t="s">
        <v>27</v>
      </c>
      <c r="I302" s="190">
        <v>2750.58</v>
      </c>
      <c r="J302" s="191">
        <v>63</v>
      </c>
      <c r="K302" s="192"/>
      <c r="L302" s="193">
        <v>3</v>
      </c>
      <c r="M302" s="39">
        <f>ROUND(Tabla133323223[[#This Row],[ Valor en             RD$           ]]/Tabla133323223[[#This Row],[Existencia mayo]],2)</f>
        <v>43.66</v>
      </c>
      <c r="N302" s="30">
        <f>ROUND(Tabla133323223[[#This Row],[Entrada ]]*Tabla133323223[[#This Row],[Costo unitario RD$]],2)</f>
        <v>0</v>
      </c>
      <c r="O302" s="30">
        <f>ROUND(Tabla133323223[[#This Row],[Salida ]]*Tabla133323223[[#This Row],[Costo unitario RD$]],2)</f>
        <v>130.97999999999999</v>
      </c>
      <c r="P302" s="40">
        <f>+Tabla133323223[[#This Row],[Existencia mayo]]+Tabla133323223[[#This Row],[Entrada ]]-Tabla133323223[[#This Row],[Salida ]]</f>
        <v>60</v>
      </c>
      <c r="Q302" s="32">
        <f>+Tabla133323223[[#This Row],[ Valor en             RD$           ]]+Tabla133323223[[#This Row],[Entrada  RD$]]-Tabla133323223[[#This Row],[Salida RD$ ]]</f>
        <v>2619.6</v>
      </c>
    </row>
    <row r="303" spans="1:17" s="186" customFormat="1" ht="27" customHeight="1" x14ac:dyDescent="0.2">
      <c r="A303" s="182"/>
      <c r="B303" s="140">
        <v>44862</v>
      </c>
      <c r="C303" s="89">
        <v>44862</v>
      </c>
      <c r="D303" s="33">
        <v>2049</v>
      </c>
      <c r="E303" s="188" t="s">
        <v>124</v>
      </c>
      <c r="F303" s="160" t="s">
        <v>412</v>
      </c>
      <c r="G303" s="160" t="s">
        <v>413</v>
      </c>
      <c r="H303" s="30" t="s">
        <v>27</v>
      </c>
      <c r="I303" s="30">
        <v>1379.42</v>
      </c>
      <c r="J303" s="156">
        <v>167</v>
      </c>
      <c r="K303" s="192"/>
      <c r="L303" s="193"/>
      <c r="M303" s="39">
        <f>ROUND(Tabla133323223[[#This Row],[ Valor en             RD$           ]]/Tabla133323223[[#This Row],[Existencia mayo]],2)</f>
        <v>8.26</v>
      </c>
      <c r="N303" s="30">
        <f>ROUND(Tabla133323223[[#This Row],[Entrada ]]*Tabla133323223[[#This Row],[Costo unitario RD$]],2)</f>
        <v>0</v>
      </c>
      <c r="O303" s="30">
        <f>ROUND(Tabla133323223[[#This Row],[Salida ]]*Tabla133323223[[#This Row],[Costo unitario RD$]],2)</f>
        <v>0</v>
      </c>
      <c r="P303" s="40">
        <f>+Tabla133323223[[#This Row],[Existencia mayo]]+Tabla133323223[[#This Row],[Entrada ]]-Tabla133323223[[#This Row],[Salida ]]</f>
        <v>167</v>
      </c>
      <c r="Q303" s="32">
        <f>+Tabla133323223[[#This Row],[ Valor en             RD$           ]]+Tabla133323223[[#This Row],[Entrada  RD$]]-Tabla133323223[[#This Row],[Salida RD$ ]]</f>
        <v>1379.42</v>
      </c>
    </row>
    <row r="304" spans="1:17" s="186" customFormat="1" ht="27" customHeight="1" x14ac:dyDescent="0.2">
      <c r="A304" s="182"/>
      <c r="B304" s="140">
        <v>44862</v>
      </c>
      <c r="C304" s="89">
        <v>44862</v>
      </c>
      <c r="D304" s="33">
        <v>2028</v>
      </c>
      <c r="E304" s="188" t="s">
        <v>116</v>
      </c>
      <c r="F304" s="160" t="s">
        <v>164</v>
      </c>
      <c r="G304" s="160" t="s">
        <v>414</v>
      </c>
      <c r="H304" s="30" t="s">
        <v>27</v>
      </c>
      <c r="I304" s="30">
        <v>2145.2399999999998</v>
      </c>
      <c r="J304" s="156">
        <v>9</v>
      </c>
      <c r="K304" s="192"/>
      <c r="L304" s="193">
        <v>1</v>
      </c>
      <c r="M304" s="39">
        <f>ROUND(Tabla133323223[[#This Row],[ Valor en             RD$           ]]/Tabla133323223[[#This Row],[Existencia mayo]],2)</f>
        <v>238.36</v>
      </c>
      <c r="N304" s="30">
        <f>ROUND(Tabla133323223[[#This Row],[Entrada ]]*Tabla133323223[[#This Row],[Costo unitario RD$]],2)</f>
        <v>0</v>
      </c>
      <c r="O304" s="30">
        <f>ROUND(Tabla133323223[[#This Row],[Salida ]]*Tabla133323223[[#This Row],[Costo unitario RD$]],2)</f>
        <v>238.36</v>
      </c>
      <c r="P304" s="40">
        <f>+Tabla133323223[[#This Row],[Existencia mayo]]+Tabla133323223[[#This Row],[Entrada ]]-Tabla133323223[[#This Row],[Salida ]]</f>
        <v>8</v>
      </c>
      <c r="Q304" s="32">
        <f>+Tabla133323223[[#This Row],[ Valor en             RD$           ]]+Tabla133323223[[#This Row],[Entrada  RD$]]-Tabla133323223[[#This Row],[Salida RD$ ]]</f>
        <v>1906.8799999999997</v>
      </c>
    </row>
    <row r="305" spans="1:17" s="186" customFormat="1" ht="27" customHeight="1" x14ac:dyDescent="0.2">
      <c r="A305" s="182"/>
      <c r="B305" s="140">
        <v>44862</v>
      </c>
      <c r="C305" s="89">
        <v>44862</v>
      </c>
      <c r="D305" s="33">
        <v>2022</v>
      </c>
      <c r="E305" s="188" t="s">
        <v>116</v>
      </c>
      <c r="F305" s="160" t="s">
        <v>415</v>
      </c>
      <c r="G305" s="160" t="s">
        <v>416</v>
      </c>
      <c r="H305" s="30" t="s">
        <v>27</v>
      </c>
      <c r="I305" s="30">
        <v>1593</v>
      </c>
      <c r="J305" s="156">
        <v>45</v>
      </c>
      <c r="K305" s="192"/>
      <c r="L305" s="193"/>
      <c r="M305" s="39">
        <f>ROUND(Tabla133323223[[#This Row],[ Valor en             RD$           ]]/Tabla133323223[[#This Row],[Existencia mayo]],2)</f>
        <v>35.4</v>
      </c>
      <c r="N305" s="30">
        <f>ROUND(Tabla133323223[[#This Row],[Entrada ]]*Tabla133323223[[#This Row],[Costo unitario RD$]],2)</f>
        <v>0</v>
      </c>
      <c r="O305" s="30">
        <f>ROUND(Tabla133323223[[#This Row],[Salida ]]*Tabla133323223[[#This Row],[Costo unitario RD$]],2)</f>
        <v>0</v>
      </c>
      <c r="P305" s="40">
        <f>+Tabla133323223[[#This Row],[Existencia mayo]]+Tabla133323223[[#This Row],[Entrada ]]-Tabla133323223[[#This Row],[Salida ]]</f>
        <v>45</v>
      </c>
      <c r="Q305" s="32">
        <f>+Tabla133323223[[#This Row],[ Valor en             RD$           ]]+Tabla133323223[[#This Row],[Entrada  RD$]]-Tabla133323223[[#This Row],[Salida RD$ ]]</f>
        <v>1593</v>
      </c>
    </row>
    <row r="306" spans="1:17" s="186" customFormat="1" ht="27" customHeight="1" x14ac:dyDescent="0.2">
      <c r="A306" s="182"/>
      <c r="B306" s="140">
        <v>44862</v>
      </c>
      <c r="C306" s="89">
        <v>44862</v>
      </c>
      <c r="D306" s="33">
        <v>2084</v>
      </c>
      <c r="E306" s="188" t="s">
        <v>166</v>
      </c>
      <c r="F306" s="160" t="s">
        <v>167</v>
      </c>
      <c r="G306" s="160" t="s">
        <v>417</v>
      </c>
      <c r="H306" s="188" t="s">
        <v>27</v>
      </c>
      <c r="I306" s="190">
        <v>3058.56</v>
      </c>
      <c r="J306" s="191">
        <v>96</v>
      </c>
      <c r="K306" s="192"/>
      <c r="L306" s="193">
        <v>10</v>
      </c>
      <c r="M306" s="39">
        <f>ROUND(Tabla133323223[[#This Row],[ Valor en             RD$           ]]/Tabla133323223[[#This Row],[Existencia mayo]],2)</f>
        <v>31.86</v>
      </c>
      <c r="N306" s="30">
        <f>ROUND(Tabla133323223[[#This Row],[Entrada ]]*Tabla133323223[[#This Row],[Costo unitario RD$]],2)</f>
        <v>0</v>
      </c>
      <c r="O306" s="30">
        <f>ROUND(Tabla133323223[[#This Row],[Salida ]]*Tabla133323223[[#This Row],[Costo unitario RD$]],2)</f>
        <v>318.60000000000002</v>
      </c>
      <c r="P306" s="40">
        <f>+Tabla133323223[[#This Row],[Existencia mayo]]+Tabla133323223[[#This Row],[Entrada ]]-Tabla133323223[[#This Row],[Salida ]]</f>
        <v>86</v>
      </c>
      <c r="Q306" s="32">
        <f>+Tabla133323223[[#This Row],[ Valor en             RD$           ]]+Tabla133323223[[#This Row],[Entrada  RD$]]-Tabla133323223[[#This Row],[Salida RD$ ]]</f>
        <v>2739.96</v>
      </c>
    </row>
    <row r="307" spans="1:17" s="194" customFormat="1" ht="27" customHeight="1" x14ac:dyDescent="0.2">
      <c r="A307" s="35"/>
      <c r="B307" s="140">
        <v>44862</v>
      </c>
      <c r="C307" s="89">
        <v>44862</v>
      </c>
      <c r="D307" s="33">
        <v>2046</v>
      </c>
      <c r="E307" s="188" t="s">
        <v>166</v>
      </c>
      <c r="F307" s="160" t="s">
        <v>167</v>
      </c>
      <c r="G307" s="160" t="s">
        <v>418</v>
      </c>
      <c r="H307" s="188" t="s">
        <v>27</v>
      </c>
      <c r="I307" s="190">
        <v>2421.3599999999997</v>
      </c>
      <c r="J307" s="191">
        <v>76</v>
      </c>
      <c r="K307" s="192"/>
      <c r="L307" s="193">
        <v>30</v>
      </c>
      <c r="M307" s="39">
        <f>ROUND(Tabla133323223[[#This Row],[ Valor en             RD$           ]]/Tabla133323223[[#This Row],[Existencia mayo]],2)</f>
        <v>31.86</v>
      </c>
      <c r="N307" s="30">
        <f>ROUND(Tabla133323223[[#This Row],[Entrada ]]*Tabla133323223[[#This Row],[Costo unitario RD$]],2)</f>
        <v>0</v>
      </c>
      <c r="O307" s="30">
        <f>ROUND(Tabla133323223[[#This Row],[Salida ]]*Tabla133323223[[#This Row],[Costo unitario RD$]],2)</f>
        <v>955.8</v>
      </c>
      <c r="P307" s="40">
        <f>+Tabla133323223[[#This Row],[Existencia mayo]]+Tabla133323223[[#This Row],[Entrada ]]-Tabla133323223[[#This Row],[Salida ]]</f>
        <v>46</v>
      </c>
      <c r="Q307" s="32">
        <f>+Tabla133323223[[#This Row],[ Valor en             RD$           ]]+Tabla133323223[[#This Row],[Entrada  RD$]]-Tabla133323223[[#This Row],[Salida RD$ ]]</f>
        <v>1465.5599999999997</v>
      </c>
    </row>
    <row r="308" spans="1:17" s="194" customFormat="1" ht="27" customHeight="1" x14ac:dyDescent="0.2">
      <c r="A308" s="35"/>
      <c r="B308" s="140">
        <v>44862</v>
      </c>
      <c r="C308" s="89">
        <v>44862</v>
      </c>
      <c r="D308" s="33">
        <v>1042</v>
      </c>
      <c r="E308" s="188" t="s">
        <v>116</v>
      </c>
      <c r="F308" s="160" t="s">
        <v>374</v>
      </c>
      <c r="G308" s="160" t="s">
        <v>419</v>
      </c>
      <c r="H308" s="188" t="s">
        <v>27</v>
      </c>
      <c r="I308" s="190">
        <v>22021.16</v>
      </c>
      <c r="J308" s="191">
        <v>602</v>
      </c>
      <c r="K308" s="192"/>
      <c r="L308" s="193"/>
      <c r="M308" s="39">
        <f>ROUND(Tabla133323223[[#This Row],[ Valor en             RD$           ]]/Tabla133323223[[#This Row],[Existencia mayo]],2)</f>
        <v>36.58</v>
      </c>
      <c r="N308" s="30">
        <f>ROUND(Tabla133323223[[#This Row],[Entrada ]]*Tabla133323223[[#This Row],[Costo unitario RD$]],2)</f>
        <v>0</v>
      </c>
      <c r="O308" s="30">
        <f>ROUND(Tabla133323223[[#This Row],[Salida ]]*Tabla133323223[[#This Row],[Costo unitario RD$]],2)</f>
        <v>0</v>
      </c>
      <c r="P308" s="40">
        <f>+Tabla133323223[[#This Row],[Existencia mayo]]+Tabla133323223[[#This Row],[Entrada ]]-Tabla133323223[[#This Row],[Salida ]]</f>
        <v>602</v>
      </c>
      <c r="Q308" s="32">
        <f>+Tabla133323223[[#This Row],[ Valor en             RD$           ]]+Tabla133323223[[#This Row],[Entrada  RD$]]-Tabla133323223[[#This Row],[Salida RD$ ]]</f>
        <v>22021.16</v>
      </c>
    </row>
    <row r="309" spans="1:17" s="194" customFormat="1" ht="39" customHeight="1" x14ac:dyDescent="0.2">
      <c r="A309" s="35"/>
      <c r="B309" s="140">
        <v>44862</v>
      </c>
      <c r="C309" s="89">
        <v>44862</v>
      </c>
      <c r="D309" s="33">
        <v>2055</v>
      </c>
      <c r="E309" s="188" t="s">
        <v>116</v>
      </c>
      <c r="F309" s="160" t="s">
        <v>398</v>
      </c>
      <c r="G309" s="160" t="s">
        <v>399</v>
      </c>
      <c r="H309" s="188" t="s">
        <v>27</v>
      </c>
      <c r="I309" s="190">
        <v>9416.3999999999978</v>
      </c>
      <c r="J309" s="191">
        <v>84</v>
      </c>
      <c r="K309" s="192"/>
      <c r="L309" s="193"/>
      <c r="M309" s="39">
        <f>ROUND(Tabla133323223[[#This Row],[ Valor en             RD$           ]]/Tabla133323223[[#This Row],[Existencia mayo]],2)</f>
        <v>112.1</v>
      </c>
      <c r="N309" s="30">
        <f>ROUND(Tabla133323223[[#This Row],[Entrada ]]*Tabla133323223[[#This Row],[Costo unitario RD$]],2)</f>
        <v>0</v>
      </c>
      <c r="O309" s="30">
        <f>ROUND(Tabla133323223[[#This Row],[Salida ]]*Tabla133323223[[#This Row],[Costo unitario RD$]],2)</f>
        <v>0</v>
      </c>
      <c r="P309" s="40">
        <f>+Tabla133323223[[#This Row],[Existencia mayo]]+Tabla133323223[[#This Row],[Entrada ]]-Tabla133323223[[#This Row],[Salida ]]</f>
        <v>84</v>
      </c>
      <c r="Q309" s="32">
        <f>+Tabla133323223[[#This Row],[ Valor en             RD$           ]]+Tabla133323223[[#This Row],[Entrada  RD$]]-Tabla133323223[[#This Row],[Salida RD$ ]]</f>
        <v>9416.3999999999978</v>
      </c>
    </row>
    <row r="310" spans="1:17" s="196" customFormat="1" ht="27" customHeight="1" x14ac:dyDescent="0.2">
      <c r="A310" s="195"/>
      <c r="B310" s="140">
        <v>44862</v>
      </c>
      <c r="C310" s="89">
        <v>44862</v>
      </c>
      <c r="D310" s="33">
        <v>2078</v>
      </c>
      <c r="E310" s="188" t="s">
        <v>116</v>
      </c>
      <c r="F310" s="160" t="s">
        <v>150</v>
      </c>
      <c r="G310" s="160" t="s">
        <v>420</v>
      </c>
      <c r="H310" s="188" t="s">
        <v>27</v>
      </c>
      <c r="I310" s="190">
        <v>1231.9199999999996</v>
      </c>
      <c r="J310" s="191">
        <v>9</v>
      </c>
      <c r="K310" s="192"/>
      <c r="L310" s="193">
        <v>1</v>
      </c>
      <c r="M310" s="39">
        <f>ROUND(Tabla133323223[[#This Row],[ Valor en             RD$           ]]/Tabla133323223[[#This Row],[Existencia mayo]],2)</f>
        <v>136.88</v>
      </c>
      <c r="N310" s="30">
        <f>ROUND(Tabla133323223[[#This Row],[Entrada ]]*Tabla133323223[[#This Row],[Costo unitario RD$]],2)</f>
        <v>0</v>
      </c>
      <c r="O310" s="30">
        <f>ROUND(Tabla133323223[[#This Row],[Salida ]]*Tabla133323223[[#This Row],[Costo unitario RD$]],2)</f>
        <v>136.88</v>
      </c>
      <c r="P310" s="40">
        <f>+Tabla133323223[[#This Row],[Existencia mayo]]+Tabla133323223[[#This Row],[Entrada ]]-Tabla133323223[[#This Row],[Salida ]]</f>
        <v>8</v>
      </c>
      <c r="Q310" s="32">
        <f>+Tabla133323223[[#This Row],[ Valor en             RD$           ]]+Tabla133323223[[#This Row],[Entrada  RD$]]-Tabla133323223[[#This Row],[Salida RD$ ]]</f>
        <v>1095.0399999999995</v>
      </c>
    </row>
    <row r="311" spans="1:17" s="196" customFormat="1" ht="27" customHeight="1" x14ac:dyDescent="0.2">
      <c r="A311" s="195"/>
      <c r="B311" s="140">
        <v>44862</v>
      </c>
      <c r="C311" s="89">
        <v>44862</v>
      </c>
      <c r="D311" s="33">
        <v>2009</v>
      </c>
      <c r="E311" s="188" t="s">
        <v>116</v>
      </c>
      <c r="F311" s="160" t="s">
        <v>160</v>
      </c>
      <c r="G311" s="160" t="s">
        <v>421</v>
      </c>
      <c r="H311" s="188" t="s">
        <v>401</v>
      </c>
      <c r="I311" s="190">
        <v>4301.0999999999995</v>
      </c>
      <c r="J311" s="191">
        <v>270</v>
      </c>
      <c r="K311" s="192"/>
      <c r="L311" s="193"/>
      <c r="M311" s="39">
        <f>ROUND(Tabla133323223[[#This Row],[ Valor en             RD$           ]]/Tabla133323223[[#This Row],[Existencia mayo]],2)</f>
        <v>15.93</v>
      </c>
      <c r="N311" s="30">
        <f>ROUND(Tabla133323223[[#This Row],[Entrada ]]*Tabla133323223[[#This Row],[Costo unitario RD$]],2)</f>
        <v>0</v>
      </c>
      <c r="O311" s="30">
        <f>ROUND(Tabla133323223[[#This Row],[Salida ]]*Tabla133323223[[#This Row],[Costo unitario RD$]],2)</f>
        <v>0</v>
      </c>
      <c r="P311" s="40">
        <f>+Tabla133323223[[#This Row],[Existencia mayo]]+Tabla133323223[[#This Row],[Entrada ]]-Tabla133323223[[#This Row],[Salida ]]</f>
        <v>270</v>
      </c>
      <c r="Q311" s="32">
        <f>+Tabla133323223[[#This Row],[ Valor en             RD$           ]]+Tabla133323223[[#This Row],[Entrada  RD$]]-Tabla133323223[[#This Row],[Salida RD$ ]]</f>
        <v>4301.0999999999995</v>
      </c>
    </row>
    <row r="312" spans="1:17" s="196" customFormat="1" ht="27" customHeight="1" x14ac:dyDescent="0.2">
      <c r="A312" s="195"/>
      <c r="B312" s="140">
        <v>44862</v>
      </c>
      <c r="C312" s="89">
        <v>44862</v>
      </c>
      <c r="D312" s="33">
        <v>2010</v>
      </c>
      <c r="E312" s="188" t="s">
        <v>116</v>
      </c>
      <c r="F312" s="160" t="s">
        <v>160</v>
      </c>
      <c r="G312" s="160" t="s">
        <v>422</v>
      </c>
      <c r="H312" s="188" t="s">
        <v>401</v>
      </c>
      <c r="I312" s="190">
        <v>3587.1999999999994</v>
      </c>
      <c r="J312" s="191">
        <v>95</v>
      </c>
      <c r="K312" s="192"/>
      <c r="L312" s="193"/>
      <c r="M312" s="39">
        <f>ROUND(Tabla133323223[[#This Row],[ Valor en             RD$           ]]/Tabla133323223[[#This Row],[Existencia mayo]],2)</f>
        <v>37.76</v>
      </c>
      <c r="N312" s="30">
        <f>ROUND(Tabla133323223[[#This Row],[Entrada ]]*Tabla133323223[[#This Row],[Costo unitario RD$]],2)</f>
        <v>0</v>
      </c>
      <c r="O312" s="30">
        <f>ROUND(Tabla133323223[[#This Row],[Salida ]]*Tabla133323223[[#This Row],[Costo unitario RD$]],2)</f>
        <v>0</v>
      </c>
      <c r="P312" s="40">
        <f>+Tabla133323223[[#This Row],[Existencia mayo]]+Tabla133323223[[#This Row],[Entrada ]]-Tabla133323223[[#This Row],[Salida ]]</f>
        <v>95</v>
      </c>
      <c r="Q312" s="32">
        <f>+Tabla133323223[[#This Row],[ Valor en             RD$           ]]+Tabla133323223[[#This Row],[Entrada  RD$]]-Tabla133323223[[#This Row],[Salida RD$ ]]</f>
        <v>3587.1999999999994</v>
      </c>
    </row>
    <row r="313" spans="1:17" s="196" customFormat="1" ht="27" customHeight="1" x14ac:dyDescent="0.2">
      <c r="A313" s="195"/>
      <c r="B313" s="140">
        <v>44862</v>
      </c>
      <c r="C313" s="89">
        <v>44862</v>
      </c>
      <c r="D313" s="33">
        <v>2017</v>
      </c>
      <c r="E313" s="188" t="s">
        <v>116</v>
      </c>
      <c r="F313" s="160" t="s">
        <v>174</v>
      </c>
      <c r="G313" s="160" t="s">
        <v>423</v>
      </c>
      <c r="H313" s="188" t="s">
        <v>27</v>
      </c>
      <c r="I313" s="190">
        <v>2388.3199999999997</v>
      </c>
      <c r="J313" s="191">
        <v>46</v>
      </c>
      <c r="K313" s="192"/>
      <c r="L313" s="193">
        <v>7</v>
      </c>
      <c r="M313" s="39">
        <f>ROUND(Tabla133323223[[#This Row],[ Valor en             RD$           ]]/Tabla133323223[[#This Row],[Existencia mayo]],2)</f>
        <v>51.92</v>
      </c>
      <c r="N313" s="30">
        <f>ROUND(Tabla133323223[[#This Row],[Entrada ]]*Tabla133323223[[#This Row],[Costo unitario RD$]],2)</f>
        <v>0</v>
      </c>
      <c r="O313" s="30">
        <f>ROUND(Tabla133323223[[#This Row],[Salida ]]*Tabla133323223[[#This Row],[Costo unitario RD$]],2)</f>
        <v>363.44</v>
      </c>
      <c r="P313" s="40">
        <f>+Tabla133323223[[#This Row],[Existencia mayo]]+Tabla133323223[[#This Row],[Entrada ]]-Tabla133323223[[#This Row],[Salida ]]</f>
        <v>39</v>
      </c>
      <c r="Q313" s="32">
        <f>+Tabla133323223[[#This Row],[ Valor en             RD$           ]]+Tabla133323223[[#This Row],[Entrada  RD$]]-Tabla133323223[[#This Row],[Salida RD$ ]]</f>
        <v>2024.8799999999997</v>
      </c>
    </row>
    <row r="314" spans="1:17" s="196" customFormat="1" ht="27" customHeight="1" x14ac:dyDescent="0.2">
      <c r="A314" s="195"/>
      <c r="B314" s="140">
        <v>44862</v>
      </c>
      <c r="C314" s="89">
        <v>44862</v>
      </c>
      <c r="D314" s="33">
        <v>2017</v>
      </c>
      <c r="E314" s="188" t="s">
        <v>116</v>
      </c>
      <c r="F314" s="160" t="s">
        <v>174</v>
      </c>
      <c r="G314" s="160" t="s">
        <v>424</v>
      </c>
      <c r="H314" s="188" t="s">
        <v>27</v>
      </c>
      <c r="I314" s="190">
        <v>2232.56</v>
      </c>
      <c r="J314" s="191">
        <v>43</v>
      </c>
      <c r="K314" s="192"/>
      <c r="L314" s="193"/>
      <c r="M314" s="39">
        <f>ROUND(Tabla133323223[[#This Row],[ Valor en             RD$           ]]/Tabla133323223[[#This Row],[Existencia mayo]],2)</f>
        <v>51.92</v>
      </c>
      <c r="N314" s="30">
        <f>ROUND(Tabla133323223[[#This Row],[Entrada ]]*Tabla133323223[[#This Row],[Costo unitario RD$]],2)</f>
        <v>0</v>
      </c>
      <c r="O314" s="30">
        <f>ROUND(Tabla133323223[[#This Row],[Salida ]]*Tabla133323223[[#This Row],[Costo unitario RD$]],2)</f>
        <v>0</v>
      </c>
      <c r="P314" s="40">
        <f>+Tabla133323223[[#This Row],[Existencia mayo]]+Tabla133323223[[#This Row],[Entrada ]]-Tabla133323223[[#This Row],[Salida ]]</f>
        <v>43</v>
      </c>
      <c r="Q314" s="32">
        <f>+Tabla133323223[[#This Row],[ Valor en             RD$           ]]+Tabla133323223[[#This Row],[Entrada  RD$]]-Tabla133323223[[#This Row],[Salida RD$ ]]</f>
        <v>2232.56</v>
      </c>
    </row>
    <row r="315" spans="1:17" s="196" customFormat="1" ht="27" customHeight="1" x14ac:dyDescent="0.2">
      <c r="A315" s="195"/>
      <c r="B315" s="140">
        <v>44862</v>
      </c>
      <c r="C315" s="89">
        <v>44862</v>
      </c>
      <c r="D315" s="33">
        <v>2070</v>
      </c>
      <c r="E315" s="188" t="s">
        <v>116</v>
      </c>
      <c r="F315" s="160" t="s">
        <v>179</v>
      </c>
      <c r="G315" s="160" t="s">
        <v>425</v>
      </c>
      <c r="H315" s="188" t="s">
        <v>27</v>
      </c>
      <c r="I315" s="190">
        <v>344.55999999999995</v>
      </c>
      <c r="J315" s="191">
        <v>73</v>
      </c>
      <c r="K315" s="192"/>
      <c r="L315" s="193">
        <v>3</v>
      </c>
      <c r="M315" s="39">
        <f>ROUND(Tabla133323223[[#This Row],[ Valor en             RD$           ]]/Tabla133323223[[#This Row],[Existencia mayo]],2)</f>
        <v>4.72</v>
      </c>
      <c r="N315" s="30">
        <f>ROUND(Tabla133323223[[#This Row],[Entrada ]]*Tabla133323223[[#This Row],[Costo unitario RD$]],2)</f>
        <v>0</v>
      </c>
      <c r="O315" s="30">
        <f>ROUND(Tabla133323223[[#This Row],[Salida ]]*Tabla133323223[[#This Row],[Costo unitario RD$]],2)</f>
        <v>14.16</v>
      </c>
      <c r="P315" s="40">
        <f>+Tabla133323223[[#This Row],[Existencia mayo]]+Tabla133323223[[#This Row],[Entrada ]]-Tabla133323223[[#This Row],[Salida ]]</f>
        <v>70</v>
      </c>
      <c r="Q315" s="32">
        <f>+Tabla133323223[[#This Row],[ Valor en             RD$           ]]+Tabla133323223[[#This Row],[Entrada  RD$]]-Tabla133323223[[#This Row],[Salida RD$ ]]</f>
        <v>330.39999999999992</v>
      </c>
    </row>
    <row r="316" spans="1:17" s="196" customFormat="1" ht="27" customHeight="1" x14ac:dyDescent="0.2">
      <c r="A316" s="195"/>
      <c r="B316" s="140">
        <v>44862</v>
      </c>
      <c r="C316" s="89">
        <v>44862</v>
      </c>
      <c r="D316" s="33">
        <v>3076</v>
      </c>
      <c r="E316" s="188" t="s">
        <v>116</v>
      </c>
      <c r="F316" s="160" t="s">
        <v>119</v>
      </c>
      <c r="G316" s="160" t="s">
        <v>426</v>
      </c>
      <c r="H316" s="188" t="s">
        <v>27</v>
      </c>
      <c r="I316" s="190">
        <v>1327.5</v>
      </c>
      <c r="J316" s="191">
        <v>45</v>
      </c>
      <c r="K316" s="192"/>
      <c r="L316" s="193"/>
      <c r="M316" s="39">
        <f>ROUND(Tabla133323223[[#This Row],[ Valor en             RD$           ]]/Tabla133323223[[#This Row],[Existencia mayo]],2)</f>
        <v>29.5</v>
      </c>
      <c r="N316" s="30">
        <f>ROUND(Tabla133323223[[#This Row],[Entrada ]]*Tabla133323223[[#This Row],[Costo unitario RD$]],2)</f>
        <v>0</v>
      </c>
      <c r="O316" s="30">
        <f>ROUND(Tabla133323223[[#This Row],[Salida ]]*Tabla133323223[[#This Row],[Costo unitario RD$]],2)</f>
        <v>0</v>
      </c>
      <c r="P316" s="40">
        <f>+Tabla133323223[[#This Row],[Existencia mayo]]+Tabla133323223[[#This Row],[Entrada ]]-Tabla133323223[[#This Row],[Salida ]]</f>
        <v>45</v>
      </c>
      <c r="Q316" s="32">
        <f>+Tabla133323223[[#This Row],[ Valor en             RD$           ]]+Tabla133323223[[#This Row],[Entrada  RD$]]-Tabla133323223[[#This Row],[Salida RD$ ]]</f>
        <v>1327.5</v>
      </c>
    </row>
    <row r="317" spans="1:17" s="196" customFormat="1" ht="27" customHeight="1" x14ac:dyDescent="0.2">
      <c r="A317" s="195"/>
      <c r="B317" s="140">
        <v>44862</v>
      </c>
      <c r="C317" s="89">
        <v>44862</v>
      </c>
      <c r="D317" s="33">
        <v>3163</v>
      </c>
      <c r="E317" s="188" t="s">
        <v>116</v>
      </c>
      <c r="F317" s="160" t="s">
        <v>119</v>
      </c>
      <c r="G317" s="160" t="s">
        <v>427</v>
      </c>
      <c r="H317" s="188" t="s">
        <v>27</v>
      </c>
      <c r="I317" s="190">
        <v>501.5</v>
      </c>
      <c r="J317" s="191">
        <v>17</v>
      </c>
      <c r="K317" s="192"/>
      <c r="L317" s="193"/>
      <c r="M317" s="39">
        <f>ROUND(Tabla133323223[[#This Row],[ Valor en             RD$           ]]/Tabla133323223[[#This Row],[Existencia mayo]],2)</f>
        <v>29.5</v>
      </c>
      <c r="N317" s="30">
        <f>ROUND(Tabla133323223[[#This Row],[Entrada ]]*Tabla133323223[[#This Row],[Costo unitario RD$]],2)</f>
        <v>0</v>
      </c>
      <c r="O317" s="30">
        <f>ROUND(Tabla133323223[[#This Row],[Salida ]]*Tabla133323223[[#This Row],[Costo unitario RD$]],2)</f>
        <v>0</v>
      </c>
      <c r="P317" s="40">
        <f>+Tabla133323223[[#This Row],[Existencia mayo]]+Tabla133323223[[#This Row],[Entrada ]]-Tabla133323223[[#This Row],[Salida ]]</f>
        <v>17</v>
      </c>
      <c r="Q317" s="32">
        <f>+Tabla133323223[[#This Row],[ Valor en             RD$           ]]+Tabla133323223[[#This Row],[Entrada  RD$]]-Tabla133323223[[#This Row],[Salida RD$ ]]</f>
        <v>501.5</v>
      </c>
    </row>
    <row r="318" spans="1:17" s="196" customFormat="1" ht="27" customHeight="1" x14ac:dyDescent="0.2">
      <c r="A318" s="195"/>
      <c r="B318" s="140">
        <v>44862</v>
      </c>
      <c r="C318" s="89">
        <v>44862</v>
      </c>
      <c r="D318" s="33">
        <v>3123</v>
      </c>
      <c r="E318" s="188" t="s">
        <v>116</v>
      </c>
      <c r="F318" s="160" t="s">
        <v>119</v>
      </c>
      <c r="G318" s="160" t="s">
        <v>428</v>
      </c>
      <c r="H318" s="188" t="s">
        <v>27</v>
      </c>
      <c r="I318" s="190">
        <v>560.5</v>
      </c>
      <c r="J318" s="191">
        <v>19</v>
      </c>
      <c r="K318" s="192"/>
      <c r="L318" s="193">
        <v>1</v>
      </c>
      <c r="M318" s="39">
        <f>ROUND(Tabla133323223[[#This Row],[ Valor en             RD$           ]]/Tabla133323223[[#This Row],[Existencia mayo]],2)</f>
        <v>29.5</v>
      </c>
      <c r="N318" s="30">
        <f>ROUND(Tabla133323223[[#This Row],[Entrada ]]*Tabla133323223[[#This Row],[Costo unitario RD$]],2)</f>
        <v>0</v>
      </c>
      <c r="O318" s="30">
        <f>ROUND(Tabla133323223[[#This Row],[Salida ]]*Tabla133323223[[#This Row],[Costo unitario RD$]],2)</f>
        <v>29.5</v>
      </c>
      <c r="P318" s="40">
        <f>+Tabla133323223[[#This Row],[Existencia mayo]]+Tabla133323223[[#This Row],[Entrada ]]-Tabla133323223[[#This Row],[Salida ]]</f>
        <v>18</v>
      </c>
      <c r="Q318" s="32">
        <f>+Tabla133323223[[#This Row],[ Valor en             RD$           ]]+Tabla133323223[[#This Row],[Entrada  RD$]]-Tabla133323223[[#This Row],[Salida RD$ ]]</f>
        <v>531</v>
      </c>
    </row>
    <row r="319" spans="1:17" s="196" customFormat="1" ht="27" customHeight="1" x14ac:dyDescent="0.2">
      <c r="A319" s="195"/>
      <c r="B319" s="140">
        <v>44862</v>
      </c>
      <c r="C319" s="89">
        <v>44862</v>
      </c>
      <c r="D319" s="33">
        <v>2002</v>
      </c>
      <c r="E319" s="188" t="s">
        <v>116</v>
      </c>
      <c r="F319" s="160" t="s">
        <v>208</v>
      </c>
      <c r="G319" s="160" t="s">
        <v>429</v>
      </c>
      <c r="H319" s="188" t="s">
        <v>27</v>
      </c>
      <c r="I319" s="190">
        <v>2250</v>
      </c>
      <c r="J319" s="191">
        <v>500</v>
      </c>
      <c r="K319" s="192"/>
      <c r="L319" s="193"/>
      <c r="M319" s="39">
        <f>ROUND(Tabla133323223[[#This Row],[ Valor en             RD$           ]]/Tabla133323223[[#This Row],[Existencia mayo]],2)</f>
        <v>4.5</v>
      </c>
      <c r="N319" s="30">
        <f>ROUND(Tabla133323223[[#This Row],[Entrada ]]*Tabla133323223[[#This Row],[Costo unitario RD$]],2)</f>
        <v>0</v>
      </c>
      <c r="O319" s="30">
        <f>ROUND(Tabla133323223[[#This Row],[Salida ]]*Tabla133323223[[#This Row],[Costo unitario RD$]],2)</f>
        <v>0</v>
      </c>
      <c r="P319" s="40">
        <f>+Tabla133323223[[#This Row],[Existencia mayo]]+Tabla133323223[[#This Row],[Entrada ]]-Tabla133323223[[#This Row],[Salida ]]</f>
        <v>500</v>
      </c>
      <c r="Q319" s="32">
        <f>+Tabla133323223[[#This Row],[ Valor en             RD$           ]]+Tabla133323223[[#This Row],[Entrada  RD$]]-Tabla133323223[[#This Row],[Salida RD$ ]]</f>
        <v>2250</v>
      </c>
    </row>
    <row r="320" spans="1:17" s="196" customFormat="1" ht="27" customHeight="1" x14ac:dyDescent="0.2">
      <c r="A320" s="195"/>
      <c r="B320" s="140">
        <v>44862</v>
      </c>
      <c r="C320" s="89">
        <v>44862</v>
      </c>
      <c r="D320" s="33">
        <v>2071</v>
      </c>
      <c r="E320" s="188" t="s">
        <v>116</v>
      </c>
      <c r="F320" s="160" t="s">
        <v>275</v>
      </c>
      <c r="G320" s="160" t="s">
        <v>430</v>
      </c>
      <c r="H320" s="188" t="s">
        <v>27</v>
      </c>
      <c r="I320" s="190">
        <v>4118.3999999999996</v>
      </c>
      <c r="J320" s="191">
        <v>858</v>
      </c>
      <c r="K320" s="192"/>
      <c r="L320" s="193">
        <v>30</v>
      </c>
      <c r="M320" s="39">
        <f>ROUND(Tabla133323223[[#This Row],[ Valor en             RD$           ]]/Tabla133323223[[#This Row],[Existencia mayo]],2)</f>
        <v>4.8</v>
      </c>
      <c r="N320" s="30">
        <f>ROUND(Tabla133323223[[#This Row],[Entrada ]]*Tabla133323223[[#This Row],[Costo unitario RD$]],2)</f>
        <v>0</v>
      </c>
      <c r="O320" s="30">
        <f>ROUND(Tabla133323223[[#This Row],[Salida ]]*Tabla133323223[[#This Row],[Costo unitario RD$]],2)</f>
        <v>144</v>
      </c>
      <c r="P320" s="40">
        <f>+Tabla133323223[[#This Row],[Existencia mayo]]+Tabla133323223[[#This Row],[Entrada ]]-Tabla133323223[[#This Row],[Salida ]]</f>
        <v>828</v>
      </c>
      <c r="Q320" s="32">
        <f>+Tabla133323223[[#This Row],[ Valor en             RD$           ]]+Tabla133323223[[#This Row],[Entrada  RD$]]-Tabla133323223[[#This Row],[Salida RD$ ]]</f>
        <v>3974.3999999999996</v>
      </c>
    </row>
    <row r="321" spans="1:17" s="196" customFormat="1" ht="27" customHeight="1" x14ac:dyDescent="0.2">
      <c r="A321" s="195"/>
      <c r="B321" s="140">
        <v>44862</v>
      </c>
      <c r="C321" s="89">
        <v>44862</v>
      </c>
      <c r="D321" s="33">
        <v>1002</v>
      </c>
      <c r="E321" s="188" t="s">
        <v>112</v>
      </c>
      <c r="F321" s="160" t="s">
        <v>113</v>
      </c>
      <c r="G321" s="160" t="s">
        <v>431</v>
      </c>
      <c r="H321" s="188" t="s">
        <v>115</v>
      </c>
      <c r="I321" s="190">
        <v>12656.68</v>
      </c>
      <c r="J321" s="191">
        <v>31</v>
      </c>
      <c r="K321" s="192"/>
      <c r="L321" s="193">
        <v>4</v>
      </c>
      <c r="M321" s="39">
        <f>ROUND(Tabla133323223[[#This Row],[ Valor en             RD$           ]]/Tabla133323223[[#This Row],[Existencia mayo]],2)</f>
        <v>408.28</v>
      </c>
      <c r="N321" s="30">
        <f>ROUND(Tabla133323223[[#This Row],[Entrada ]]*Tabla133323223[[#This Row],[Costo unitario RD$]],2)</f>
        <v>0</v>
      </c>
      <c r="O321" s="30">
        <f>ROUND(Tabla133323223[[#This Row],[Salida ]]*Tabla133323223[[#This Row],[Costo unitario RD$]],2)</f>
        <v>1633.12</v>
      </c>
      <c r="P321" s="40">
        <f>+Tabla133323223[[#This Row],[Existencia mayo]]+Tabla133323223[[#This Row],[Entrada ]]-Tabla133323223[[#This Row],[Salida ]]</f>
        <v>27</v>
      </c>
      <c r="Q321" s="32">
        <f>+Tabla133323223[[#This Row],[ Valor en             RD$           ]]+Tabla133323223[[#This Row],[Entrada  RD$]]-Tabla133323223[[#This Row],[Salida RD$ ]]</f>
        <v>11023.560000000001</v>
      </c>
    </row>
    <row r="322" spans="1:17" s="196" customFormat="1" ht="39" customHeight="1" x14ac:dyDescent="0.2">
      <c r="A322" s="195"/>
      <c r="B322" s="140">
        <v>44862</v>
      </c>
      <c r="C322" s="89">
        <v>44862</v>
      </c>
      <c r="D322" s="33">
        <v>1013</v>
      </c>
      <c r="E322" s="188" t="s">
        <v>116</v>
      </c>
      <c r="F322" s="160" t="s">
        <v>157</v>
      </c>
      <c r="G322" s="160" t="s">
        <v>432</v>
      </c>
      <c r="H322" s="188" t="s">
        <v>27</v>
      </c>
      <c r="I322" s="190">
        <v>19636.321</v>
      </c>
      <c r="J322" s="191">
        <v>5641</v>
      </c>
      <c r="K322" s="192"/>
      <c r="L322" s="193"/>
      <c r="M322" s="39">
        <f>ROUND(Tabla133323223[[#This Row],[ Valor en             RD$           ]]/Tabla133323223[[#This Row],[Existencia mayo]],2)</f>
        <v>3.48</v>
      </c>
      <c r="N322" s="30">
        <f>ROUND(Tabla133323223[[#This Row],[Entrada ]]*Tabla133323223[[#This Row],[Costo unitario RD$]],2)</f>
        <v>0</v>
      </c>
      <c r="O322" s="30">
        <f>ROUND(Tabla133323223[[#This Row],[Salida ]]*Tabla133323223[[#This Row],[Costo unitario RD$]],2)</f>
        <v>0</v>
      </c>
      <c r="P322" s="40">
        <f>+Tabla133323223[[#This Row],[Existencia mayo]]+Tabla133323223[[#This Row],[Entrada ]]-Tabla133323223[[#This Row],[Salida ]]</f>
        <v>5641</v>
      </c>
      <c r="Q322" s="32">
        <f>+Tabla133323223[[#This Row],[ Valor en             RD$           ]]+Tabla133323223[[#This Row],[Entrada  RD$]]-Tabla133323223[[#This Row],[Salida RD$ ]]</f>
        <v>19636.321</v>
      </c>
    </row>
    <row r="323" spans="1:17" s="196" customFormat="1" ht="39" customHeight="1" x14ac:dyDescent="0.2">
      <c r="A323" s="195"/>
      <c r="B323" s="140">
        <v>44862</v>
      </c>
      <c r="C323" s="89">
        <v>44862</v>
      </c>
      <c r="D323" s="33">
        <v>1014</v>
      </c>
      <c r="E323" s="188" t="s">
        <v>116</v>
      </c>
      <c r="F323" s="160" t="s">
        <v>157</v>
      </c>
      <c r="G323" s="160" t="s">
        <v>433</v>
      </c>
      <c r="H323" s="188" t="s">
        <v>27</v>
      </c>
      <c r="I323" s="190">
        <v>44695.796000000002</v>
      </c>
      <c r="J323" s="191">
        <v>8270</v>
      </c>
      <c r="K323" s="192"/>
      <c r="L323" s="193">
        <v>10</v>
      </c>
      <c r="M323" s="39">
        <f>ROUND(Tabla133323223[[#This Row],[ Valor en             RD$           ]]/Tabla133323223[[#This Row],[Existencia mayo]],2)</f>
        <v>5.4</v>
      </c>
      <c r="N323" s="30">
        <f>ROUND(Tabla133323223[[#This Row],[Entrada ]]*Tabla133323223[[#This Row],[Costo unitario RD$]],2)</f>
        <v>0</v>
      </c>
      <c r="O323" s="30">
        <f>ROUND(Tabla133323223[[#This Row],[Salida ]]*Tabla133323223[[#This Row],[Costo unitario RD$]],2)</f>
        <v>54</v>
      </c>
      <c r="P323" s="40">
        <f>+Tabla133323223[[#This Row],[Existencia mayo]]+Tabla133323223[[#This Row],[Entrada ]]-Tabla133323223[[#This Row],[Salida ]]</f>
        <v>8260</v>
      </c>
      <c r="Q323" s="32">
        <f>+Tabla133323223[[#This Row],[ Valor en             RD$           ]]+Tabla133323223[[#This Row],[Entrada  RD$]]-Tabla133323223[[#This Row],[Salida RD$ ]]</f>
        <v>44641.796000000002</v>
      </c>
    </row>
    <row r="324" spans="1:17" s="196" customFormat="1" ht="39" customHeight="1" x14ac:dyDescent="0.2">
      <c r="A324" s="195"/>
      <c r="B324" s="140">
        <v>44862</v>
      </c>
      <c r="C324" s="89">
        <v>44862</v>
      </c>
      <c r="D324" s="33">
        <v>1017</v>
      </c>
      <c r="E324" s="188" t="s">
        <v>116</v>
      </c>
      <c r="F324" s="160" t="s">
        <v>157</v>
      </c>
      <c r="G324" s="160" t="s">
        <v>434</v>
      </c>
      <c r="H324" s="188" t="s">
        <v>27</v>
      </c>
      <c r="I324" s="190">
        <v>35968.46</v>
      </c>
      <c r="J324" s="191">
        <v>503</v>
      </c>
      <c r="K324" s="192"/>
      <c r="L324" s="193">
        <v>27</v>
      </c>
      <c r="M324" s="39">
        <f>ROUND(Tabla133323223[[#This Row],[ Valor en             RD$           ]]/Tabla133323223[[#This Row],[Existencia mayo]],2)</f>
        <v>71.510000000000005</v>
      </c>
      <c r="N324" s="30">
        <f>ROUND(Tabla133323223[[#This Row],[Entrada ]]*Tabla133323223[[#This Row],[Costo unitario RD$]],2)</f>
        <v>0</v>
      </c>
      <c r="O324" s="30">
        <f>ROUND(Tabla133323223[[#This Row],[Salida ]]*Tabla133323223[[#This Row],[Costo unitario RD$]],2)</f>
        <v>1930.77</v>
      </c>
      <c r="P324" s="40">
        <f>+Tabla133323223[[#This Row],[Existencia mayo]]+Tabla133323223[[#This Row],[Entrada ]]-Tabla133323223[[#This Row],[Salida ]]</f>
        <v>476</v>
      </c>
      <c r="Q324" s="32">
        <f>+Tabla133323223[[#This Row],[ Valor en             RD$           ]]+Tabla133323223[[#This Row],[Entrada  RD$]]-Tabla133323223[[#This Row],[Salida RD$ ]]</f>
        <v>34037.69</v>
      </c>
    </row>
    <row r="325" spans="1:17" s="196" customFormat="1" ht="39" customHeight="1" x14ac:dyDescent="0.2">
      <c r="A325" s="195"/>
      <c r="B325" s="140">
        <v>44862</v>
      </c>
      <c r="C325" s="89">
        <v>44862</v>
      </c>
      <c r="D325" s="33">
        <v>1017</v>
      </c>
      <c r="E325" s="188" t="s">
        <v>116</v>
      </c>
      <c r="F325" s="160" t="s">
        <v>157</v>
      </c>
      <c r="G325" s="160" t="s">
        <v>435</v>
      </c>
      <c r="H325" s="188" t="s">
        <v>27</v>
      </c>
      <c r="I325" s="190">
        <v>34681.379999999997</v>
      </c>
      <c r="J325" s="191">
        <v>485</v>
      </c>
      <c r="K325" s="192"/>
      <c r="L325" s="193"/>
      <c r="M325" s="39">
        <f>ROUND(Tabla133323223[[#This Row],[ Valor en             RD$           ]]/Tabla133323223[[#This Row],[Existencia mayo]],2)</f>
        <v>71.510000000000005</v>
      </c>
      <c r="N325" s="30">
        <f>ROUND(Tabla133323223[[#This Row],[Entrada ]]*Tabla133323223[[#This Row],[Costo unitario RD$]],2)</f>
        <v>0</v>
      </c>
      <c r="O325" s="30">
        <f>ROUND(Tabla133323223[[#This Row],[Salida ]]*Tabla133323223[[#This Row],[Costo unitario RD$]],2)</f>
        <v>0</v>
      </c>
      <c r="P325" s="40">
        <f>+Tabla133323223[[#This Row],[Existencia mayo]]+Tabla133323223[[#This Row],[Entrada ]]-Tabla133323223[[#This Row],[Salida ]]</f>
        <v>485</v>
      </c>
      <c r="Q325" s="32">
        <f>+Tabla133323223[[#This Row],[ Valor en             RD$           ]]+Tabla133323223[[#This Row],[Entrada  RD$]]-Tabla133323223[[#This Row],[Salida RD$ ]]</f>
        <v>34681.379999999997</v>
      </c>
    </row>
    <row r="326" spans="1:17" s="196" customFormat="1" ht="39" customHeight="1" x14ac:dyDescent="0.2">
      <c r="A326" s="195"/>
      <c r="B326" s="140">
        <v>44862</v>
      </c>
      <c r="C326" s="89">
        <v>44862</v>
      </c>
      <c r="D326" s="33">
        <v>1017</v>
      </c>
      <c r="E326" s="188" t="s">
        <v>116</v>
      </c>
      <c r="F326" s="160" t="s">
        <v>157</v>
      </c>
      <c r="G326" s="160" t="s">
        <v>436</v>
      </c>
      <c r="H326" s="188" t="s">
        <v>27</v>
      </c>
      <c r="I326" s="190">
        <v>31463.5</v>
      </c>
      <c r="J326" s="191">
        <v>440</v>
      </c>
      <c r="K326" s="192"/>
      <c r="L326" s="193"/>
      <c r="M326" s="39">
        <f>ROUND(Tabla133323223[[#This Row],[ Valor en             RD$           ]]/Tabla133323223[[#This Row],[Existencia mayo]],2)</f>
        <v>71.510000000000005</v>
      </c>
      <c r="N326" s="30">
        <f>ROUND(Tabla133323223[[#This Row],[Entrada ]]*Tabla133323223[[#This Row],[Costo unitario RD$]],2)</f>
        <v>0</v>
      </c>
      <c r="O326" s="30">
        <f>ROUND(Tabla133323223[[#This Row],[Salida ]]*Tabla133323223[[#This Row],[Costo unitario RD$]],2)</f>
        <v>0</v>
      </c>
      <c r="P326" s="40">
        <f>+Tabla133323223[[#This Row],[Existencia mayo]]+Tabla133323223[[#This Row],[Entrada ]]-Tabla133323223[[#This Row],[Salida ]]</f>
        <v>440</v>
      </c>
      <c r="Q326" s="32">
        <f>+Tabla133323223[[#This Row],[ Valor en             RD$           ]]+Tabla133323223[[#This Row],[Entrada  RD$]]-Tabla133323223[[#This Row],[Salida RD$ ]]</f>
        <v>31463.5</v>
      </c>
    </row>
    <row r="327" spans="1:17" s="196" customFormat="1" ht="39" customHeight="1" x14ac:dyDescent="0.2">
      <c r="A327" s="195"/>
      <c r="B327" s="140">
        <v>44862</v>
      </c>
      <c r="C327" s="89">
        <v>44862</v>
      </c>
      <c r="D327" s="33">
        <v>1017</v>
      </c>
      <c r="E327" s="188" t="s">
        <v>116</v>
      </c>
      <c r="F327" s="160" t="s">
        <v>157</v>
      </c>
      <c r="G327" s="160" t="s">
        <v>437</v>
      </c>
      <c r="H327" s="188" t="s">
        <v>27</v>
      </c>
      <c r="I327" s="190">
        <v>41975.195999999996</v>
      </c>
      <c r="J327" s="191">
        <v>587</v>
      </c>
      <c r="K327" s="192"/>
      <c r="L327" s="193"/>
      <c r="M327" s="39">
        <f>ROUND(Tabla133323223[[#This Row],[ Valor en             RD$           ]]/Tabla133323223[[#This Row],[Existencia mayo]],2)</f>
        <v>71.510000000000005</v>
      </c>
      <c r="N327" s="30">
        <f>ROUND(Tabla133323223[[#This Row],[Entrada ]]*Tabla133323223[[#This Row],[Costo unitario RD$]],2)</f>
        <v>0</v>
      </c>
      <c r="O327" s="30">
        <f>ROUND(Tabla133323223[[#This Row],[Salida ]]*Tabla133323223[[#This Row],[Costo unitario RD$]],2)</f>
        <v>0</v>
      </c>
      <c r="P327" s="40">
        <f>+Tabla133323223[[#This Row],[Existencia mayo]]+Tabla133323223[[#This Row],[Entrada ]]-Tabla133323223[[#This Row],[Salida ]]</f>
        <v>587</v>
      </c>
      <c r="Q327" s="32">
        <f>+Tabla133323223[[#This Row],[ Valor en             RD$           ]]+Tabla133323223[[#This Row],[Entrada  RD$]]-Tabla133323223[[#This Row],[Salida RD$ ]]</f>
        <v>41975.195999999996</v>
      </c>
    </row>
    <row r="328" spans="1:17" s="196" customFormat="1" ht="39" customHeight="1" x14ac:dyDescent="0.2">
      <c r="A328" s="195"/>
      <c r="B328" s="140">
        <v>44862</v>
      </c>
      <c r="C328" s="89">
        <v>44862</v>
      </c>
      <c r="D328" s="33">
        <v>1017</v>
      </c>
      <c r="E328" s="188" t="s">
        <v>116</v>
      </c>
      <c r="F328" s="160" t="s">
        <v>157</v>
      </c>
      <c r="G328" s="160" t="s">
        <v>438</v>
      </c>
      <c r="H328" s="188" t="s">
        <v>27</v>
      </c>
      <c r="I328" s="190">
        <v>44692.5</v>
      </c>
      <c r="J328" s="191">
        <v>625</v>
      </c>
      <c r="K328" s="192"/>
      <c r="L328" s="193"/>
      <c r="M328" s="39">
        <f>ROUND(Tabla133323223[[#This Row],[ Valor en             RD$           ]]/Tabla133323223[[#This Row],[Existencia mayo]],2)</f>
        <v>71.510000000000005</v>
      </c>
      <c r="N328" s="30">
        <f>ROUND(Tabla133323223[[#This Row],[Entrada ]]*Tabla133323223[[#This Row],[Costo unitario RD$]],2)</f>
        <v>0</v>
      </c>
      <c r="O328" s="30">
        <f>ROUND(Tabla133323223[[#This Row],[Salida ]]*Tabla133323223[[#This Row],[Costo unitario RD$]],2)</f>
        <v>0</v>
      </c>
      <c r="P328" s="40">
        <f>+Tabla133323223[[#This Row],[Existencia mayo]]+Tabla133323223[[#This Row],[Entrada ]]-Tabla133323223[[#This Row],[Salida ]]</f>
        <v>625</v>
      </c>
      <c r="Q328" s="32">
        <f>+Tabla133323223[[#This Row],[ Valor en             RD$           ]]+Tabla133323223[[#This Row],[Entrada  RD$]]-Tabla133323223[[#This Row],[Salida RD$ ]]</f>
        <v>44692.5</v>
      </c>
    </row>
    <row r="329" spans="1:17" s="196" customFormat="1" ht="39" customHeight="1" x14ac:dyDescent="0.2">
      <c r="A329" s="195"/>
      <c r="B329" s="140">
        <v>44862</v>
      </c>
      <c r="C329" s="89">
        <v>44862</v>
      </c>
      <c r="D329" s="33">
        <v>1019</v>
      </c>
      <c r="E329" s="188" t="s">
        <v>116</v>
      </c>
      <c r="F329" s="160" t="s">
        <v>439</v>
      </c>
      <c r="G329" s="160" t="s">
        <v>440</v>
      </c>
      <c r="H329" s="188" t="s">
        <v>27</v>
      </c>
      <c r="I329" s="190">
        <v>9359.7799999999988</v>
      </c>
      <c r="J329" s="191">
        <v>502</v>
      </c>
      <c r="K329" s="192"/>
      <c r="L329" s="193">
        <v>10</v>
      </c>
      <c r="M329" s="39">
        <f>ROUND(Tabla133323223[[#This Row],[ Valor en             RD$           ]]/Tabla133323223[[#This Row],[Existencia mayo]],2)</f>
        <v>18.64</v>
      </c>
      <c r="N329" s="30">
        <f>ROUND(Tabla133323223[[#This Row],[Entrada ]]*Tabla133323223[[#This Row],[Costo unitario RD$]],2)</f>
        <v>0</v>
      </c>
      <c r="O329" s="30">
        <f>ROUND(Tabla133323223[[#This Row],[Salida ]]*Tabla133323223[[#This Row],[Costo unitario RD$]],2)</f>
        <v>186.4</v>
      </c>
      <c r="P329" s="40">
        <f>+Tabla133323223[[#This Row],[Existencia mayo]]+Tabla133323223[[#This Row],[Entrada ]]-Tabla133323223[[#This Row],[Salida ]]</f>
        <v>492</v>
      </c>
      <c r="Q329" s="32">
        <f>+Tabla133323223[[#This Row],[ Valor en             RD$           ]]+Tabla133323223[[#This Row],[Entrada  RD$]]-Tabla133323223[[#This Row],[Salida RD$ ]]</f>
        <v>9173.3799999999992</v>
      </c>
    </row>
    <row r="330" spans="1:17" s="196" customFormat="1" ht="39" customHeight="1" x14ac:dyDescent="0.2">
      <c r="A330" s="195"/>
      <c r="B330" s="140">
        <v>44862</v>
      </c>
      <c r="C330" s="89">
        <v>44862</v>
      </c>
      <c r="D330" s="33">
        <v>1023</v>
      </c>
      <c r="E330" s="188" t="s">
        <v>116</v>
      </c>
      <c r="F330" s="160" t="s">
        <v>439</v>
      </c>
      <c r="G330" s="160" t="s">
        <v>441</v>
      </c>
      <c r="H330" s="188" t="s">
        <v>27</v>
      </c>
      <c r="I330" s="190">
        <v>7670</v>
      </c>
      <c r="J330" s="191">
        <v>325</v>
      </c>
      <c r="K330" s="192"/>
      <c r="L330" s="193">
        <v>25</v>
      </c>
      <c r="M330" s="39">
        <f>ROUND(Tabla133323223[[#This Row],[ Valor en             RD$           ]]/Tabla133323223[[#This Row],[Existencia mayo]],2)</f>
        <v>23.6</v>
      </c>
      <c r="N330" s="30">
        <f>ROUND(Tabla133323223[[#This Row],[Entrada ]]*Tabla133323223[[#This Row],[Costo unitario RD$]],2)</f>
        <v>0</v>
      </c>
      <c r="O330" s="30">
        <f>ROUND(Tabla133323223[[#This Row],[Salida ]]*Tabla133323223[[#This Row],[Costo unitario RD$]],2)</f>
        <v>590</v>
      </c>
      <c r="P330" s="40">
        <f>+Tabla133323223[[#This Row],[Existencia mayo]]+Tabla133323223[[#This Row],[Entrada ]]-Tabla133323223[[#This Row],[Salida ]]</f>
        <v>300</v>
      </c>
      <c r="Q330" s="32">
        <f>+Tabla133323223[[#This Row],[ Valor en             RD$           ]]+Tabla133323223[[#This Row],[Entrada  RD$]]-Tabla133323223[[#This Row],[Salida RD$ ]]</f>
        <v>7080</v>
      </c>
    </row>
    <row r="331" spans="1:17" s="196" customFormat="1" ht="39" customHeight="1" x14ac:dyDescent="0.2">
      <c r="A331" s="195"/>
      <c r="B331" s="140">
        <v>44862</v>
      </c>
      <c r="C331" s="89">
        <v>44862</v>
      </c>
      <c r="D331" s="33">
        <v>1052</v>
      </c>
      <c r="E331" s="188" t="s">
        <v>116</v>
      </c>
      <c r="F331" s="160" t="s">
        <v>127</v>
      </c>
      <c r="G331" s="160" t="s">
        <v>262</v>
      </c>
      <c r="H331" s="188" t="s">
        <v>27</v>
      </c>
      <c r="I331" s="190">
        <v>472</v>
      </c>
      <c r="J331" s="191">
        <v>10</v>
      </c>
      <c r="K331" s="192"/>
      <c r="L331" s="193"/>
      <c r="M331" s="39">
        <f>ROUND(Tabla133323223[[#This Row],[ Valor en             RD$           ]]/Tabla133323223[[#This Row],[Existencia mayo]],2)</f>
        <v>47.2</v>
      </c>
      <c r="N331" s="30">
        <f>ROUND(Tabla133323223[[#This Row],[Entrada ]]*Tabla133323223[[#This Row],[Costo unitario RD$]],2)</f>
        <v>0</v>
      </c>
      <c r="O331" s="30">
        <f>ROUND(Tabla133323223[[#This Row],[Salida ]]*Tabla133323223[[#This Row],[Costo unitario RD$]],2)</f>
        <v>0</v>
      </c>
      <c r="P331" s="40">
        <f>+Tabla133323223[[#This Row],[Existencia mayo]]+Tabla133323223[[#This Row],[Entrada ]]-Tabla133323223[[#This Row],[Salida ]]</f>
        <v>10</v>
      </c>
      <c r="Q331" s="32">
        <f>+Tabla133323223[[#This Row],[ Valor en             RD$           ]]+Tabla133323223[[#This Row],[Entrada  RD$]]-Tabla133323223[[#This Row],[Salida RD$ ]]</f>
        <v>472</v>
      </c>
    </row>
    <row r="332" spans="1:17" s="196" customFormat="1" ht="39" customHeight="1" x14ac:dyDescent="0.2">
      <c r="A332" s="195"/>
      <c r="B332" s="140">
        <v>44862</v>
      </c>
      <c r="C332" s="89">
        <v>44862</v>
      </c>
      <c r="D332" s="33">
        <v>1008</v>
      </c>
      <c r="E332" s="188" t="s">
        <v>41</v>
      </c>
      <c r="F332" s="160" t="s">
        <v>147</v>
      </c>
      <c r="G332" s="160" t="s">
        <v>442</v>
      </c>
      <c r="H332" s="188" t="s">
        <v>27</v>
      </c>
      <c r="I332" s="190">
        <v>1794</v>
      </c>
      <c r="J332" s="191">
        <v>400</v>
      </c>
      <c r="K332" s="192"/>
      <c r="L332" s="193"/>
      <c r="M332" s="39">
        <f>ROUND(Tabla133323223[[#This Row],[ Valor en             RD$           ]]/Tabla133323223[[#This Row],[Existencia mayo]],2)</f>
        <v>4.49</v>
      </c>
      <c r="N332" s="30">
        <f>ROUND(Tabla133323223[[#This Row],[Entrada ]]*Tabla133323223[[#This Row],[Costo unitario RD$]],2)</f>
        <v>0</v>
      </c>
      <c r="O332" s="30">
        <f>ROUND(Tabla133323223[[#This Row],[Salida ]]*Tabla133323223[[#This Row],[Costo unitario RD$]],2)</f>
        <v>0</v>
      </c>
      <c r="P332" s="40">
        <f>+Tabla133323223[[#This Row],[Existencia mayo]]+Tabla133323223[[#This Row],[Entrada ]]-Tabla133323223[[#This Row],[Salida ]]</f>
        <v>400</v>
      </c>
      <c r="Q332" s="32">
        <f>+Tabla133323223[[#This Row],[ Valor en             RD$           ]]+Tabla133323223[[#This Row],[Entrada  RD$]]-Tabla133323223[[#This Row],[Salida RD$ ]]</f>
        <v>1794</v>
      </c>
    </row>
    <row r="333" spans="1:17" s="196" customFormat="1" ht="39" customHeight="1" x14ac:dyDescent="0.2">
      <c r="A333" s="195"/>
      <c r="B333" s="140">
        <v>44862</v>
      </c>
      <c r="C333" s="89">
        <v>44862</v>
      </c>
      <c r="D333" s="33">
        <v>1081</v>
      </c>
      <c r="E333" s="188" t="s">
        <v>116</v>
      </c>
      <c r="F333" s="160" t="s">
        <v>385</v>
      </c>
      <c r="G333" s="160" t="s">
        <v>443</v>
      </c>
      <c r="H333" s="188" t="s">
        <v>27</v>
      </c>
      <c r="I333" s="190">
        <v>5310</v>
      </c>
      <c r="J333" s="191">
        <v>450</v>
      </c>
      <c r="K333" s="192"/>
      <c r="L333" s="193"/>
      <c r="M333" s="39">
        <f>ROUND(Tabla133323223[[#This Row],[ Valor en             RD$           ]]/Tabla133323223[[#This Row],[Existencia mayo]],2)</f>
        <v>11.8</v>
      </c>
      <c r="N333" s="30">
        <f>ROUND(Tabla133323223[[#This Row],[Entrada ]]*Tabla133323223[[#This Row],[Costo unitario RD$]],2)</f>
        <v>0</v>
      </c>
      <c r="O333" s="30">
        <f>ROUND(Tabla133323223[[#This Row],[Salida ]]*Tabla133323223[[#This Row],[Costo unitario RD$]],2)</f>
        <v>0</v>
      </c>
      <c r="P333" s="40">
        <f>+Tabla133323223[[#This Row],[Existencia mayo]]+Tabla133323223[[#This Row],[Entrada ]]-Tabla133323223[[#This Row],[Salida ]]</f>
        <v>450</v>
      </c>
      <c r="Q333" s="32">
        <f>+Tabla133323223[[#This Row],[ Valor en             RD$           ]]+Tabla133323223[[#This Row],[Entrada  RD$]]-Tabla133323223[[#This Row],[Salida RD$ ]]</f>
        <v>5310</v>
      </c>
    </row>
    <row r="334" spans="1:17" s="196" customFormat="1" ht="73.5" customHeight="1" x14ac:dyDescent="0.2">
      <c r="A334" s="195"/>
      <c r="B334" s="140">
        <v>44862</v>
      </c>
      <c r="C334" s="89">
        <v>44862</v>
      </c>
      <c r="D334" s="33">
        <v>2066</v>
      </c>
      <c r="E334" s="188" t="s">
        <v>116</v>
      </c>
      <c r="F334" s="160" t="s">
        <v>182</v>
      </c>
      <c r="G334" s="160" t="s">
        <v>444</v>
      </c>
      <c r="H334" s="188" t="s">
        <v>27</v>
      </c>
      <c r="I334" s="190">
        <v>6343.6799999999994</v>
      </c>
      <c r="J334" s="191">
        <v>42</v>
      </c>
      <c r="K334" s="192"/>
      <c r="L334" s="193">
        <v>7</v>
      </c>
      <c r="M334" s="39">
        <f>ROUND(Tabla133323223[[#This Row],[ Valor en             RD$           ]]/Tabla133323223[[#This Row],[Existencia mayo]],2)</f>
        <v>151.04</v>
      </c>
      <c r="N334" s="30">
        <f>ROUND(Tabla133323223[[#This Row],[Entrada ]]*Tabla133323223[[#This Row],[Costo unitario RD$]],2)</f>
        <v>0</v>
      </c>
      <c r="O334" s="30">
        <f>ROUND(Tabla133323223[[#This Row],[Salida ]]*Tabla133323223[[#This Row],[Costo unitario RD$]],2)</f>
        <v>1057.28</v>
      </c>
      <c r="P334" s="40">
        <f>+Tabla133323223[[#This Row],[Existencia mayo]]+Tabla133323223[[#This Row],[Entrada ]]-Tabla133323223[[#This Row],[Salida ]]</f>
        <v>35</v>
      </c>
      <c r="Q334" s="32">
        <f>+Tabla133323223[[#This Row],[ Valor en             RD$           ]]+Tabla133323223[[#This Row],[Entrada  RD$]]-Tabla133323223[[#This Row],[Salida RD$ ]]</f>
        <v>5286.4</v>
      </c>
    </row>
    <row r="335" spans="1:17" s="196" customFormat="1" ht="39" customHeight="1" x14ac:dyDescent="0.2">
      <c r="A335" s="195"/>
      <c r="B335" s="140">
        <v>44855</v>
      </c>
      <c r="C335" s="89">
        <v>44855</v>
      </c>
      <c r="D335" s="159">
        <v>1017</v>
      </c>
      <c r="E335" s="159" t="s">
        <v>116</v>
      </c>
      <c r="F335" s="160" t="s">
        <v>157</v>
      </c>
      <c r="G335" s="161" t="s">
        <v>445</v>
      </c>
      <c r="H335" s="159" t="s">
        <v>27</v>
      </c>
      <c r="I335" s="183">
        <v>57299.888832000004</v>
      </c>
      <c r="J335" s="184">
        <v>1146</v>
      </c>
      <c r="K335" s="192"/>
      <c r="L335" s="193"/>
      <c r="M335" s="39">
        <f>ROUND(Tabla133323223[[#This Row],[ Valor en             RD$           ]]/Tabla133323223[[#This Row],[Existencia mayo]],2)</f>
        <v>50</v>
      </c>
      <c r="N335" s="30">
        <f>ROUND(Tabla133323223[[#This Row],[Entrada ]]*Tabla133323223[[#This Row],[Costo unitario RD$]],2)</f>
        <v>0</v>
      </c>
      <c r="O335" s="30">
        <f>ROUND(Tabla133323223[[#This Row],[Salida ]]*Tabla133323223[[#This Row],[Costo unitario RD$]],2)</f>
        <v>0</v>
      </c>
      <c r="P335" s="40">
        <f>+Tabla133323223[[#This Row],[Existencia mayo]]+Tabla133323223[[#This Row],[Entrada ]]-Tabla133323223[[#This Row],[Salida ]]</f>
        <v>1146</v>
      </c>
      <c r="Q335" s="32">
        <f>+Tabla133323223[[#This Row],[ Valor en             RD$           ]]+Tabla133323223[[#This Row],[Entrada  RD$]]-Tabla133323223[[#This Row],[Salida RD$ ]]</f>
        <v>57299.888832000004</v>
      </c>
    </row>
    <row r="336" spans="1:17" s="196" customFormat="1" ht="39" customHeight="1" x14ac:dyDescent="0.2">
      <c r="A336" s="195"/>
      <c r="B336" s="140">
        <v>44855</v>
      </c>
      <c r="C336" s="89">
        <v>44855</v>
      </c>
      <c r="D336" s="159">
        <v>1017</v>
      </c>
      <c r="E336" s="159" t="s">
        <v>116</v>
      </c>
      <c r="F336" s="160" t="s">
        <v>157</v>
      </c>
      <c r="G336" s="161" t="s">
        <v>446</v>
      </c>
      <c r="H336" s="159" t="s">
        <v>27</v>
      </c>
      <c r="I336" s="183">
        <v>57249.885280000002</v>
      </c>
      <c r="J336" s="184">
        <v>1145</v>
      </c>
      <c r="K336" s="192"/>
      <c r="L336" s="193"/>
      <c r="M336" s="39">
        <f>ROUND(Tabla133323223[[#This Row],[ Valor en             RD$           ]]/Tabla133323223[[#This Row],[Existencia mayo]],2)</f>
        <v>50</v>
      </c>
      <c r="N336" s="30">
        <f>ROUND(Tabla133323223[[#This Row],[Entrada ]]*Tabla133323223[[#This Row],[Costo unitario RD$]],2)</f>
        <v>0</v>
      </c>
      <c r="O336" s="30">
        <f>ROUND(Tabla133323223[[#This Row],[Salida ]]*Tabla133323223[[#This Row],[Costo unitario RD$]],2)</f>
        <v>0</v>
      </c>
      <c r="P336" s="40">
        <f>+Tabla133323223[[#This Row],[Existencia mayo]]+Tabla133323223[[#This Row],[Entrada ]]-Tabla133323223[[#This Row],[Salida ]]</f>
        <v>1145</v>
      </c>
      <c r="Q336" s="32">
        <f>+Tabla133323223[[#This Row],[ Valor en             RD$           ]]+Tabla133323223[[#This Row],[Entrada  RD$]]-Tabla133323223[[#This Row],[Salida RD$ ]]</f>
        <v>57249.885280000002</v>
      </c>
    </row>
    <row r="337" spans="1:17" s="196" customFormat="1" ht="39" customHeight="1" x14ac:dyDescent="0.2">
      <c r="A337" s="195"/>
      <c r="B337" s="140">
        <v>44855</v>
      </c>
      <c r="C337" s="89">
        <v>44855</v>
      </c>
      <c r="D337" s="159">
        <v>1017</v>
      </c>
      <c r="E337" s="159" t="s">
        <v>116</v>
      </c>
      <c r="F337" s="160" t="s">
        <v>157</v>
      </c>
      <c r="G337" s="161" t="s">
        <v>447</v>
      </c>
      <c r="H337" s="159" t="s">
        <v>27</v>
      </c>
      <c r="I337" s="183">
        <v>121999.76575999999</v>
      </c>
      <c r="J337" s="184">
        <v>2440</v>
      </c>
      <c r="K337" s="192"/>
      <c r="L337" s="193"/>
      <c r="M337" s="39">
        <f>ROUND(Tabla133323223[[#This Row],[ Valor en             RD$           ]]/Tabla133323223[[#This Row],[Existencia mayo]],2)</f>
        <v>50</v>
      </c>
      <c r="N337" s="30">
        <f>ROUND(Tabla133323223[[#This Row],[Entrada ]]*Tabla133323223[[#This Row],[Costo unitario RD$]],2)</f>
        <v>0</v>
      </c>
      <c r="O337" s="30">
        <f>ROUND(Tabla133323223[[#This Row],[Salida ]]*Tabla133323223[[#This Row],[Costo unitario RD$]],2)</f>
        <v>0</v>
      </c>
      <c r="P337" s="40">
        <f>+Tabla133323223[[#This Row],[Existencia mayo]]+Tabla133323223[[#This Row],[Entrada ]]-Tabla133323223[[#This Row],[Salida ]]</f>
        <v>2440</v>
      </c>
      <c r="Q337" s="32">
        <f>+Tabla133323223[[#This Row],[ Valor en             RD$           ]]+Tabla133323223[[#This Row],[Entrada  RD$]]-Tabla133323223[[#This Row],[Salida RD$ ]]</f>
        <v>121999.76575999999</v>
      </c>
    </row>
    <row r="338" spans="1:17" s="208" customFormat="1" ht="45" customHeight="1" x14ac:dyDescent="0.2">
      <c r="A338" s="197"/>
      <c r="B338" s="198">
        <v>44820</v>
      </c>
      <c r="C338" s="199">
        <v>44820</v>
      </c>
      <c r="D338" s="200">
        <v>1042</v>
      </c>
      <c r="E338" s="200" t="s">
        <v>448</v>
      </c>
      <c r="F338" s="201" t="s">
        <v>449</v>
      </c>
      <c r="G338" s="202" t="s">
        <v>450</v>
      </c>
      <c r="H338" s="203" t="s">
        <v>27</v>
      </c>
      <c r="I338" s="204">
        <v>0</v>
      </c>
      <c r="J338" s="205">
        <v>0</v>
      </c>
      <c r="K338" s="206"/>
      <c r="L338" s="207"/>
      <c r="M338" s="29">
        <v>138.00102799999999</v>
      </c>
      <c r="N338" s="73">
        <f>ROUND(Tabla133323223[[#This Row],[Entrada ]]*Tabla133323223[[#This Row],[Costo unitario RD$]],2)</f>
        <v>0</v>
      </c>
      <c r="O338" s="73">
        <f>ROUND(Tabla133323223[[#This Row],[Salida ]]*Tabla133323223[[#This Row],[Costo unitario RD$]],2)</f>
        <v>0</v>
      </c>
      <c r="P338" s="31">
        <f>+Tabla133323223[[#This Row],[Existencia mayo]]+Tabla133323223[[#This Row],[Entrada ]]-Tabla133323223[[#This Row],[Salida ]]</f>
        <v>0</v>
      </c>
      <c r="Q338" s="32">
        <f>+Tabla133323223[[#This Row],[ Valor en             RD$           ]]+Tabla133323223[[#This Row],[Entrada  RD$]]-Tabla133323223[[#This Row],[Salida RD$ ]]</f>
        <v>0</v>
      </c>
    </row>
    <row r="339" spans="1:17" s="196" customFormat="1" ht="39" customHeight="1" x14ac:dyDescent="0.2">
      <c r="A339" s="195"/>
      <c r="B339" s="140">
        <v>44812</v>
      </c>
      <c r="C339" s="89">
        <v>44812</v>
      </c>
      <c r="D339" s="33">
        <v>1021</v>
      </c>
      <c r="E339" s="33" t="s">
        <v>448</v>
      </c>
      <c r="F339" s="34" t="s">
        <v>449</v>
      </c>
      <c r="G339" s="161" t="s">
        <v>451</v>
      </c>
      <c r="H339" s="188" t="s">
        <v>27</v>
      </c>
      <c r="I339" s="190">
        <v>13422.9468</v>
      </c>
      <c r="J339" s="191">
        <v>9426</v>
      </c>
      <c r="K339" s="192"/>
      <c r="L339" s="149">
        <v>250</v>
      </c>
      <c r="M339" s="39">
        <f>ROUND(Tabla133323223[[#This Row],[ Valor en             RD$           ]]/Tabla133323223[[#This Row],[Existencia mayo]],2)</f>
        <v>1.42</v>
      </c>
      <c r="N339" s="30">
        <f>ROUND(Tabla133323223[[#This Row],[Entrada ]]*Tabla133323223[[#This Row],[Costo unitario RD$]],2)</f>
        <v>0</v>
      </c>
      <c r="O339" s="30">
        <f>ROUND(Tabla133323223[[#This Row],[Salida ]]*Tabla133323223[[#This Row],[Costo unitario RD$]],2)</f>
        <v>355</v>
      </c>
      <c r="P339" s="40">
        <f>+Tabla133323223[[#This Row],[Existencia mayo]]+Tabla133323223[[#This Row],[Entrada ]]-Tabla133323223[[#This Row],[Salida ]]</f>
        <v>9176</v>
      </c>
      <c r="Q339" s="32">
        <f>+Tabla133323223[[#This Row],[ Valor en             RD$           ]]+Tabla133323223[[#This Row],[Entrada  RD$]]-Tabla133323223[[#This Row],[Salida RD$ ]]</f>
        <v>13067.9468</v>
      </c>
    </row>
    <row r="340" spans="1:17" s="196" customFormat="1" ht="27" customHeight="1" x14ac:dyDescent="0.2">
      <c r="A340" s="195"/>
      <c r="B340" s="140">
        <v>44812</v>
      </c>
      <c r="C340" s="89">
        <v>44812</v>
      </c>
      <c r="D340" s="33">
        <v>1007</v>
      </c>
      <c r="E340" s="33" t="s">
        <v>448</v>
      </c>
      <c r="F340" s="34" t="s">
        <v>449</v>
      </c>
      <c r="G340" s="161" t="s">
        <v>452</v>
      </c>
      <c r="H340" s="188" t="s">
        <v>27</v>
      </c>
      <c r="I340" s="190">
        <v>93480.689062499994</v>
      </c>
      <c r="J340" s="191">
        <v>228</v>
      </c>
      <c r="K340" s="192"/>
      <c r="L340" s="149">
        <v>10</v>
      </c>
      <c r="M340" s="39">
        <f>ROUND(Tabla133323223[[#This Row],[ Valor en             RD$           ]]/Tabla133323223[[#This Row],[Existencia mayo]],2)</f>
        <v>410</v>
      </c>
      <c r="N340" s="30">
        <f>ROUND(Tabla133323223[[#This Row],[Entrada ]]*Tabla133323223[[#This Row],[Costo unitario RD$]],2)</f>
        <v>0</v>
      </c>
      <c r="O340" s="30">
        <f>ROUND(Tabla133323223[[#This Row],[Salida ]]*Tabla133323223[[#This Row],[Costo unitario RD$]],2)</f>
        <v>4100</v>
      </c>
      <c r="P340" s="40">
        <f>+Tabla133323223[[#This Row],[Existencia mayo]]+Tabla133323223[[#This Row],[Entrada ]]-Tabla133323223[[#This Row],[Salida ]]</f>
        <v>218</v>
      </c>
      <c r="Q340" s="32">
        <f>+Tabla133323223[[#This Row],[ Valor en             RD$           ]]+Tabla133323223[[#This Row],[Entrada  RD$]]-Tabla133323223[[#This Row],[Salida RD$ ]]</f>
        <v>89380.689062499994</v>
      </c>
    </row>
    <row r="341" spans="1:17" s="196" customFormat="1" ht="27" customHeight="1" x14ac:dyDescent="0.2">
      <c r="A341" s="195"/>
      <c r="B341" s="140">
        <v>44812</v>
      </c>
      <c r="C341" s="89">
        <v>44812</v>
      </c>
      <c r="D341" s="33">
        <v>1033</v>
      </c>
      <c r="E341" s="33" t="s">
        <v>448</v>
      </c>
      <c r="F341" s="34" t="s">
        <v>449</v>
      </c>
      <c r="G341" s="161" t="s">
        <v>453</v>
      </c>
      <c r="H341" s="188" t="s">
        <v>27</v>
      </c>
      <c r="I341" s="190">
        <v>8727.7900333333328</v>
      </c>
      <c r="J341" s="191">
        <v>2890</v>
      </c>
      <c r="K341" s="192"/>
      <c r="L341" s="149"/>
      <c r="M341" s="39">
        <f>ROUND(Tabla133323223[[#This Row],[ Valor en             RD$           ]]/Tabla133323223[[#This Row],[Existencia mayo]],2)</f>
        <v>3.02</v>
      </c>
      <c r="N341" s="30">
        <f>ROUND(Tabla133323223[[#This Row],[Entrada ]]*Tabla133323223[[#This Row],[Costo unitario RD$]],2)</f>
        <v>0</v>
      </c>
      <c r="O341" s="30">
        <f>ROUND(Tabla133323223[[#This Row],[Salida ]]*Tabla133323223[[#This Row],[Costo unitario RD$]],2)</f>
        <v>0</v>
      </c>
      <c r="P341" s="40">
        <f>+Tabla133323223[[#This Row],[Existencia mayo]]+Tabla133323223[[#This Row],[Entrada ]]-Tabla133323223[[#This Row],[Salida ]]</f>
        <v>2890</v>
      </c>
      <c r="Q341" s="32">
        <f>+Tabla133323223[[#This Row],[ Valor en             RD$           ]]+Tabla133323223[[#This Row],[Entrada  RD$]]-Tabla133323223[[#This Row],[Salida RD$ ]]</f>
        <v>8727.7900333333328</v>
      </c>
    </row>
    <row r="342" spans="1:17" s="196" customFormat="1" ht="27" customHeight="1" x14ac:dyDescent="0.2">
      <c r="A342" s="195"/>
      <c r="B342" s="140">
        <v>44812</v>
      </c>
      <c r="C342" s="89">
        <v>44812</v>
      </c>
      <c r="D342" s="33">
        <v>1034</v>
      </c>
      <c r="E342" s="33" t="s">
        <v>448</v>
      </c>
      <c r="F342" s="34" t="s">
        <v>449</v>
      </c>
      <c r="G342" s="161" t="s">
        <v>454</v>
      </c>
      <c r="H342" s="188" t="s">
        <v>27</v>
      </c>
      <c r="I342" s="190">
        <v>12790.818193333334</v>
      </c>
      <c r="J342" s="191">
        <v>2584</v>
      </c>
      <c r="K342" s="192"/>
      <c r="L342" s="149">
        <v>30</v>
      </c>
      <c r="M342" s="39">
        <f>ROUND(Tabla133323223[[#This Row],[ Valor en             RD$           ]]/Tabla133323223[[#This Row],[Existencia mayo]],2)</f>
        <v>4.95</v>
      </c>
      <c r="N342" s="30">
        <f>ROUND(Tabla133323223[[#This Row],[Entrada ]]*Tabla133323223[[#This Row],[Costo unitario RD$]],2)</f>
        <v>0</v>
      </c>
      <c r="O342" s="30">
        <f>ROUND(Tabla133323223[[#This Row],[Salida ]]*Tabla133323223[[#This Row],[Costo unitario RD$]],2)</f>
        <v>148.5</v>
      </c>
      <c r="P342" s="40">
        <f>+Tabla133323223[[#This Row],[Existencia mayo]]+Tabla133323223[[#This Row],[Entrada ]]-Tabla133323223[[#This Row],[Salida ]]</f>
        <v>2554</v>
      </c>
      <c r="Q342" s="32">
        <f>+Tabla133323223[[#This Row],[ Valor en             RD$           ]]+Tabla133323223[[#This Row],[Entrada  RD$]]-Tabla133323223[[#This Row],[Salida RD$ ]]</f>
        <v>12642.318193333334</v>
      </c>
    </row>
    <row r="343" spans="1:17" s="196" customFormat="1" ht="27" customHeight="1" x14ac:dyDescent="0.2">
      <c r="A343" s="195"/>
      <c r="B343" s="140">
        <v>44812</v>
      </c>
      <c r="C343" s="89">
        <v>44812</v>
      </c>
      <c r="D343" s="33">
        <v>1032</v>
      </c>
      <c r="E343" s="33" t="s">
        <v>448</v>
      </c>
      <c r="F343" s="34" t="s">
        <v>449</v>
      </c>
      <c r="G343" s="161" t="s">
        <v>455</v>
      </c>
      <c r="H343" s="188" t="s">
        <v>27</v>
      </c>
      <c r="I343" s="190">
        <v>5988.66</v>
      </c>
      <c r="J343" s="191">
        <v>1983</v>
      </c>
      <c r="K343" s="192"/>
      <c r="L343" s="149">
        <v>12</v>
      </c>
      <c r="M343" s="39">
        <f>ROUND(Tabla133323223[[#This Row],[ Valor en             RD$           ]]/Tabla133323223[[#This Row],[Existencia mayo]],2)</f>
        <v>3.02</v>
      </c>
      <c r="N343" s="30">
        <f>ROUND(Tabla133323223[[#This Row],[Entrada ]]*Tabla133323223[[#This Row],[Costo unitario RD$]],2)</f>
        <v>0</v>
      </c>
      <c r="O343" s="30">
        <f>ROUND(Tabla133323223[[#This Row],[Salida ]]*Tabla133323223[[#This Row],[Costo unitario RD$]],2)</f>
        <v>36.24</v>
      </c>
      <c r="P343" s="40">
        <f>+Tabla133323223[[#This Row],[Existencia mayo]]+Tabla133323223[[#This Row],[Entrada ]]-Tabla133323223[[#This Row],[Salida ]]</f>
        <v>1971</v>
      </c>
      <c r="Q343" s="32">
        <f>+Tabla133323223[[#This Row],[ Valor en             RD$           ]]+Tabla133323223[[#This Row],[Entrada  RD$]]-Tabla133323223[[#This Row],[Salida RD$ ]]</f>
        <v>5952.42</v>
      </c>
    </row>
    <row r="344" spans="1:17" s="196" customFormat="1" ht="27" customHeight="1" x14ac:dyDescent="0.2">
      <c r="A344" s="195"/>
      <c r="B344" s="140">
        <v>44771</v>
      </c>
      <c r="C344" s="89">
        <v>44771</v>
      </c>
      <c r="D344" s="188">
        <v>1021</v>
      </c>
      <c r="E344" s="188" t="s">
        <v>448</v>
      </c>
      <c r="F344" s="160" t="s">
        <v>449</v>
      </c>
      <c r="G344" s="161" t="s">
        <v>456</v>
      </c>
      <c r="H344" s="188" t="s">
        <v>27</v>
      </c>
      <c r="I344" s="190">
        <v>4933.0681599999998</v>
      </c>
      <c r="J344" s="191">
        <v>2020</v>
      </c>
      <c r="K344" s="192"/>
      <c r="L344" s="149">
        <v>100</v>
      </c>
      <c r="M344" s="39">
        <f>ROUND(Tabla133323223[[#This Row],[ Valor en             RD$           ]]/Tabla133323223[[#This Row],[Existencia mayo]],2)</f>
        <v>2.44</v>
      </c>
      <c r="N344" s="30">
        <f>ROUND(Tabla133323223[[#This Row],[Entrada ]]*Tabla133323223[[#This Row],[Costo unitario RD$]],2)</f>
        <v>0</v>
      </c>
      <c r="O344" s="30">
        <f>ROUND(Tabla133323223[[#This Row],[Salida ]]*Tabla133323223[[#This Row],[Costo unitario RD$]],2)</f>
        <v>244</v>
      </c>
      <c r="P344" s="40">
        <f>+Tabla133323223[[#This Row],[Existencia mayo]]+Tabla133323223[[#This Row],[Entrada ]]-Tabla133323223[[#This Row],[Salida ]]</f>
        <v>1920</v>
      </c>
      <c r="Q344" s="32">
        <f>+Tabla133323223[[#This Row],[ Valor en             RD$           ]]+Tabla133323223[[#This Row],[Entrada  RD$]]-Tabla133323223[[#This Row],[Salida RD$ ]]</f>
        <v>4689.0681599999998</v>
      </c>
    </row>
    <row r="345" spans="1:17" s="196" customFormat="1" ht="27" customHeight="1" x14ac:dyDescent="0.2">
      <c r="A345" s="195"/>
      <c r="B345" s="209">
        <v>44722</v>
      </c>
      <c r="C345" s="210">
        <v>44722</v>
      </c>
      <c r="D345" s="33">
        <v>4032</v>
      </c>
      <c r="E345" s="188" t="s">
        <v>24</v>
      </c>
      <c r="F345" s="160" t="s">
        <v>457</v>
      </c>
      <c r="G345" s="155" t="s">
        <v>458</v>
      </c>
      <c r="H345" s="35" t="s">
        <v>459</v>
      </c>
      <c r="I345" s="36">
        <v>2832</v>
      </c>
      <c r="J345" s="37">
        <v>8</v>
      </c>
      <c r="K345" s="189"/>
      <c r="L345" s="149">
        <v>4</v>
      </c>
      <c r="M345" s="39">
        <f>ROUND(Tabla133323223[[#This Row],[ Valor en             RD$           ]]/Tabla133323223[[#This Row],[Existencia mayo]],2)</f>
        <v>354</v>
      </c>
      <c r="N345" s="30">
        <f>ROUND(Tabla133323223[[#This Row],[Entrada ]]*Tabla133323223[[#This Row],[Costo unitario RD$]],2)</f>
        <v>0</v>
      </c>
      <c r="O345" s="30">
        <f>ROUND(Tabla133323223[[#This Row],[Salida ]]*Tabla133323223[[#This Row],[Costo unitario RD$]],2)</f>
        <v>1416</v>
      </c>
      <c r="P345" s="40">
        <f>+Tabla133323223[[#This Row],[Existencia mayo]]+Tabla133323223[[#This Row],[Entrada ]]-Tabla133323223[[#This Row],[Salida ]]</f>
        <v>4</v>
      </c>
      <c r="Q345" s="32">
        <f>+Tabla133323223[[#This Row],[ Valor en             RD$           ]]+Tabla133323223[[#This Row],[Entrada  RD$]]-Tabla133323223[[#This Row],[Salida RD$ ]]</f>
        <v>1416</v>
      </c>
    </row>
    <row r="346" spans="1:17" s="196" customFormat="1" ht="27" customHeight="1" x14ac:dyDescent="0.2">
      <c r="A346" s="195"/>
      <c r="B346" s="209">
        <v>44722</v>
      </c>
      <c r="C346" s="210">
        <v>44722</v>
      </c>
      <c r="D346" s="33">
        <v>4090</v>
      </c>
      <c r="E346" s="188" t="s">
        <v>24</v>
      </c>
      <c r="F346" s="160" t="s">
        <v>25</v>
      </c>
      <c r="G346" s="155" t="s">
        <v>460</v>
      </c>
      <c r="H346" s="188" t="s">
        <v>27</v>
      </c>
      <c r="I346" s="190">
        <v>4012</v>
      </c>
      <c r="J346" s="191">
        <v>4</v>
      </c>
      <c r="K346" s="189"/>
      <c r="L346" s="149"/>
      <c r="M346" s="39">
        <f>ROUND(Tabla133323223[[#This Row],[ Valor en             RD$           ]]/Tabla133323223[[#This Row],[Existencia mayo]],2)</f>
        <v>1003</v>
      </c>
      <c r="N346" s="30">
        <f>ROUND(Tabla133323223[[#This Row],[Entrada ]]*Tabla133323223[[#This Row],[Costo unitario RD$]],2)</f>
        <v>0</v>
      </c>
      <c r="O346" s="30">
        <f>ROUND(Tabla133323223[[#This Row],[Salida ]]*Tabla133323223[[#This Row],[Costo unitario RD$]],2)</f>
        <v>0</v>
      </c>
      <c r="P346" s="40">
        <f>+Tabla133323223[[#This Row],[Existencia mayo]]+Tabla133323223[[#This Row],[Entrada ]]-Tabla133323223[[#This Row],[Salida ]]</f>
        <v>4</v>
      </c>
      <c r="Q346" s="32">
        <f>+Tabla133323223[[#This Row],[ Valor en             RD$           ]]+Tabla133323223[[#This Row],[Entrada  RD$]]-Tabla133323223[[#This Row],[Salida RD$ ]]</f>
        <v>4012</v>
      </c>
    </row>
    <row r="347" spans="1:17" s="208" customFormat="1" ht="27" customHeight="1" x14ac:dyDescent="0.2">
      <c r="A347" s="197"/>
      <c r="B347" s="211">
        <v>44722</v>
      </c>
      <c r="C347" s="212">
        <v>44722</v>
      </c>
      <c r="D347" s="200">
        <v>4039</v>
      </c>
      <c r="E347" s="203" t="s">
        <v>24</v>
      </c>
      <c r="F347" s="213" t="s">
        <v>57</v>
      </c>
      <c r="G347" s="214" t="s">
        <v>299</v>
      </c>
      <c r="H347" s="25" t="s">
        <v>459</v>
      </c>
      <c r="I347" s="26">
        <v>0</v>
      </c>
      <c r="J347" s="27">
        <v>0</v>
      </c>
      <c r="K347" s="215"/>
      <c r="L347" s="207"/>
      <c r="M347" s="29">
        <v>0</v>
      </c>
      <c r="N347" s="73">
        <f>ROUND(Tabla133323223[[#This Row],[Entrada ]]*Tabla133323223[[#This Row],[Costo unitario RD$]],2)</f>
        <v>0</v>
      </c>
      <c r="O347" s="73">
        <f>ROUND(Tabla133323223[[#This Row],[Salida ]]*Tabla133323223[[#This Row],[Costo unitario RD$]],2)</f>
        <v>0</v>
      </c>
      <c r="P347" s="31">
        <f>+Tabla133323223[[#This Row],[Existencia mayo]]+Tabla133323223[[#This Row],[Entrada ]]-Tabla133323223[[#This Row],[Salida ]]</f>
        <v>0</v>
      </c>
      <c r="Q347" s="32">
        <f>+Tabla133323223[[#This Row],[ Valor en             RD$           ]]+Tabla133323223[[#This Row],[Entrada  RD$]]-Tabla133323223[[#This Row],[Salida RD$ ]]</f>
        <v>0</v>
      </c>
    </row>
    <row r="348" spans="1:17" s="196" customFormat="1" ht="29.25" customHeight="1" x14ac:dyDescent="0.2">
      <c r="A348" s="195"/>
      <c r="B348" s="209">
        <v>44722</v>
      </c>
      <c r="C348" s="210">
        <v>44722</v>
      </c>
      <c r="D348" s="33">
        <v>4016</v>
      </c>
      <c r="E348" s="188" t="s">
        <v>24</v>
      </c>
      <c r="F348" s="160" t="s">
        <v>82</v>
      </c>
      <c r="G348" s="155" t="s">
        <v>461</v>
      </c>
      <c r="H348" s="35" t="s">
        <v>459</v>
      </c>
      <c r="I348" s="36">
        <v>1180</v>
      </c>
      <c r="J348" s="37">
        <v>5</v>
      </c>
      <c r="K348" s="189"/>
      <c r="L348" s="149">
        <v>2</v>
      </c>
      <c r="M348" s="39">
        <f>ROUND(Tabla133323223[[#This Row],[ Valor en             RD$           ]]/Tabla133323223[[#This Row],[Existencia mayo]],2)</f>
        <v>236</v>
      </c>
      <c r="N348" s="30">
        <f>ROUND(Tabla133323223[[#This Row],[Entrada ]]*Tabla133323223[[#This Row],[Costo unitario RD$]],2)</f>
        <v>0</v>
      </c>
      <c r="O348" s="30">
        <f>ROUND(Tabla133323223[[#This Row],[Salida ]]*Tabla133323223[[#This Row],[Costo unitario RD$]],2)</f>
        <v>472</v>
      </c>
      <c r="P348" s="40">
        <f>+Tabla133323223[[#This Row],[Existencia mayo]]+Tabla133323223[[#This Row],[Entrada ]]-Tabla133323223[[#This Row],[Salida ]]</f>
        <v>3</v>
      </c>
      <c r="Q348" s="32">
        <f>+Tabla133323223[[#This Row],[ Valor en             RD$           ]]+Tabla133323223[[#This Row],[Entrada  RD$]]-Tabla133323223[[#This Row],[Salida RD$ ]]</f>
        <v>708</v>
      </c>
    </row>
    <row r="349" spans="1:17" s="196" customFormat="1" ht="29.25" customHeight="1" x14ac:dyDescent="0.2">
      <c r="A349" s="195"/>
      <c r="B349" s="209">
        <v>44722</v>
      </c>
      <c r="C349" s="210">
        <v>44722</v>
      </c>
      <c r="D349" s="33">
        <v>4024</v>
      </c>
      <c r="E349" s="188" t="s">
        <v>24</v>
      </c>
      <c r="F349" s="160" t="s">
        <v>74</v>
      </c>
      <c r="G349" s="155" t="s">
        <v>462</v>
      </c>
      <c r="H349" s="188" t="s">
        <v>27</v>
      </c>
      <c r="I349" s="190">
        <v>13924</v>
      </c>
      <c r="J349" s="191">
        <v>100</v>
      </c>
      <c r="K349" s="189"/>
      <c r="L349" s="149"/>
      <c r="M349" s="39">
        <f>ROUND(Tabla133323223[[#This Row],[ Valor en             RD$           ]]/Tabla133323223[[#This Row],[Existencia mayo]],2)</f>
        <v>139.24</v>
      </c>
      <c r="N349" s="30">
        <f>ROUND(Tabla133323223[[#This Row],[Entrada ]]*Tabla133323223[[#This Row],[Costo unitario RD$]],2)</f>
        <v>0</v>
      </c>
      <c r="O349" s="30">
        <f>ROUND(Tabla133323223[[#This Row],[Salida ]]*Tabla133323223[[#This Row],[Costo unitario RD$]],2)</f>
        <v>0</v>
      </c>
      <c r="P349" s="40">
        <f>+Tabla133323223[[#This Row],[Existencia mayo]]+Tabla133323223[[#This Row],[Entrada ]]-Tabla133323223[[#This Row],[Salida ]]</f>
        <v>100</v>
      </c>
      <c r="Q349" s="32">
        <f>+Tabla133323223[[#This Row],[ Valor en             RD$           ]]+Tabla133323223[[#This Row],[Entrada  RD$]]-Tabla133323223[[#This Row],[Salida RD$ ]]</f>
        <v>13924</v>
      </c>
    </row>
    <row r="350" spans="1:17" s="196" customFormat="1" ht="29.25" customHeight="1" x14ac:dyDescent="0.2">
      <c r="A350" s="195"/>
      <c r="B350" s="209">
        <v>44722</v>
      </c>
      <c r="C350" s="210">
        <v>44722</v>
      </c>
      <c r="D350" s="33">
        <v>4064</v>
      </c>
      <c r="E350" s="188" t="s">
        <v>24</v>
      </c>
      <c r="F350" s="160" t="s">
        <v>317</v>
      </c>
      <c r="G350" s="155" t="s">
        <v>463</v>
      </c>
      <c r="H350" s="35" t="s">
        <v>459</v>
      </c>
      <c r="I350" s="36">
        <v>1687.4</v>
      </c>
      <c r="J350" s="37">
        <v>11</v>
      </c>
      <c r="K350" s="189"/>
      <c r="L350" s="149"/>
      <c r="M350" s="39">
        <f>ROUND(Tabla133323223[[#This Row],[ Valor en             RD$           ]]/Tabla133323223[[#This Row],[Existencia mayo]],2)</f>
        <v>153.4</v>
      </c>
      <c r="N350" s="30">
        <f>ROUND(Tabla133323223[[#This Row],[Entrada ]]*Tabla133323223[[#This Row],[Costo unitario RD$]],2)</f>
        <v>0</v>
      </c>
      <c r="O350" s="30">
        <f>ROUND(Tabla133323223[[#This Row],[Salida ]]*Tabla133323223[[#This Row],[Costo unitario RD$]],2)</f>
        <v>0</v>
      </c>
      <c r="P350" s="40">
        <f>+Tabla133323223[[#This Row],[Existencia mayo]]+Tabla133323223[[#This Row],[Entrada ]]-Tabla133323223[[#This Row],[Salida ]]</f>
        <v>11</v>
      </c>
      <c r="Q350" s="32">
        <f>+Tabla133323223[[#This Row],[ Valor en             RD$           ]]+Tabla133323223[[#This Row],[Entrada  RD$]]-Tabla133323223[[#This Row],[Salida RD$ ]]</f>
        <v>1687.4</v>
      </c>
    </row>
    <row r="351" spans="1:17" s="196" customFormat="1" ht="29.25" customHeight="1" x14ac:dyDescent="0.2">
      <c r="A351" s="195"/>
      <c r="B351" s="209">
        <v>44729</v>
      </c>
      <c r="C351" s="210">
        <v>44729</v>
      </c>
      <c r="D351" s="33">
        <v>4084</v>
      </c>
      <c r="E351" s="188" t="s">
        <v>464</v>
      </c>
      <c r="F351" s="160" t="s">
        <v>465</v>
      </c>
      <c r="G351" s="155" t="s">
        <v>466</v>
      </c>
      <c r="H351" s="35" t="s">
        <v>459</v>
      </c>
      <c r="I351" s="36">
        <v>5664</v>
      </c>
      <c r="J351" s="37">
        <v>8</v>
      </c>
      <c r="K351" s="189"/>
      <c r="L351" s="149"/>
      <c r="M351" s="39">
        <f>ROUND(Tabla133323223[[#This Row],[ Valor en             RD$           ]]/Tabla133323223[[#This Row],[Existencia mayo]],2)</f>
        <v>708</v>
      </c>
      <c r="N351" s="30">
        <f>ROUND(Tabla133323223[[#This Row],[Entrada ]]*Tabla133323223[[#This Row],[Costo unitario RD$]],2)</f>
        <v>0</v>
      </c>
      <c r="O351" s="30">
        <f>ROUND(Tabla133323223[[#This Row],[Salida ]]*Tabla133323223[[#This Row],[Costo unitario RD$]],2)</f>
        <v>0</v>
      </c>
      <c r="P351" s="40">
        <f>+Tabla133323223[[#This Row],[Existencia mayo]]+Tabla133323223[[#This Row],[Entrada ]]-Tabla133323223[[#This Row],[Salida ]]</f>
        <v>8</v>
      </c>
      <c r="Q351" s="32">
        <f>+Tabla133323223[[#This Row],[ Valor en             RD$           ]]+Tabla133323223[[#This Row],[Entrada  RD$]]-Tabla133323223[[#This Row],[Salida RD$ ]]</f>
        <v>5664</v>
      </c>
    </row>
    <row r="352" spans="1:17" s="196" customFormat="1" ht="27" customHeight="1" x14ac:dyDescent="0.2">
      <c r="A352" s="195"/>
      <c r="B352" s="209">
        <v>44722</v>
      </c>
      <c r="C352" s="210">
        <v>44722</v>
      </c>
      <c r="D352" s="33">
        <v>4053</v>
      </c>
      <c r="E352" s="188" t="s">
        <v>20</v>
      </c>
      <c r="F352" s="160" t="s">
        <v>467</v>
      </c>
      <c r="G352" s="155" t="s">
        <v>468</v>
      </c>
      <c r="H352" s="30" t="s">
        <v>23</v>
      </c>
      <c r="I352" s="30">
        <v>1888</v>
      </c>
      <c r="J352" s="156">
        <v>32</v>
      </c>
      <c r="K352" s="189"/>
      <c r="L352" s="149">
        <v>26</v>
      </c>
      <c r="M352" s="39">
        <f>ROUND(Tabla133323223[[#This Row],[ Valor en             RD$           ]]/Tabla133323223[[#This Row],[Existencia mayo]],2)</f>
        <v>59</v>
      </c>
      <c r="N352" s="30">
        <f>ROUND(Tabla133323223[[#This Row],[Entrada ]]*Tabla133323223[[#This Row],[Costo unitario RD$]],2)</f>
        <v>0</v>
      </c>
      <c r="O352" s="30">
        <f>ROUND(Tabla133323223[[#This Row],[Salida ]]*Tabla133323223[[#This Row],[Costo unitario RD$]],2)</f>
        <v>1534</v>
      </c>
      <c r="P352" s="40">
        <f>+Tabla133323223[[#This Row],[Existencia mayo]]+Tabla133323223[[#This Row],[Entrada ]]-Tabla133323223[[#This Row],[Salida ]]</f>
        <v>6</v>
      </c>
      <c r="Q352" s="32">
        <f>+Tabla133323223[[#This Row],[ Valor en             RD$           ]]+Tabla133323223[[#This Row],[Entrada  RD$]]-Tabla133323223[[#This Row],[Salida RD$ ]]</f>
        <v>354</v>
      </c>
    </row>
    <row r="353" spans="1:17" s="196" customFormat="1" ht="27" customHeight="1" x14ac:dyDescent="0.2">
      <c r="A353" s="195"/>
      <c r="B353" s="209">
        <v>44722</v>
      </c>
      <c r="C353" s="210">
        <v>44722</v>
      </c>
      <c r="D353" s="33">
        <v>4078</v>
      </c>
      <c r="E353" s="188" t="s">
        <v>20</v>
      </c>
      <c r="F353" s="160" t="s">
        <v>467</v>
      </c>
      <c r="G353" s="155" t="s">
        <v>469</v>
      </c>
      <c r="H353" s="30" t="s">
        <v>23</v>
      </c>
      <c r="I353" s="30">
        <v>7009.2</v>
      </c>
      <c r="J353" s="156">
        <v>99</v>
      </c>
      <c r="K353" s="189"/>
      <c r="L353" s="149">
        <v>12</v>
      </c>
      <c r="M353" s="39">
        <f>ROUND(Tabla133323223[[#This Row],[ Valor en             RD$           ]]/Tabla133323223[[#This Row],[Existencia mayo]],2)</f>
        <v>70.8</v>
      </c>
      <c r="N353" s="30">
        <f>ROUND(Tabla133323223[[#This Row],[Entrada ]]*Tabla133323223[[#This Row],[Costo unitario RD$]],2)</f>
        <v>0</v>
      </c>
      <c r="O353" s="30">
        <f>ROUND(Tabla133323223[[#This Row],[Salida ]]*Tabla133323223[[#This Row],[Costo unitario RD$]],2)</f>
        <v>849.6</v>
      </c>
      <c r="P353" s="40">
        <f>+Tabla133323223[[#This Row],[Existencia mayo]]+Tabla133323223[[#This Row],[Entrada ]]-Tabla133323223[[#This Row],[Salida ]]</f>
        <v>87</v>
      </c>
      <c r="Q353" s="32">
        <f>+Tabla133323223[[#This Row],[ Valor en             RD$           ]]+Tabla133323223[[#This Row],[Entrada  RD$]]-Tabla133323223[[#This Row],[Salida RD$ ]]</f>
        <v>6159.5999999999995</v>
      </c>
    </row>
    <row r="354" spans="1:17" s="196" customFormat="1" ht="27" customHeight="1" x14ac:dyDescent="0.2">
      <c r="A354" s="195"/>
      <c r="B354" s="209">
        <v>44722</v>
      </c>
      <c r="C354" s="210">
        <v>44722</v>
      </c>
      <c r="D354" s="33">
        <v>4033</v>
      </c>
      <c r="E354" s="188" t="s">
        <v>24</v>
      </c>
      <c r="F354" s="160" t="s">
        <v>238</v>
      </c>
      <c r="G354" s="155" t="s">
        <v>470</v>
      </c>
      <c r="H354" s="30" t="s">
        <v>27</v>
      </c>
      <c r="I354" s="30">
        <v>5664</v>
      </c>
      <c r="J354" s="156">
        <v>60</v>
      </c>
      <c r="K354" s="189"/>
      <c r="L354" s="149"/>
      <c r="M354" s="39">
        <f>ROUND(Tabla133323223[[#This Row],[ Valor en             RD$           ]]/Tabla133323223[[#This Row],[Existencia mayo]],2)</f>
        <v>94.4</v>
      </c>
      <c r="N354" s="30">
        <f>ROUND(Tabla133323223[[#This Row],[Entrada ]]*Tabla133323223[[#This Row],[Costo unitario RD$]],2)</f>
        <v>0</v>
      </c>
      <c r="O354" s="30">
        <f>ROUND(Tabla133323223[[#This Row],[Salida ]]*Tabla133323223[[#This Row],[Costo unitario RD$]],2)</f>
        <v>0</v>
      </c>
      <c r="P354" s="40">
        <f>+Tabla133323223[[#This Row],[Existencia mayo]]+Tabla133323223[[#This Row],[Entrada ]]-Tabla133323223[[#This Row],[Salida ]]</f>
        <v>60</v>
      </c>
      <c r="Q354" s="32">
        <f>+Tabla133323223[[#This Row],[ Valor en             RD$           ]]+Tabla133323223[[#This Row],[Entrada  RD$]]-Tabla133323223[[#This Row],[Salida RD$ ]]</f>
        <v>5664</v>
      </c>
    </row>
    <row r="355" spans="1:17" s="196" customFormat="1" ht="27" customHeight="1" x14ac:dyDescent="0.2">
      <c r="A355" s="195"/>
      <c r="B355" s="209">
        <v>44720</v>
      </c>
      <c r="C355" s="210">
        <v>44720</v>
      </c>
      <c r="D355" s="33">
        <v>4071</v>
      </c>
      <c r="E355" s="188" t="s">
        <v>41</v>
      </c>
      <c r="F355" s="160" t="s">
        <v>44</v>
      </c>
      <c r="G355" s="155" t="s">
        <v>471</v>
      </c>
      <c r="H355" s="30" t="s">
        <v>27</v>
      </c>
      <c r="I355" s="30">
        <v>45867.58</v>
      </c>
      <c r="J355" s="156">
        <v>932.9</v>
      </c>
      <c r="K355" s="189"/>
      <c r="L355" s="149">
        <v>48</v>
      </c>
      <c r="M355" s="39">
        <f>ROUND(Tabla133323223[[#This Row],[ Valor en             RD$           ]]/Tabla133323223[[#This Row],[Existencia mayo]],2)</f>
        <v>49.17</v>
      </c>
      <c r="N355" s="30">
        <f>ROUND(Tabla133323223[[#This Row],[Entrada ]]*Tabla133323223[[#This Row],[Costo unitario RD$]],2)</f>
        <v>0</v>
      </c>
      <c r="O355" s="30">
        <f>ROUND(Tabla133323223[[#This Row],[Salida ]]*Tabla133323223[[#This Row],[Costo unitario RD$]],2)</f>
        <v>2360.16</v>
      </c>
      <c r="P355" s="40">
        <f>+Tabla133323223[[#This Row],[Existencia mayo]]+Tabla133323223[[#This Row],[Entrada ]]-Tabla133323223[[#This Row],[Salida ]]</f>
        <v>884.9</v>
      </c>
      <c r="Q355" s="32">
        <f>+Tabla133323223[[#This Row],[ Valor en             RD$           ]]+Tabla133323223[[#This Row],[Entrada  RD$]]-Tabla133323223[[#This Row],[Salida RD$ ]]</f>
        <v>43507.42</v>
      </c>
    </row>
    <row r="356" spans="1:17" s="196" customFormat="1" ht="27" customHeight="1" x14ac:dyDescent="0.2">
      <c r="A356" s="195"/>
      <c r="B356" s="209">
        <v>44722</v>
      </c>
      <c r="C356" s="210">
        <v>44722</v>
      </c>
      <c r="D356" s="33">
        <v>4073</v>
      </c>
      <c r="E356" s="188" t="s">
        <v>256</v>
      </c>
      <c r="F356" s="160" t="s">
        <v>38</v>
      </c>
      <c r="G356" s="155" t="s">
        <v>472</v>
      </c>
      <c r="H356" s="30" t="s">
        <v>459</v>
      </c>
      <c r="I356" s="30">
        <v>908.60000000000014</v>
      </c>
      <c r="J356" s="156">
        <v>7</v>
      </c>
      <c r="K356" s="189"/>
      <c r="L356" s="149"/>
      <c r="M356" s="39">
        <f>ROUND(Tabla133323223[[#This Row],[ Valor en             RD$           ]]/Tabla133323223[[#This Row],[Existencia mayo]],2)</f>
        <v>129.80000000000001</v>
      </c>
      <c r="N356" s="30">
        <f>ROUND(Tabla133323223[[#This Row],[Entrada ]]*Tabla133323223[[#This Row],[Costo unitario RD$]],2)</f>
        <v>0</v>
      </c>
      <c r="O356" s="30">
        <f>ROUND(Tabla133323223[[#This Row],[Salida ]]*Tabla133323223[[#This Row],[Costo unitario RD$]],2)</f>
        <v>0</v>
      </c>
      <c r="P356" s="40">
        <f>+Tabla133323223[[#This Row],[Existencia mayo]]+Tabla133323223[[#This Row],[Entrada ]]-Tabla133323223[[#This Row],[Salida ]]</f>
        <v>7</v>
      </c>
      <c r="Q356" s="32">
        <f>+Tabla133323223[[#This Row],[ Valor en             RD$           ]]+Tabla133323223[[#This Row],[Entrada  RD$]]-Tabla133323223[[#This Row],[Salida RD$ ]]</f>
        <v>908.60000000000014</v>
      </c>
    </row>
    <row r="357" spans="1:17" s="196" customFormat="1" ht="27" customHeight="1" x14ac:dyDescent="0.2">
      <c r="A357" s="195"/>
      <c r="B357" s="209">
        <v>44722</v>
      </c>
      <c r="C357" s="210">
        <v>44722</v>
      </c>
      <c r="D357" s="33">
        <v>4097</v>
      </c>
      <c r="E357" s="188" t="s">
        <v>24</v>
      </c>
      <c r="F357" s="160" t="s">
        <v>67</v>
      </c>
      <c r="G357" s="155" t="s">
        <v>473</v>
      </c>
      <c r="H357" s="188" t="s">
        <v>27</v>
      </c>
      <c r="I357" s="190">
        <v>4130</v>
      </c>
      <c r="J357" s="191">
        <v>35</v>
      </c>
      <c r="K357" s="189"/>
      <c r="L357" s="149"/>
      <c r="M357" s="39">
        <f>ROUND(Tabla133323223[[#This Row],[ Valor en             RD$           ]]/Tabla133323223[[#This Row],[Existencia mayo]],2)</f>
        <v>118</v>
      </c>
      <c r="N357" s="30">
        <f>ROUND(Tabla133323223[[#This Row],[Entrada ]]*Tabla133323223[[#This Row],[Costo unitario RD$]],2)</f>
        <v>0</v>
      </c>
      <c r="O357" s="30">
        <f>ROUND(Tabla133323223[[#This Row],[Salida ]]*Tabla133323223[[#This Row],[Costo unitario RD$]],2)</f>
        <v>0</v>
      </c>
      <c r="P357" s="40">
        <f>+Tabla133323223[[#This Row],[Existencia mayo]]+Tabla133323223[[#This Row],[Entrada ]]-Tabla133323223[[#This Row],[Salida ]]</f>
        <v>35</v>
      </c>
      <c r="Q357" s="32">
        <f>+Tabla133323223[[#This Row],[ Valor en             RD$           ]]+Tabla133323223[[#This Row],[Entrada  RD$]]-Tabla133323223[[#This Row],[Salida RD$ ]]</f>
        <v>4130</v>
      </c>
    </row>
    <row r="358" spans="1:17" s="194" customFormat="1" ht="27" customHeight="1" x14ac:dyDescent="0.2">
      <c r="A358" s="35">
        <v>3</v>
      </c>
      <c r="B358" s="209">
        <v>44727</v>
      </c>
      <c r="C358" s="210">
        <v>44727</v>
      </c>
      <c r="D358" s="33">
        <v>4096</v>
      </c>
      <c r="E358" s="188" t="s">
        <v>24</v>
      </c>
      <c r="F358" s="160" t="s">
        <v>67</v>
      </c>
      <c r="G358" s="155" t="s">
        <v>474</v>
      </c>
      <c r="H358" s="188" t="s">
        <v>27</v>
      </c>
      <c r="I358" s="190">
        <v>1699.2</v>
      </c>
      <c r="J358" s="191">
        <v>18</v>
      </c>
      <c r="K358" s="189"/>
      <c r="L358" s="149"/>
      <c r="M358" s="39">
        <f>ROUND(Tabla133323223[[#This Row],[ Valor en             RD$           ]]/Tabla133323223[[#This Row],[Existencia mayo]],2)</f>
        <v>94.4</v>
      </c>
      <c r="N358" s="30">
        <f>ROUND(Tabla133323223[[#This Row],[Entrada ]]*Tabla133323223[[#This Row],[Costo unitario RD$]],2)</f>
        <v>0</v>
      </c>
      <c r="O358" s="30">
        <f>ROUND(Tabla133323223[[#This Row],[Salida ]]*Tabla133323223[[#This Row],[Costo unitario RD$]],2)</f>
        <v>0</v>
      </c>
      <c r="P358" s="40">
        <f>+Tabla133323223[[#This Row],[Existencia mayo]]+Tabla133323223[[#This Row],[Entrada ]]-Tabla133323223[[#This Row],[Salida ]]</f>
        <v>18</v>
      </c>
      <c r="Q358" s="32">
        <f>+Tabla133323223[[#This Row],[ Valor en             RD$           ]]+Tabla133323223[[#This Row],[Entrada  RD$]]-Tabla133323223[[#This Row],[Salida RD$ ]]</f>
        <v>1699.2</v>
      </c>
    </row>
    <row r="359" spans="1:17" s="6" customFormat="1" ht="27" customHeight="1" x14ac:dyDescent="0.2">
      <c r="A359" s="35">
        <v>8</v>
      </c>
      <c r="B359" s="209">
        <v>44729</v>
      </c>
      <c r="C359" s="210">
        <v>44729</v>
      </c>
      <c r="D359" s="33">
        <v>4063</v>
      </c>
      <c r="E359" s="188" t="s">
        <v>24</v>
      </c>
      <c r="F359" s="160" t="s">
        <v>229</v>
      </c>
      <c r="G359" s="155" t="s">
        <v>475</v>
      </c>
      <c r="H359" s="188" t="s">
        <v>27</v>
      </c>
      <c r="I359" s="190">
        <v>4602</v>
      </c>
      <c r="J359" s="191">
        <v>13</v>
      </c>
      <c r="K359" s="189"/>
      <c r="L359" s="149"/>
      <c r="M359" s="39">
        <f>ROUND(Tabla133323223[[#This Row],[ Valor en             RD$           ]]/Tabla133323223[[#This Row],[Existencia mayo]],2)</f>
        <v>354</v>
      </c>
      <c r="N359" s="30">
        <f>ROUND(Tabla133323223[[#This Row],[Entrada ]]*Tabla133323223[[#This Row],[Costo unitario RD$]],2)</f>
        <v>0</v>
      </c>
      <c r="O359" s="30">
        <f>ROUND(Tabla133323223[[#This Row],[Salida ]]*Tabla133323223[[#This Row],[Costo unitario RD$]],2)</f>
        <v>0</v>
      </c>
      <c r="P359" s="40">
        <f>+Tabla133323223[[#This Row],[Existencia mayo]]+Tabla133323223[[#This Row],[Entrada ]]-Tabla133323223[[#This Row],[Salida ]]</f>
        <v>13</v>
      </c>
      <c r="Q359" s="32">
        <f>+Tabla133323223[[#This Row],[ Valor en             RD$           ]]+Tabla133323223[[#This Row],[Entrada  RD$]]-Tabla133323223[[#This Row],[Salida RD$ ]]</f>
        <v>4602</v>
      </c>
    </row>
    <row r="360" spans="1:17" s="6" customFormat="1" ht="35.25" customHeight="1" x14ac:dyDescent="0.2">
      <c r="A360" s="35">
        <v>9</v>
      </c>
      <c r="B360" s="209">
        <v>44727</v>
      </c>
      <c r="C360" s="210">
        <v>44727</v>
      </c>
      <c r="D360" s="33">
        <v>4056</v>
      </c>
      <c r="E360" s="188" t="s">
        <v>256</v>
      </c>
      <c r="F360" s="160" t="s">
        <v>476</v>
      </c>
      <c r="G360" s="155" t="s">
        <v>477</v>
      </c>
      <c r="H360" s="188" t="s">
        <v>27</v>
      </c>
      <c r="I360" s="190">
        <v>4141.8</v>
      </c>
      <c r="J360" s="191">
        <v>39</v>
      </c>
      <c r="K360" s="189"/>
      <c r="L360" s="149">
        <v>2</v>
      </c>
      <c r="M360" s="39">
        <f>ROUND(Tabla133323223[[#This Row],[ Valor en             RD$           ]]/Tabla133323223[[#This Row],[Existencia mayo]],2)</f>
        <v>106.2</v>
      </c>
      <c r="N360" s="30">
        <f>ROUND(Tabla133323223[[#This Row],[Entrada ]]*Tabla133323223[[#This Row],[Costo unitario RD$]],2)</f>
        <v>0</v>
      </c>
      <c r="O360" s="30">
        <f>ROUND(Tabla133323223[[#This Row],[Salida ]]*Tabla133323223[[#This Row],[Costo unitario RD$]],2)</f>
        <v>212.4</v>
      </c>
      <c r="P360" s="40">
        <f>+Tabla133323223[[#This Row],[Existencia mayo]]+Tabla133323223[[#This Row],[Entrada ]]-Tabla133323223[[#This Row],[Salida ]]</f>
        <v>37</v>
      </c>
      <c r="Q360" s="32">
        <f>+Tabla133323223[[#This Row],[ Valor en             RD$           ]]+Tabla133323223[[#This Row],[Entrada  RD$]]-Tabla133323223[[#This Row],[Salida RD$ ]]</f>
        <v>3929.4</v>
      </c>
    </row>
    <row r="361" spans="1:17" s="6" customFormat="1" ht="41.25" customHeight="1" x14ac:dyDescent="0.2">
      <c r="A361" s="35">
        <v>10</v>
      </c>
      <c r="B361" s="209">
        <v>44729</v>
      </c>
      <c r="C361" s="210">
        <v>44729</v>
      </c>
      <c r="D361" s="159">
        <v>1013</v>
      </c>
      <c r="E361" s="188" t="s">
        <v>116</v>
      </c>
      <c r="F361" s="160" t="s">
        <v>157</v>
      </c>
      <c r="G361" s="160" t="s">
        <v>478</v>
      </c>
      <c r="H361" s="188" t="s">
        <v>27</v>
      </c>
      <c r="I361" s="190">
        <v>61947.724000000002</v>
      </c>
      <c r="J361" s="191">
        <v>19444</v>
      </c>
      <c r="K361" s="189"/>
      <c r="L361" s="149"/>
      <c r="M361" s="39">
        <f>ROUND(Tabla133323223[[#This Row],[ Valor en             RD$           ]]/Tabla133323223[[#This Row],[Existencia mayo]],2)</f>
        <v>3.19</v>
      </c>
      <c r="N361" s="30">
        <f>ROUND(Tabla133323223[[#This Row],[Entrada ]]*Tabla133323223[[#This Row],[Costo unitario RD$]],2)</f>
        <v>0</v>
      </c>
      <c r="O361" s="30">
        <f>ROUND(Tabla133323223[[#This Row],[Salida ]]*Tabla133323223[[#This Row],[Costo unitario RD$]],2)</f>
        <v>0</v>
      </c>
      <c r="P361" s="40">
        <f>+Tabla133323223[[#This Row],[Existencia mayo]]+Tabla133323223[[#This Row],[Entrada ]]-Tabla133323223[[#This Row],[Salida ]]</f>
        <v>19444</v>
      </c>
      <c r="Q361" s="32">
        <f>+Tabla133323223[[#This Row],[ Valor en             RD$           ]]+Tabla133323223[[#This Row],[Entrada  RD$]]-Tabla133323223[[#This Row],[Salida RD$ ]]</f>
        <v>61947.724000000002</v>
      </c>
    </row>
    <row r="362" spans="1:17" s="6" customFormat="1" ht="27" customHeight="1" x14ac:dyDescent="0.2">
      <c r="A362" s="35">
        <v>11</v>
      </c>
      <c r="B362" s="140">
        <v>44727</v>
      </c>
      <c r="C362" s="89">
        <v>44727</v>
      </c>
      <c r="D362" s="33">
        <v>4017</v>
      </c>
      <c r="E362" s="33" t="s">
        <v>24</v>
      </c>
      <c r="F362" s="34" t="s">
        <v>52</v>
      </c>
      <c r="G362" s="155" t="s">
        <v>479</v>
      </c>
      <c r="H362" s="188" t="s">
        <v>27</v>
      </c>
      <c r="I362" s="190">
        <v>911.59099999999989</v>
      </c>
      <c r="J362" s="191">
        <v>11</v>
      </c>
      <c r="K362" s="189"/>
      <c r="L362" s="149">
        <v>6</v>
      </c>
      <c r="M362" s="39">
        <f>ROUND(Tabla133323223[[#This Row],[ Valor en             RD$           ]]/Tabla133323223[[#This Row],[Existencia mayo]],2)</f>
        <v>82.87</v>
      </c>
      <c r="N362" s="30">
        <f>ROUND(Tabla133323223[[#This Row],[Entrada ]]*Tabla133323223[[#This Row],[Costo unitario RD$]],2)</f>
        <v>0</v>
      </c>
      <c r="O362" s="30">
        <f>ROUND(Tabla133323223[[#This Row],[Salida ]]*Tabla133323223[[#This Row],[Costo unitario RD$]],2)</f>
        <v>497.22</v>
      </c>
      <c r="P362" s="40">
        <f>+Tabla133323223[[#This Row],[Existencia mayo]]+Tabla133323223[[#This Row],[Entrada ]]-Tabla133323223[[#This Row],[Salida ]]</f>
        <v>5</v>
      </c>
      <c r="Q362" s="32">
        <f>+Tabla133323223[[#This Row],[ Valor en             RD$           ]]+Tabla133323223[[#This Row],[Entrada  RD$]]-Tabla133323223[[#This Row],[Salida RD$ ]]</f>
        <v>414.37099999999987</v>
      </c>
    </row>
    <row r="363" spans="1:17" s="6" customFormat="1" ht="27" customHeight="1" x14ac:dyDescent="0.2">
      <c r="A363" s="35">
        <v>12</v>
      </c>
      <c r="B363" s="140">
        <v>44727</v>
      </c>
      <c r="C363" s="89">
        <v>44727</v>
      </c>
      <c r="D363" s="33">
        <v>4083</v>
      </c>
      <c r="E363" s="33" t="s">
        <v>64</v>
      </c>
      <c r="F363" s="34" t="s">
        <v>480</v>
      </c>
      <c r="G363" s="155" t="s">
        <v>481</v>
      </c>
      <c r="H363" s="188" t="s">
        <v>27</v>
      </c>
      <c r="I363" s="190">
        <v>903.52599999999995</v>
      </c>
      <c r="J363" s="191">
        <v>19</v>
      </c>
      <c r="K363" s="189"/>
      <c r="L363" s="149"/>
      <c r="M363" s="39">
        <f>ROUND(Tabla133323223[[#This Row],[ Valor en             RD$           ]]/Tabla133323223[[#This Row],[Existencia mayo]],2)</f>
        <v>47.55</v>
      </c>
      <c r="N363" s="30">
        <f>ROUND(Tabla133323223[[#This Row],[Entrada ]]*Tabla133323223[[#This Row],[Costo unitario RD$]],2)</f>
        <v>0</v>
      </c>
      <c r="O363" s="30">
        <f>ROUND(Tabla133323223[[#This Row],[Salida ]]*Tabla133323223[[#This Row],[Costo unitario RD$]],2)</f>
        <v>0</v>
      </c>
      <c r="P363" s="40">
        <f>+Tabla133323223[[#This Row],[Existencia mayo]]+Tabla133323223[[#This Row],[Entrada ]]-Tabla133323223[[#This Row],[Salida ]]</f>
        <v>19</v>
      </c>
      <c r="Q363" s="32">
        <f>+Tabla133323223[[#This Row],[ Valor en             RD$           ]]+Tabla133323223[[#This Row],[Entrada  RD$]]-Tabla133323223[[#This Row],[Salida RD$ ]]</f>
        <v>903.52599999999995</v>
      </c>
    </row>
    <row r="364" spans="1:17" s="6" customFormat="1" ht="27" customHeight="1" x14ac:dyDescent="0.2">
      <c r="A364" s="35">
        <v>13</v>
      </c>
      <c r="B364" s="140">
        <v>44727</v>
      </c>
      <c r="C364" s="89">
        <v>44727</v>
      </c>
      <c r="D364" s="33">
        <v>4012</v>
      </c>
      <c r="E364" s="33" t="s">
        <v>24</v>
      </c>
      <c r="F364" s="34" t="s">
        <v>89</v>
      </c>
      <c r="G364" s="155" t="s">
        <v>482</v>
      </c>
      <c r="H364" s="188" t="s">
        <v>27</v>
      </c>
      <c r="I364" s="190">
        <v>736.32</v>
      </c>
      <c r="J364" s="191">
        <v>96</v>
      </c>
      <c r="K364" s="189"/>
      <c r="L364" s="149"/>
      <c r="M364" s="39">
        <f>ROUND(Tabla133323223[[#This Row],[ Valor en             RD$           ]]/Tabla133323223[[#This Row],[Existencia mayo]],2)</f>
        <v>7.67</v>
      </c>
      <c r="N364" s="30">
        <f>ROUND(Tabla133323223[[#This Row],[Entrada ]]*Tabla133323223[[#This Row],[Costo unitario RD$]],2)</f>
        <v>0</v>
      </c>
      <c r="O364" s="30">
        <f>ROUND(Tabla133323223[[#This Row],[Salida ]]*Tabla133323223[[#This Row],[Costo unitario RD$]],2)</f>
        <v>0</v>
      </c>
      <c r="P364" s="40">
        <f>+Tabla133323223[[#This Row],[Existencia mayo]]+Tabla133323223[[#This Row],[Entrada ]]-Tabla133323223[[#This Row],[Salida ]]</f>
        <v>96</v>
      </c>
      <c r="Q364" s="32">
        <f>+Tabla133323223[[#This Row],[ Valor en             RD$           ]]+Tabla133323223[[#This Row],[Entrada  RD$]]-Tabla133323223[[#This Row],[Salida RD$ ]]</f>
        <v>736.32</v>
      </c>
    </row>
    <row r="365" spans="1:17" s="6" customFormat="1" ht="27" customHeight="1" x14ac:dyDescent="0.2">
      <c r="A365" s="35">
        <v>14</v>
      </c>
      <c r="B365" s="140">
        <v>44727</v>
      </c>
      <c r="C365" s="89">
        <v>44727</v>
      </c>
      <c r="D365" s="33">
        <v>4077</v>
      </c>
      <c r="E365" s="33" t="s">
        <v>24</v>
      </c>
      <c r="F365" s="34" t="s">
        <v>89</v>
      </c>
      <c r="G365" s="155" t="s">
        <v>483</v>
      </c>
      <c r="H365" s="188" t="s">
        <v>27</v>
      </c>
      <c r="I365" s="190">
        <v>464.16480000000001</v>
      </c>
      <c r="J365" s="191">
        <v>33</v>
      </c>
      <c r="K365" s="189"/>
      <c r="L365" s="149"/>
      <c r="M365" s="39">
        <f>ROUND(Tabla133323223[[#This Row],[ Valor en             RD$           ]]/Tabla133323223[[#This Row],[Existencia mayo]],2)</f>
        <v>14.07</v>
      </c>
      <c r="N365" s="30">
        <f>ROUND(Tabla133323223[[#This Row],[Entrada ]]*Tabla133323223[[#This Row],[Costo unitario RD$]],2)</f>
        <v>0</v>
      </c>
      <c r="O365" s="30">
        <f>ROUND(Tabla133323223[[#This Row],[Salida ]]*Tabla133323223[[#This Row],[Costo unitario RD$]],2)</f>
        <v>0</v>
      </c>
      <c r="P365" s="40">
        <f>+Tabla133323223[[#This Row],[Existencia mayo]]+Tabla133323223[[#This Row],[Entrada ]]-Tabla133323223[[#This Row],[Salida ]]</f>
        <v>33</v>
      </c>
      <c r="Q365" s="32">
        <f>+Tabla133323223[[#This Row],[ Valor en             RD$           ]]+Tabla133323223[[#This Row],[Entrada  RD$]]-Tabla133323223[[#This Row],[Salida RD$ ]]</f>
        <v>464.16480000000001</v>
      </c>
    </row>
    <row r="366" spans="1:17" s="6" customFormat="1" ht="27" customHeight="1" x14ac:dyDescent="0.2">
      <c r="A366" s="35">
        <v>16</v>
      </c>
      <c r="B366" s="140">
        <v>44727</v>
      </c>
      <c r="C366" s="89">
        <v>44727</v>
      </c>
      <c r="D366" s="33">
        <v>4029</v>
      </c>
      <c r="E366" s="33" t="s">
        <v>24</v>
      </c>
      <c r="F366" s="34" t="s">
        <v>484</v>
      </c>
      <c r="G366" s="155" t="s">
        <v>485</v>
      </c>
      <c r="H366" s="33" t="s">
        <v>459</v>
      </c>
      <c r="I366" s="30">
        <v>6979.7000000000007</v>
      </c>
      <c r="J366" s="156">
        <v>10</v>
      </c>
      <c r="K366" s="189"/>
      <c r="L366" s="149"/>
      <c r="M366" s="39">
        <f>ROUND(Tabla133323223[[#This Row],[ Valor en             RD$           ]]/Tabla133323223[[#This Row],[Existencia mayo]],2)</f>
        <v>697.97</v>
      </c>
      <c r="N366" s="30">
        <f>ROUND(Tabla133323223[[#This Row],[Entrada ]]*Tabla133323223[[#This Row],[Costo unitario RD$]],2)</f>
        <v>0</v>
      </c>
      <c r="O366" s="30">
        <f>ROUND(Tabla133323223[[#This Row],[Salida ]]*Tabla133323223[[#This Row],[Costo unitario RD$]],2)</f>
        <v>0</v>
      </c>
      <c r="P366" s="40">
        <f>+Tabla133323223[[#This Row],[Existencia mayo]]+Tabla133323223[[#This Row],[Entrada ]]-Tabla133323223[[#This Row],[Salida ]]</f>
        <v>10</v>
      </c>
      <c r="Q366" s="32">
        <f>+Tabla133323223[[#This Row],[ Valor en             RD$           ]]+Tabla133323223[[#This Row],[Entrada  RD$]]-Tabla133323223[[#This Row],[Salida RD$ ]]</f>
        <v>6979.7000000000007</v>
      </c>
    </row>
    <row r="367" spans="1:17" s="6" customFormat="1" ht="27" customHeight="1" x14ac:dyDescent="0.2">
      <c r="A367" s="35">
        <v>17</v>
      </c>
      <c r="B367" s="140">
        <v>44727</v>
      </c>
      <c r="C367" s="89">
        <v>44727</v>
      </c>
      <c r="D367" s="33">
        <v>4019</v>
      </c>
      <c r="E367" s="33" t="s">
        <v>24</v>
      </c>
      <c r="F367" s="34" t="s">
        <v>25</v>
      </c>
      <c r="G367" s="155" t="s">
        <v>486</v>
      </c>
      <c r="H367" s="188" t="s">
        <v>27</v>
      </c>
      <c r="I367" s="190">
        <v>3520.53</v>
      </c>
      <c r="J367" s="191">
        <v>27</v>
      </c>
      <c r="K367" s="189"/>
      <c r="L367" s="149"/>
      <c r="M367" s="39">
        <f>ROUND(Tabla133323223[[#This Row],[ Valor en             RD$           ]]/Tabla133323223[[#This Row],[Existencia mayo]],2)</f>
        <v>130.38999999999999</v>
      </c>
      <c r="N367" s="30">
        <f>ROUND(Tabla133323223[[#This Row],[Entrada ]]*Tabla133323223[[#This Row],[Costo unitario RD$]],2)</f>
        <v>0</v>
      </c>
      <c r="O367" s="30">
        <f>ROUND(Tabla133323223[[#This Row],[Salida ]]*Tabla133323223[[#This Row],[Costo unitario RD$]],2)</f>
        <v>0</v>
      </c>
      <c r="P367" s="40">
        <f>+Tabla133323223[[#This Row],[Existencia mayo]]+Tabla133323223[[#This Row],[Entrada ]]-Tabla133323223[[#This Row],[Salida ]]</f>
        <v>27</v>
      </c>
      <c r="Q367" s="32">
        <f>+Tabla133323223[[#This Row],[ Valor en             RD$           ]]+Tabla133323223[[#This Row],[Entrada  RD$]]-Tabla133323223[[#This Row],[Salida RD$ ]]</f>
        <v>3520.53</v>
      </c>
    </row>
    <row r="368" spans="1:17" s="6" customFormat="1" ht="27" customHeight="1" x14ac:dyDescent="0.2">
      <c r="A368" s="35">
        <v>18</v>
      </c>
      <c r="B368" s="140">
        <v>44727</v>
      </c>
      <c r="C368" s="89">
        <v>44727</v>
      </c>
      <c r="D368" s="33">
        <v>4081</v>
      </c>
      <c r="E368" s="33" t="s">
        <v>24</v>
      </c>
      <c r="F368" s="34" t="s">
        <v>25</v>
      </c>
      <c r="G368" s="155" t="s">
        <v>487</v>
      </c>
      <c r="H368" s="188" t="s">
        <v>27</v>
      </c>
      <c r="I368" s="190">
        <v>3489.85</v>
      </c>
      <c r="J368" s="191">
        <v>13</v>
      </c>
      <c r="K368" s="189"/>
      <c r="L368" s="149"/>
      <c r="M368" s="39">
        <f>ROUND(Tabla133323223[[#This Row],[ Valor en             RD$           ]]/Tabla133323223[[#This Row],[Existencia mayo]],2)</f>
        <v>268.45</v>
      </c>
      <c r="N368" s="30">
        <f>ROUND(Tabla133323223[[#This Row],[Entrada ]]*Tabla133323223[[#This Row],[Costo unitario RD$]],2)</f>
        <v>0</v>
      </c>
      <c r="O368" s="30">
        <f>ROUND(Tabla133323223[[#This Row],[Salida ]]*Tabla133323223[[#This Row],[Costo unitario RD$]],2)</f>
        <v>0</v>
      </c>
      <c r="P368" s="40">
        <f>+Tabla133323223[[#This Row],[Existencia mayo]]+Tabla133323223[[#This Row],[Entrada ]]-Tabla133323223[[#This Row],[Salida ]]</f>
        <v>13</v>
      </c>
      <c r="Q368" s="32">
        <f>+Tabla133323223[[#This Row],[ Valor en             RD$           ]]+Tabla133323223[[#This Row],[Entrada  RD$]]-Tabla133323223[[#This Row],[Salida RD$ ]]</f>
        <v>3489.85</v>
      </c>
    </row>
    <row r="369" spans="1:17" s="6" customFormat="1" ht="27" customHeight="1" x14ac:dyDescent="0.2">
      <c r="A369" s="35">
        <v>22</v>
      </c>
      <c r="B369" s="140">
        <v>44727</v>
      </c>
      <c r="C369" s="89">
        <v>44727</v>
      </c>
      <c r="D369" s="33">
        <v>1052</v>
      </c>
      <c r="E369" s="159" t="s">
        <v>116</v>
      </c>
      <c r="F369" s="160" t="s">
        <v>127</v>
      </c>
      <c r="G369" s="160" t="s">
        <v>488</v>
      </c>
      <c r="H369" s="159" t="s">
        <v>50</v>
      </c>
      <c r="I369" s="183">
        <v>322.14</v>
      </c>
      <c r="J369" s="184">
        <v>7</v>
      </c>
      <c r="K369" s="216"/>
      <c r="L369" s="149"/>
      <c r="M369" s="39">
        <f>ROUND(Tabla133323223[[#This Row],[ Valor en             RD$           ]]/Tabla133323223[[#This Row],[Existencia mayo]],2)</f>
        <v>46.02</v>
      </c>
      <c r="N369" s="30">
        <f>ROUND(Tabla133323223[[#This Row],[Entrada ]]*Tabla133323223[[#This Row],[Costo unitario RD$]],2)</f>
        <v>0</v>
      </c>
      <c r="O369" s="30">
        <f>ROUND(Tabla133323223[[#This Row],[Salida ]]*Tabla133323223[[#This Row],[Costo unitario RD$]],2)</f>
        <v>0</v>
      </c>
      <c r="P369" s="40">
        <f>+Tabla133323223[[#This Row],[Existencia mayo]]+Tabla133323223[[#This Row],[Entrada ]]-Tabla133323223[[#This Row],[Salida ]]</f>
        <v>7</v>
      </c>
      <c r="Q369" s="32">
        <f>+Tabla133323223[[#This Row],[ Valor en             RD$           ]]+Tabla133323223[[#This Row],[Entrada  RD$]]-Tabla133323223[[#This Row],[Salida RD$ ]]</f>
        <v>322.14</v>
      </c>
    </row>
    <row r="370" spans="1:17" s="6" customFormat="1" ht="27" customHeight="1" x14ac:dyDescent="0.2">
      <c r="A370" s="35">
        <v>23</v>
      </c>
      <c r="B370" s="140">
        <v>44727</v>
      </c>
      <c r="C370" s="89">
        <v>44727</v>
      </c>
      <c r="D370" s="33">
        <v>1027</v>
      </c>
      <c r="E370" s="159" t="s">
        <v>116</v>
      </c>
      <c r="F370" s="160" t="s">
        <v>385</v>
      </c>
      <c r="G370" s="160" t="s">
        <v>489</v>
      </c>
      <c r="H370" s="188" t="s">
        <v>27</v>
      </c>
      <c r="I370" s="190">
        <v>5653.9880000000003</v>
      </c>
      <c r="J370" s="191">
        <v>1331</v>
      </c>
      <c r="K370" s="216"/>
      <c r="L370" s="149">
        <v>15</v>
      </c>
      <c r="M370" s="39">
        <f>ROUND(Tabla133323223[[#This Row],[ Valor en             RD$           ]]/Tabla133323223[[#This Row],[Existencia mayo]],2)</f>
        <v>4.25</v>
      </c>
      <c r="N370" s="30">
        <f>ROUND(Tabla133323223[[#This Row],[Entrada ]]*Tabla133323223[[#This Row],[Costo unitario RD$]],2)</f>
        <v>0</v>
      </c>
      <c r="O370" s="30">
        <f>ROUND(Tabla133323223[[#This Row],[Salida ]]*Tabla133323223[[#This Row],[Costo unitario RD$]],2)</f>
        <v>63.75</v>
      </c>
      <c r="P370" s="40">
        <f>+Tabla133323223[[#This Row],[Existencia mayo]]+Tabla133323223[[#This Row],[Entrada ]]-Tabla133323223[[#This Row],[Salida ]]</f>
        <v>1316</v>
      </c>
      <c r="Q370" s="32">
        <f>+Tabla133323223[[#This Row],[ Valor en             RD$           ]]+Tabla133323223[[#This Row],[Entrada  RD$]]-Tabla133323223[[#This Row],[Salida RD$ ]]</f>
        <v>5590.2380000000003</v>
      </c>
    </row>
    <row r="371" spans="1:17" s="6" customFormat="1" ht="27" customHeight="1" x14ac:dyDescent="0.2">
      <c r="A371" s="35">
        <v>24</v>
      </c>
      <c r="B371" s="140">
        <v>44725</v>
      </c>
      <c r="C371" s="89">
        <v>44725</v>
      </c>
      <c r="D371" s="33">
        <v>4021</v>
      </c>
      <c r="E371" s="188" t="s">
        <v>24</v>
      </c>
      <c r="F371" s="160" t="s">
        <v>278</v>
      </c>
      <c r="G371" s="160" t="s">
        <v>490</v>
      </c>
      <c r="H371" s="35" t="s">
        <v>459</v>
      </c>
      <c r="I371" s="36">
        <v>3917.6</v>
      </c>
      <c r="J371" s="37">
        <v>20</v>
      </c>
      <c r="K371" s="192"/>
      <c r="L371" s="149"/>
      <c r="M371" s="39">
        <f>ROUND(Tabla133323223[[#This Row],[ Valor en             RD$           ]]/Tabla133323223[[#This Row],[Existencia mayo]],2)</f>
        <v>195.88</v>
      </c>
      <c r="N371" s="30">
        <f>ROUND(Tabla133323223[[#This Row],[Entrada ]]*Tabla133323223[[#This Row],[Costo unitario RD$]],2)</f>
        <v>0</v>
      </c>
      <c r="O371" s="30">
        <f>ROUND(Tabla133323223[[#This Row],[Salida ]]*Tabla133323223[[#This Row],[Costo unitario RD$]],2)</f>
        <v>0</v>
      </c>
      <c r="P371" s="40">
        <f>+Tabla133323223[[#This Row],[Existencia mayo]]+Tabla133323223[[#This Row],[Entrada ]]-Tabla133323223[[#This Row],[Salida ]]</f>
        <v>20</v>
      </c>
      <c r="Q371" s="32">
        <f>+Tabla133323223[[#This Row],[ Valor en             RD$           ]]+Tabla133323223[[#This Row],[Entrada  RD$]]-Tabla133323223[[#This Row],[Salida RD$ ]]</f>
        <v>3917.6</v>
      </c>
    </row>
    <row r="372" spans="1:17" s="6" customFormat="1" ht="27" customHeight="1" x14ac:dyDescent="0.2">
      <c r="A372" s="35">
        <v>25</v>
      </c>
      <c r="B372" s="140">
        <v>44725</v>
      </c>
      <c r="C372" s="89">
        <v>44725</v>
      </c>
      <c r="D372" s="33">
        <v>4048</v>
      </c>
      <c r="E372" s="188" t="s">
        <v>24</v>
      </c>
      <c r="F372" s="160" t="s">
        <v>52</v>
      </c>
      <c r="G372" s="160" t="s">
        <v>491</v>
      </c>
      <c r="H372" s="188" t="s">
        <v>27</v>
      </c>
      <c r="I372" s="190">
        <v>1770</v>
      </c>
      <c r="J372" s="191">
        <v>20</v>
      </c>
      <c r="K372" s="192"/>
      <c r="L372" s="149"/>
      <c r="M372" s="39">
        <f>ROUND(Tabla133323223[[#This Row],[ Valor en             RD$           ]]/Tabla133323223[[#This Row],[Existencia mayo]],2)</f>
        <v>88.5</v>
      </c>
      <c r="N372" s="30">
        <f>ROUND(Tabla133323223[[#This Row],[Entrada ]]*Tabla133323223[[#This Row],[Costo unitario RD$]],2)</f>
        <v>0</v>
      </c>
      <c r="O372" s="30">
        <f>ROUND(Tabla133323223[[#This Row],[Salida ]]*Tabla133323223[[#This Row],[Costo unitario RD$]],2)</f>
        <v>0</v>
      </c>
      <c r="P372" s="40">
        <f>+Tabla133323223[[#This Row],[Existencia mayo]]+Tabla133323223[[#This Row],[Entrada ]]-Tabla133323223[[#This Row],[Salida ]]</f>
        <v>20</v>
      </c>
      <c r="Q372" s="32">
        <f>+Tabla133323223[[#This Row],[ Valor en             RD$           ]]+Tabla133323223[[#This Row],[Entrada  RD$]]-Tabla133323223[[#This Row],[Salida RD$ ]]</f>
        <v>1770</v>
      </c>
    </row>
    <row r="373" spans="1:17" s="6" customFormat="1" ht="27" customHeight="1" x14ac:dyDescent="0.2">
      <c r="A373" s="35">
        <v>27</v>
      </c>
      <c r="B373" s="140">
        <v>44725</v>
      </c>
      <c r="C373" s="89">
        <v>44725</v>
      </c>
      <c r="D373" s="33">
        <v>4024</v>
      </c>
      <c r="E373" s="188" t="s">
        <v>24</v>
      </c>
      <c r="F373" s="160" t="s">
        <v>74</v>
      </c>
      <c r="G373" s="160" t="s">
        <v>462</v>
      </c>
      <c r="H373" s="188" t="s">
        <v>27</v>
      </c>
      <c r="I373" s="190">
        <v>5876.4</v>
      </c>
      <c r="J373" s="191">
        <v>20</v>
      </c>
      <c r="K373" s="192"/>
      <c r="L373" s="149"/>
      <c r="M373" s="39">
        <f>ROUND(Tabla133323223[[#This Row],[ Valor en             RD$           ]]/Tabla133323223[[#This Row],[Existencia mayo]],2)</f>
        <v>293.82</v>
      </c>
      <c r="N373" s="30">
        <f>ROUND(Tabla133323223[[#This Row],[Entrada ]]*Tabla133323223[[#This Row],[Costo unitario RD$]],2)</f>
        <v>0</v>
      </c>
      <c r="O373" s="30">
        <f>ROUND(Tabla133323223[[#This Row],[Salida ]]*Tabla133323223[[#This Row],[Costo unitario RD$]],2)</f>
        <v>0</v>
      </c>
      <c r="P373" s="40">
        <f>+Tabla133323223[[#This Row],[Existencia mayo]]+Tabla133323223[[#This Row],[Entrada ]]-Tabla133323223[[#This Row],[Salida ]]</f>
        <v>20</v>
      </c>
      <c r="Q373" s="32">
        <f>+Tabla133323223[[#This Row],[ Valor en             RD$           ]]+Tabla133323223[[#This Row],[Entrada  RD$]]-Tabla133323223[[#This Row],[Salida RD$ ]]</f>
        <v>5876.4</v>
      </c>
    </row>
    <row r="374" spans="1:17" s="6" customFormat="1" ht="27" customHeight="1" x14ac:dyDescent="0.2">
      <c r="A374" s="35">
        <v>29</v>
      </c>
      <c r="B374" s="140">
        <v>44727</v>
      </c>
      <c r="C374" s="89">
        <v>44727</v>
      </c>
      <c r="D374" s="33">
        <v>4025</v>
      </c>
      <c r="E374" s="188" t="s">
        <v>24</v>
      </c>
      <c r="F374" s="160" t="s">
        <v>492</v>
      </c>
      <c r="G374" s="160" t="s">
        <v>493</v>
      </c>
      <c r="H374" s="188" t="s">
        <v>494</v>
      </c>
      <c r="I374" s="190">
        <v>6322.2399999999989</v>
      </c>
      <c r="J374" s="191">
        <v>190</v>
      </c>
      <c r="K374" s="192"/>
      <c r="L374" s="149"/>
      <c r="M374" s="39">
        <f>ROUND(Tabla133323223[[#This Row],[ Valor en             RD$           ]]/Tabla133323223[[#This Row],[Existencia mayo]],2)</f>
        <v>33.270000000000003</v>
      </c>
      <c r="N374" s="30">
        <f>ROUND(Tabla133323223[[#This Row],[Entrada ]]*Tabla133323223[[#This Row],[Costo unitario RD$]],2)</f>
        <v>0</v>
      </c>
      <c r="O374" s="30">
        <f>ROUND(Tabla133323223[[#This Row],[Salida ]]*Tabla133323223[[#This Row],[Costo unitario RD$]],2)</f>
        <v>0</v>
      </c>
      <c r="P374" s="40">
        <f>+Tabla133323223[[#This Row],[Existencia mayo]]+Tabla133323223[[#This Row],[Entrada ]]-Tabla133323223[[#This Row],[Salida ]]</f>
        <v>190</v>
      </c>
      <c r="Q374" s="32">
        <f>+Tabla133323223[[#This Row],[ Valor en             RD$           ]]+Tabla133323223[[#This Row],[Entrada  RD$]]-Tabla133323223[[#This Row],[Salida RD$ ]]</f>
        <v>6322.2399999999989</v>
      </c>
    </row>
    <row r="375" spans="1:17" s="6" customFormat="1" ht="27" customHeight="1" x14ac:dyDescent="0.2">
      <c r="A375" s="35">
        <v>34</v>
      </c>
      <c r="B375" s="140">
        <v>44725</v>
      </c>
      <c r="C375" s="89">
        <v>44725</v>
      </c>
      <c r="D375" s="33">
        <v>4080</v>
      </c>
      <c r="E375" s="188" t="s">
        <v>41</v>
      </c>
      <c r="F375" s="160" t="s">
        <v>79</v>
      </c>
      <c r="G375" s="160" t="s">
        <v>495</v>
      </c>
      <c r="H375" s="188" t="s">
        <v>27</v>
      </c>
      <c r="I375" s="190">
        <v>453.12</v>
      </c>
      <c r="J375" s="191">
        <v>8</v>
      </c>
      <c r="K375" s="192"/>
      <c r="L375" s="149">
        <v>1</v>
      </c>
      <c r="M375" s="39">
        <f>ROUND(Tabla133323223[[#This Row],[ Valor en             RD$           ]]/Tabla133323223[[#This Row],[Existencia mayo]],2)</f>
        <v>56.64</v>
      </c>
      <c r="N375" s="30">
        <f>ROUND(Tabla133323223[[#This Row],[Entrada ]]*Tabla133323223[[#This Row],[Costo unitario RD$]],2)</f>
        <v>0</v>
      </c>
      <c r="O375" s="30">
        <f>ROUND(Tabla133323223[[#This Row],[Salida ]]*Tabla133323223[[#This Row],[Costo unitario RD$]],2)</f>
        <v>56.64</v>
      </c>
      <c r="P375" s="40">
        <f>+Tabla133323223[[#This Row],[Existencia mayo]]+Tabla133323223[[#This Row],[Entrada ]]-Tabla133323223[[#This Row],[Salida ]]</f>
        <v>7</v>
      </c>
      <c r="Q375" s="32">
        <f>+Tabla133323223[[#This Row],[ Valor en             RD$           ]]+Tabla133323223[[#This Row],[Entrada  RD$]]-Tabla133323223[[#This Row],[Salida RD$ ]]</f>
        <v>396.48</v>
      </c>
    </row>
    <row r="376" spans="1:17" s="6" customFormat="1" ht="27" customHeight="1" x14ac:dyDescent="0.2">
      <c r="A376" s="35">
        <v>36</v>
      </c>
      <c r="B376" s="140">
        <v>44725</v>
      </c>
      <c r="C376" s="89">
        <v>44725</v>
      </c>
      <c r="D376" s="33">
        <v>4053</v>
      </c>
      <c r="E376" s="188" t="s">
        <v>20</v>
      </c>
      <c r="F376" s="160" t="s">
        <v>21</v>
      </c>
      <c r="G376" s="160" t="s">
        <v>496</v>
      </c>
      <c r="H376" s="188" t="s">
        <v>23</v>
      </c>
      <c r="I376" s="190">
        <v>18496.5</v>
      </c>
      <c r="J376" s="191">
        <v>209</v>
      </c>
      <c r="K376" s="192"/>
      <c r="L376" s="149"/>
      <c r="M376" s="39">
        <f>ROUND(Tabla133323223[[#This Row],[ Valor en             RD$           ]]/Tabla133323223[[#This Row],[Existencia mayo]],2)</f>
        <v>88.5</v>
      </c>
      <c r="N376" s="30">
        <f>ROUND(Tabla133323223[[#This Row],[Entrada ]]*Tabla133323223[[#This Row],[Costo unitario RD$]],2)</f>
        <v>0</v>
      </c>
      <c r="O376" s="30">
        <f>ROUND(Tabla133323223[[#This Row],[Salida ]]*Tabla133323223[[#This Row],[Costo unitario RD$]],2)</f>
        <v>0</v>
      </c>
      <c r="P376" s="40">
        <f>+Tabla133323223[[#This Row],[Existencia mayo]]+Tabla133323223[[#This Row],[Entrada ]]-Tabla133323223[[#This Row],[Salida ]]</f>
        <v>209</v>
      </c>
      <c r="Q376" s="32">
        <f>+Tabla133323223[[#This Row],[ Valor en             RD$           ]]+Tabla133323223[[#This Row],[Entrada  RD$]]-Tabla133323223[[#This Row],[Salida RD$ ]]</f>
        <v>18496.5</v>
      </c>
    </row>
    <row r="377" spans="1:17" s="6" customFormat="1" ht="27" customHeight="1" x14ac:dyDescent="0.2">
      <c r="A377" s="35">
        <v>37</v>
      </c>
      <c r="B377" s="140">
        <v>44725</v>
      </c>
      <c r="C377" s="89">
        <v>44725</v>
      </c>
      <c r="D377" s="33">
        <v>4058</v>
      </c>
      <c r="E377" s="188" t="s">
        <v>20</v>
      </c>
      <c r="F377" s="160" t="s">
        <v>21</v>
      </c>
      <c r="G377" s="160" t="s">
        <v>497</v>
      </c>
      <c r="H377" s="188" t="s">
        <v>23</v>
      </c>
      <c r="I377" s="190">
        <v>1685.04</v>
      </c>
      <c r="J377" s="191">
        <v>17</v>
      </c>
      <c r="K377" s="192"/>
      <c r="L377" s="149">
        <v>17</v>
      </c>
      <c r="M377" s="39">
        <f>ROUND(Tabla133323223[[#This Row],[ Valor en             RD$           ]]/Tabla133323223[[#This Row],[Existencia mayo]],2)</f>
        <v>99.12</v>
      </c>
      <c r="N377" s="30">
        <f>ROUND(Tabla133323223[[#This Row],[Entrada ]]*Tabla133323223[[#This Row],[Costo unitario RD$]],2)</f>
        <v>0</v>
      </c>
      <c r="O377" s="30">
        <f>ROUND(Tabla133323223[[#This Row],[Salida ]]*Tabla133323223[[#This Row],[Costo unitario RD$]],2)</f>
        <v>1685.04</v>
      </c>
      <c r="P377" s="40">
        <f>+Tabla133323223[[#This Row],[Existencia mayo]]+Tabla133323223[[#This Row],[Entrada ]]-Tabla133323223[[#This Row],[Salida ]]</f>
        <v>0</v>
      </c>
      <c r="Q377" s="32">
        <f>+Tabla133323223[[#This Row],[ Valor en             RD$           ]]+Tabla133323223[[#This Row],[Entrada  RD$]]-Tabla133323223[[#This Row],[Salida RD$ ]]</f>
        <v>0</v>
      </c>
    </row>
    <row r="378" spans="1:17" s="6" customFormat="1" ht="27" customHeight="1" x14ac:dyDescent="0.2">
      <c r="A378" s="35">
        <v>38</v>
      </c>
      <c r="B378" s="140">
        <v>44725</v>
      </c>
      <c r="C378" s="89">
        <v>44725</v>
      </c>
      <c r="D378" s="33">
        <v>4049</v>
      </c>
      <c r="E378" s="188" t="s">
        <v>20</v>
      </c>
      <c r="F378" s="160" t="s">
        <v>21</v>
      </c>
      <c r="G378" s="160" t="s">
        <v>498</v>
      </c>
      <c r="H378" s="188" t="s">
        <v>23</v>
      </c>
      <c r="I378" s="190">
        <v>19300.079999999998</v>
      </c>
      <c r="J378" s="191">
        <v>282</v>
      </c>
      <c r="K378" s="192"/>
      <c r="L378" s="149">
        <v>97</v>
      </c>
      <c r="M378" s="39">
        <f>ROUND(Tabla133323223[[#This Row],[ Valor en             RD$           ]]/Tabla133323223[[#This Row],[Existencia mayo]],2)</f>
        <v>68.44</v>
      </c>
      <c r="N378" s="30">
        <f>ROUND(Tabla133323223[[#This Row],[Entrada ]]*Tabla133323223[[#This Row],[Costo unitario RD$]],2)</f>
        <v>0</v>
      </c>
      <c r="O378" s="30">
        <f>ROUND(Tabla133323223[[#This Row],[Salida ]]*Tabla133323223[[#This Row],[Costo unitario RD$]],2)</f>
        <v>6638.68</v>
      </c>
      <c r="P378" s="40">
        <f>+Tabla133323223[[#This Row],[Existencia mayo]]+Tabla133323223[[#This Row],[Entrada ]]-Tabla133323223[[#This Row],[Salida ]]</f>
        <v>185</v>
      </c>
      <c r="Q378" s="32">
        <f>+Tabla133323223[[#This Row],[ Valor en             RD$           ]]+Tabla133323223[[#This Row],[Entrada  RD$]]-Tabla133323223[[#This Row],[Salida RD$ ]]</f>
        <v>12661.399999999998</v>
      </c>
    </row>
    <row r="379" spans="1:17" s="6" customFormat="1" ht="27" customHeight="1" x14ac:dyDescent="0.2">
      <c r="A379" s="35">
        <v>39</v>
      </c>
      <c r="B379" s="140">
        <v>44725</v>
      </c>
      <c r="C379" s="89">
        <v>44725</v>
      </c>
      <c r="D379" s="33">
        <v>4059</v>
      </c>
      <c r="E379" s="188" t="s">
        <v>20</v>
      </c>
      <c r="F379" s="160" t="s">
        <v>21</v>
      </c>
      <c r="G379" s="160" t="s">
        <v>499</v>
      </c>
      <c r="H379" s="188" t="s">
        <v>50</v>
      </c>
      <c r="I379" s="190">
        <v>16543.599999999999</v>
      </c>
      <c r="J379" s="191">
        <v>4</v>
      </c>
      <c r="K379" s="192"/>
      <c r="L379" s="149">
        <v>1</v>
      </c>
      <c r="M379" s="39">
        <f>ROUND(Tabla133323223[[#This Row],[ Valor en             RD$           ]]/Tabla133323223[[#This Row],[Existencia mayo]],2)</f>
        <v>4135.8999999999996</v>
      </c>
      <c r="N379" s="30">
        <f>ROUND(Tabla133323223[[#This Row],[Entrada ]]*Tabla133323223[[#This Row],[Costo unitario RD$]],2)</f>
        <v>0</v>
      </c>
      <c r="O379" s="30">
        <f>ROUND(Tabla133323223[[#This Row],[Salida ]]*Tabla133323223[[#This Row],[Costo unitario RD$]],2)</f>
        <v>4135.8999999999996</v>
      </c>
      <c r="P379" s="40">
        <f>+Tabla133323223[[#This Row],[Existencia mayo]]+Tabla133323223[[#This Row],[Entrada ]]-Tabla133323223[[#This Row],[Salida ]]</f>
        <v>3</v>
      </c>
      <c r="Q379" s="32">
        <f>+Tabla133323223[[#This Row],[ Valor en             RD$           ]]+Tabla133323223[[#This Row],[Entrada  RD$]]-Tabla133323223[[#This Row],[Salida RD$ ]]</f>
        <v>12407.699999999999</v>
      </c>
    </row>
    <row r="380" spans="1:17" s="6" customFormat="1" ht="27" customHeight="1" x14ac:dyDescent="0.2">
      <c r="A380" s="35">
        <v>41</v>
      </c>
      <c r="B380" s="209">
        <v>44722</v>
      </c>
      <c r="C380" s="210">
        <v>44722</v>
      </c>
      <c r="D380" s="33">
        <v>4031</v>
      </c>
      <c r="E380" s="188" t="s">
        <v>256</v>
      </c>
      <c r="F380" s="160" t="s">
        <v>38</v>
      </c>
      <c r="G380" s="160" t="s">
        <v>500</v>
      </c>
      <c r="H380" s="35" t="s">
        <v>459</v>
      </c>
      <c r="I380" s="36">
        <v>11210</v>
      </c>
      <c r="J380" s="37">
        <v>100</v>
      </c>
      <c r="K380" s="192"/>
      <c r="L380" s="149">
        <v>2</v>
      </c>
      <c r="M380" s="39">
        <f>ROUND(Tabla133323223[[#This Row],[ Valor en             RD$           ]]/Tabla133323223[[#This Row],[Existencia mayo]],2)</f>
        <v>112.1</v>
      </c>
      <c r="N380" s="30">
        <f>ROUND(Tabla133323223[[#This Row],[Entrada ]]*Tabla133323223[[#This Row],[Costo unitario RD$]],2)</f>
        <v>0</v>
      </c>
      <c r="O380" s="30">
        <f>ROUND(Tabla133323223[[#This Row],[Salida ]]*Tabla133323223[[#This Row],[Costo unitario RD$]],2)</f>
        <v>224.2</v>
      </c>
      <c r="P380" s="40">
        <f>+Tabla133323223[[#This Row],[Existencia mayo]]+Tabla133323223[[#This Row],[Entrada ]]-Tabla133323223[[#This Row],[Salida ]]</f>
        <v>98</v>
      </c>
      <c r="Q380" s="32">
        <f>+Tabla133323223[[#This Row],[ Valor en             RD$           ]]+Tabla133323223[[#This Row],[Entrada  RD$]]-Tabla133323223[[#This Row],[Salida RD$ ]]</f>
        <v>10985.8</v>
      </c>
    </row>
    <row r="381" spans="1:17" s="6" customFormat="1" ht="27" customHeight="1" x14ac:dyDescent="0.2">
      <c r="A381" s="35">
        <v>43</v>
      </c>
      <c r="B381" s="140">
        <v>44733</v>
      </c>
      <c r="C381" s="89">
        <v>44733</v>
      </c>
      <c r="D381" s="33">
        <v>1002</v>
      </c>
      <c r="E381" s="188" t="s">
        <v>112</v>
      </c>
      <c r="F381" s="160" t="s">
        <v>113</v>
      </c>
      <c r="G381" s="160" t="s">
        <v>501</v>
      </c>
      <c r="H381" s="30" t="s">
        <v>115</v>
      </c>
      <c r="I381" s="30">
        <v>7032.0329999999994</v>
      </c>
      <c r="J381" s="156">
        <v>19</v>
      </c>
      <c r="K381" s="192"/>
      <c r="L381" s="149"/>
      <c r="M381" s="39">
        <f>ROUND(Tabla133323223[[#This Row],[ Valor en             RD$           ]]/Tabla133323223[[#This Row],[Existencia mayo]],2)</f>
        <v>370.11</v>
      </c>
      <c r="N381" s="30">
        <f>ROUND(Tabla133323223[[#This Row],[Entrada ]]*Tabla133323223[[#This Row],[Costo unitario RD$]],2)</f>
        <v>0</v>
      </c>
      <c r="O381" s="30">
        <f>ROUND(Tabla133323223[[#This Row],[Salida ]]*Tabla133323223[[#This Row],[Costo unitario RD$]],2)</f>
        <v>0</v>
      </c>
      <c r="P381" s="40">
        <f>+Tabla133323223[[#This Row],[Existencia mayo]]+Tabla133323223[[#This Row],[Entrada ]]-Tabla133323223[[#This Row],[Salida ]]</f>
        <v>19</v>
      </c>
      <c r="Q381" s="32">
        <f>+Tabla133323223[[#This Row],[ Valor en             RD$           ]]+Tabla133323223[[#This Row],[Entrada  RD$]]-Tabla133323223[[#This Row],[Salida RD$ ]]</f>
        <v>7032.0329999999994</v>
      </c>
    </row>
    <row r="382" spans="1:17" s="6" customFormat="1" ht="27" customHeight="1" x14ac:dyDescent="0.2">
      <c r="A382" s="35">
        <v>44</v>
      </c>
      <c r="B382" s="140">
        <v>44733</v>
      </c>
      <c r="C382" s="89">
        <v>44733</v>
      </c>
      <c r="D382" s="33">
        <v>1029</v>
      </c>
      <c r="E382" s="188" t="s">
        <v>116</v>
      </c>
      <c r="F382" s="160" t="s">
        <v>385</v>
      </c>
      <c r="G382" s="160" t="s">
        <v>502</v>
      </c>
      <c r="H382" s="188" t="s">
        <v>27</v>
      </c>
      <c r="I382" s="190">
        <v>2815.65</v>
      </c>
      <c r="J382" s="191">
        <v>485</v>
      </c>
      <c r="K382" s="192"/>
      <c r="L382" s="149"/>
      <c r="M382" s="39">
        <f>ROUND(Tabla133323223[[#This Row],[ Valor en             RD$           ]]/Tabla133323223[[#This Row],[Existencia mayo]],2)</f>
        <v>5.81</v>
      </c>
      <c r="N382" s="30">
        <f>ROUND(Tabla133323223[[#This Row],[Entrada ]]*Tabla133323223[[#This Row],[Costo unitario RD$]],2)</f>
        <v>0</v>
      </c>
      <c r="O382" s="30">
        <f>ROUND(Tabla133323223[[#This Row],[Salida ]]*Tabla133323223[[#This Row],[Costo unitario RD$]],2)</f>
        <v>0</v>
      </c>
      <c r="P382" s="40">
        <f>+Tabla133323223[[#This Row],[Existencia mayo]]+Tabla133323223[[#This Row],[Entrada ]]-Tabla133323223[[#This Row],[Salida ]]</f>
        <v>485</v>
      </c>
      <c r="Q382" s="32">
        <f>+Tabla133323223[[#This Row],[ Valor en             RD$           ]]+Tabla133323223[[#This Row],[Entrada  RD$]]-Tabla133323223[[#This Row],[Salida RD$ ]]</f>
        <v>2815.65</v>
      </c>
    </row>
    <row r="383" spans="1:17" s="6" customFormat="1" ht="27" customHeight="1" x14ac:dyDescent="0.2">
      <c r="A383" s="35">
        <v>45</v>
      </c>
      <c r="B383" s="140">
        <v>44733</v>
      </c>
      <c r="C383" s="89">
        <v>44733</v>
      </c>
      <c r="D383" s="33">
        <v>1081</v>
      </c>
      <c r="E383" s="188" t="s">
        <v>116</v>
      </c>
      <c r="F383" s="160" t="s">
        <v>385</v>
      </c>
      <c r="G383" s="160" t="s">
        <v>503</v>
      </c>
      <c r="H383" s="188" t="s">
        <v>27</v>
      </c>
      <c r="I383" s="190">
        <v>5251.7199999999993</v>
      </c>
      <c r="J383" s="191">
        <v>385</v>
      </c>
      <c r="K383" s="192"/>
      <c r="L383" s="149"/>
      <c r="M383" s="39">
        <f>ROUND(Tabla133323223[[#This Row],[ Valor en             RD$           ]]/Tabla133323223[[#This Row],[Existencia mayo]],2)</f>
        <v>13.64</v>
      </c>
      <c r="N383" s="30">
        <f>ROUND(Tabla133323223[[#This Row],[Entrada ]]*Tabla133323223[[#This Row],[Costo unitario RD$]],2)</f>
        <v>0</v>
      </c>
      <c r="O383" s="30">
        <f>ROUND(Tabla133323223[[#This Row],[Salida ]]*Tabla133323223[[#This Row],[Costo unitario RD$]],2)</f>
        <v>0</v>
      </c>
      <c r="P383" s="40">
        <f>+Tabla133323223[[#This Row],[Existencia mayo]]+Tabla133323223[[#This Row],[Entrada ]]-Tabla133323223[[#This Row],[Salida ]]</f>
        <v>385</v>
      </c>
      <c r="Q383" s="32">
        <f>+Tabla133323223[[#This Row],[ Valor en             RD$           ]]+Tabla133323223[[#This Row],[Entrada  RD$]]-Tabla133323223[[#This Row],[Salida RD$ ]]</f>
        <v>5251.7199999999993</v>
      </c>
    </row>
    <row r="384" spans="1:17" s="6" customFormat="1" ht="27" customHeight="1" x14ac:dyDescent="0.2">
      <c r="A384" s="35">
        <v>46</v>
      </c>
      <c r="B384" s="140">
        <v>44740</v>
      </c>
      <c r="C384" s="89">
        <v>44740</v>
      </c>
      <c r="D384" s="33">
        <v>1013</v>
      </c>
      <c r="E384" s="33" t="s">
        <v>116</v>
      </c>
      <c r="F384" s="34" t="s">
        <v>157</v>
      </c>
      <c r="G384" s="155" t="s">
        <v>504</v>
      </c>
      <c r="H384" s="188" t="s">
        <v>27</v>
      </c>
      <c r="I384" s="190">
        <v>97297.140000000014</v>
      </c>
      <c r="J384" s="191">
        <v>23900</v>
      </c>
      <c r="K384" s="189"/>
      <c r="L384" s="149"/>
      <c r="M384" s="39">
        <f>ROUND(Tabla133323223[[#This Row],[ Valor en             RD$           ]]/Tabla133323223[[#This Row],[Existencia mayo]],2)</f>
        <v>4.07</v>
      </c>
      <c r="N384" s="30">
        <f>ROUND(Tabla133323223[[#This Row],[Entrada ]]*Tabla133323223[[#This Row],[Costo unitario RD$]],2)</f>
        <v>0</v>
      </c>
      <c r="O384" s="30">
        <f>ROUND(Tabla133323223[[#This Row],[Salida ]]*Tabla133323223[[#This Row],[Costo unitario RD$]],2)</f>
        <v>0</v>
      </c>
      <c r="P384" s="40">
        <f>+Tabla133323223[[#This Row],[Existencia mayo]]+Tabla133323223[[#This Row],[Entrada ]]-Tabla133323223[[#This Row],[Salida ]]</f>
        <v>23900</v>
      </c>
      <c r="Q384" s="32">
        <f>+Tabla133323223[[#This Row],[ Valor en             RD$           ]]+Tabla133323223[[#This Row],[Entrada  RD$]]-Tabla133323223[[#This Row],[Salida RD$ ]]</f>
        <v>97297.140000000014</v>
      </c>
    </row>
    <row r="385" spans="1:17" s="6" customFormat="1" ht="27" customHeight="1" x14ac:dyDescent="0.2">
      <c r="A385" s="35">
        <v>47</v>
      </c>
      <c r="B385" s="140">
        <v>44740</v>
      </c>
      <c r="C385" s="89">
        <v>44740</v>
      </c>
      <c r="D385" s="33">
        <v>1014</v>
      </c>
      <c r="E385" s="33" t="s">
        <v>116</v>
      </c>
      <c r="F385" s="34" t="s">
        <v>157</v>
      </c>
      <c r="G385" s="155" t="s">
        <v>505</v>
      </c>
      <c r="H385" s="188" t="s">
        <v>27</v>
      </c>
      <c r="I385" s="190">
        <v>8011.7280000000001</v>
      </c>
      <c r="J385" s="191">
        <v>1440</v>
      </c>
      <c r="K385" s="189"/>
      <c r="L385" s="149"/>
      <c r="M385" s="39">
        <f>ROUND(Tabla133323223[[#This Row],[ Valor en             RD$           ]]/Tabla133323223[[#This Row],[Existencia mayo]],2)</f>
        <v>5.56</v>
      </c>
      <c r="N385" s="30">
        <f>ROUND(Tabla133323223[[#This Row],[Entrada ]]*Tabla133323223[[#This Row],[Costo unitario RD$]],2)</f>
        <v>0</v>
      </c>
      <c r="O385" s="30">
        <f>ROUND(Tabla133323223[[#This Row],[Salida ]]*Tabla133323223[[#This Row],[Costo unitario RD$]],2)</f>
        <v>0</v>
      </c>
      <c r="P385" s="40">
        <f>+Tabla133323223[[#This Row],[Existencia mayo]]+Tabla133323223[[#This Row],[Entrada ]]-Tabla133323223[[#This Row],[Salida ]]</f>
        <v>1440</v>
      </c>
      <c r="Q385" s="32">
        <f>+Tabla133323223[[#This Row],[ Valor en             RD$           ]]+Tabla133323223[[#This Row],[Entrada  RD$]]-Tabla133323223[[#This Row],[Salida RD$ ]]</f>
        <v>8011.7280000000001</v>
      </c>
    </row>
    <row r="386" spans="1:17" s="6" customFormat="1" ht="36.75" customHeight="1" x14ac:dyDescent="0.2">
      <c r="A386" s="35">
        <v>48</v>
      </c>
      <c r="B386" s="217">
        <v>44722</v>
      </c>
      <c r="C386" s="218">
        <v>44722</v>
      </c>
      <c r="D386" s="33">
        <v>4090</v>
      </c>
      <c r="E386" s="159" t="s">
        <v>335</v>
      </c>
      <c r="F386" s="160" t="s">
        <v>336</v>
      </c>
      <c r="G386" s="160" t="s">
        <v>506</v>
      </c>
      <c r="H386" s="159" t="s">
        <v>50</v>
      </c>
      <c r="I386" s="183">
        <v>2336.4</v>
      </c>
      <c r="J386" s="184">
        <v>22</v>
      </c>
      <c r="K386" s="189"/>
      <c r="L386" s="149">
        <v>3</v>
      </c>
      <c r="M386" s="39">
        <f>ROUND(Tabla133323223[[#This Row],[ Valor en             RD$           ]]/Tabla133323223[[#This Row],[Existencia mayo]],2)</f>
        <v>106.2</v>
      </c>
      <c r="N386" s="30">
        <f>ROUND(Tabla133323223[[#This Row],[Entrada ]]*Tabla133323223[[#This Row],[Costo unitario RD$]],2)</f>
        <v>0</v>
      </c>
      <c r="O386" s="30">
        <f>ROUND(Tabla133323223[[#This Row],[Salida ]]*Tabla133323223[[#This Row],[Costo unitario RD$]],2)</f>
        <v>318.60000000000002</v>
      </c>
      <c r="P386" s="40">
        <f>+Tabla133323223[[#This Row],[Existencia mayo]]+Tabla133323223[[#This Row],[Entrada ]]-Tabla133323223[[#This Row],[Salida ]]</f>
        <v>19</v>
      </c>
      <c r="Q386" s="32">
        <f>+Tabla133323223[[#This Row],[ Valor en             RD$           ]]+Tabla133323223[[#This Row],[Entrada  RD$]]-Tabla133323223[[#This Row],[Salida RD$ ]]</f>
        <v>2017.8000000000002</v>
      </c>
    </row>
    <row r="387" spans="1:17" s="6" customFormat="1" ht="27" customHeight="1" x14ac:dyDescent="0.2">
      <c r="A387" s="35">
        <v>51</v>
      </c>
      <c r="B387" s="217">
        <v>44722</v>
      </c>
      <c r="C387" s="218">
        <v>44722</v>
      </c>
      <c r="D387" s="33">
        <v>4092</v>
      </c>
      <c r="E387" s="159" t="s">
        <v>256</v>
      </c>
      <c r="F387" s="160" t="s">
        <v>476</v>
      </c>
      <c r="G387" s="160" t="s">
        <v>507</v>
      </c>
      <c r="H387" s="35" t="s">
        <v>459</v>
      </c>
      <c r="I387" s="36">
        <v>896.79999999999984</v>
      </c>
      <c r="J387" s="37">
        <v>2</v>
      </c>
      <c r="K387" s="189"/>
      <c r="L387" s="149"/>
      <c r="M387" s="39">
        <f>ROUND(Tabla133323223[[#This Row],[ Valor en             RD$           ]]/Tabla133323223[[#This Row],[Existencia mayo]],2)</f>
        <v>448.4</v>
      </c>
      <c r="N387" s="30">
        <f>ROUND(Tabla133323223[[#This Row],[Entrada ]]*Tabla133323223[[#This Row],[Costo unitario RD$]],2)</f>
        <v>0</v>
      </c>
      <c r="O387" s="30">
        <f>ROUND(Tabla133323223[[#This Row],[Salida ]]*Tabla133323223[[#This Row],[Costo unitario RD$]],2)</f>
        <v>0</v>
      </c>
      <c r="P387" s="40">
        <f>+Tabla133323223[[#This Row],[Existencia mayo]]+Tabla133323223[[#This Row],[Entrada ]]-Tabla133323223[[#This Row],[Salida ]]</f>
        <v>2</v>
      </c>
      <c r="Q387" s="32">
        <f>+Tabla133323223[[#This Row],[ Valor en             RD$           ]]+Tabla133323223[[#This Row],[Entrada  RD$]]-Tabla133323223[[#This Row],[Salida RD$ ]]</f>
        <v>896.79999999999984</v>
      </c>
    </row>
    <row r="388" spans="1:17" s="6" customFormat="1" ht="27" customHeight="1" x14ac:dyDescent="0.2">
      <c r="A388" s="35">
        <v>52</v>
      </c>
      <c r="B388" s="219">
        <v>44676</v>
      </c>
      <c r="C388" s="220">
        <v>44676</v>
      </c>
      <c r="D388" s="33">
        <v>4064</v>
      </c>
      <c r="E388" s="188" t="s">
        <v>24</v>
      </c>
      <c r="F388" s="160" t="s">
        <v>317</v>
      </c>
      <c r="G388" s="221" t="s">
        <v>508</v>
      </c>
      <c r="H388" s="222" t="s">
        <v>27</v>
      </c>
      <c r="I388" s="36">
        <v>11210</v>
      </c>
      <c r="J388" s="37">
        <v>100</v>
      </c>
      <c r="K388" s="192"/>
      <c r="L388" s="193"/>
      <c r="M388" s="39">
        <f>ROUND(Tabla133323223[[#This Row],[ Valor en             RD$           ]]/Tabla133323223[[#This Row],[Existencia mayo]],2)</f>
        <v>112.1</v>
      </c>
      <c r="N388" s="30">
        <f>ROUND(Tabla133323223[[#This Row],[Entrada ]]*Tabla133323223[[#This Row],[Costo unitario RD$]],2)</f>
        <v>0</v>
      </c>
      <c r="O388" s="30">
        <f>ROUND(Tabla133323223[[#This Row],[Salida ]]*Tabla133323223[[#This Row],[Costo unitario RD$]],2)</f>
        <v>0</v>
      </c>
      <c r="P388" s="40">
        <f>+Tabla133323223[[#This Row],[Existencia mayo]]+Tabla133323223[[#This Row],[Entrada ]]-Tabla133323223[[#This Row],[Salida ]]</f>
        <v>100</v>
      </c>
      <c r="Q388" s="32">
        <f>+Tabla133323223[[#This Row],[ Valor en             RD$           ]]+Tabla133323223[[#This Row],[Entrada  RD$]]-Tabla133323223[[#This Row],[Salida RD$ ]]</f>
        <v>11210</v>
      </c>
    </row>
    <row r="389" spans="1:17" s="6" customFormat="1" ht="27" customHeight="1" x14ac:dyDescent="0.2">
      <c r="A389" s="35">
        <v>53</v>
      </c>
      <c r="B389" s="209">
        <v>44664</v>
      </c>
      <c r="C389" s="210">
        <v>44664</v>
      </c>
      <c r="D389" s="33">
        <v>4061</v>
      </c>
      <c r="E389" s="188" t="s">
        <v>212</v>
      </c>
      <c r="F389" s="160" t="s">
        <v>389</v>
      </c>
      <c r="G389" s="34" t="s">
        <v>509</v>
      </c>
      <c r="H389" s="35" t="s">
        <v>27</v>
      </c>
      <c r="I389" s="36">
        <v>3720</v>
      </c>
      <c r="J389" s="37">
        <v>30</v>
      </c>
      <c r="K389" s="216"/>
      <c r="L389" s="223">
        <v>30</v>
      </c>
      <c r="M389" s="39">
        <f>ROUND(Tabla133323223[[#This Row],[ Valor en             RD$           ]]/Tabla133323223[[#This Row],[Existencia mayo]],2)</f>
        <v>124</v>
      </c>
      <c r="N389" s="30">
        <f>ROUND(Tabla133323223[[#This Row],[Entrada ]]*Tabla133323223[[#This Row],[Costo unitario RD$]],2)</f>
        <v>0</v>
      </c>
      <c r="O389" s="30">
        <f>ROUND(Tabla133323223[[#This Row],[Salida ]]*Tabla133323223[[#This Row],[Costo unitario RD$]],2)</f>
        <v>3720</v>
      </c>
      <c r="P389" s="40">
        <f>+Tabla133323223[[#This Row],[Existencia mayo]]+Tabla133323223[[#This Row],[Entrada ]]-Tabla133323223[[#This Row],[Salida ]]</f>
        <v>0</v>
      </c>
      <c r="Q389" s="32">
        <f>+Tabla133323223[[#This Row],[ Valor en             RD$           ]]+Tabla133323223[[#This Row],[Entrada  RD$]]-Tabla133323223[[#This Row],[Salida RD$ ]]</f>
        <v>0</v>
      </c>
    </row>
    <row r="390" spans="1:17" s="6" customFormat="1" ht="27" customHeight="1" x14ac:dyDescent="0.2">
      <c r="A390" s="35">
        <v>55</v>
      </c>
      <c r="B390" s="219">
        <v>44676</v>
      </c>
      <c r="C390" s="220">
        <v>44676</v>
      </c>
      <c r="D390" s="33">
        <v>2065</v>
      </c>
      <c r="E390" s="188" t="s">
        <v>116</v>
      </c>
      <c r="F390" s="160" t="s">
        <v>275</v>
      </c>
      <c r="G390" s="160" t="s">
        <v>365</v>
      </c>
      <c r="H390" s="222" t="s">
        <v>27</v>
      </c>
      <c r="I390" s="36">
        <v>1892.83</v>
      </c>
      <c r="J390" s="37">
        <v>55</v>
      </c>
      <c r="K390" s="216"/>
      <c r="L390" s="223"/>
      <c r="M390" s="39">
        <f>ROUND(Tabla133323223[[#This Row],[ Valor en             RD$           ]]/Tabla133323223[[#This Row],[Existencia mayo]],2)</f>
        <v>34.42</v>
      </c>
      <c r="N390" s="30">
        <f>ROUND(Tabla133323223[[#This Row],[Entrada ]]*Tabla133323223[[#This Row],[Costo unitario RD$]],2)</f>
        <v>0</v>
      </c>
      <c r="O390" s="30">
        <f>ROUND(Tabla133323223[[#This Row],[Salida ]]*Tabla133323223[[#This Row],[Costo unitario RD$]],2)</f>
        <v>0</v>
      </c>
      <c r="P390" s="40">
        <f>+Tabla133323223[[#This Row],[Existencia mayo]]+Tabla133323223[[#This Row],[Entrada ]]-Tabla133323223[[#This Row],[Salida ]]</f>
        <v>55</v>
      </c>
      <c r="Q390" s="32">
        <f>+Tabla133323223[[#This Row],[ Valor en             RD$           ]]+Tabla133323223[[#This Row],[Entrada  RD$]]-Tabla133323223[[#This Row],[Salida RD$ ]]</f>
        <v>1892.83</v>
      </c>
    </row>
    <row r="391" spans="1:17" s="6" customFormat="1" ht="27" customHeight="1" x14ac:dyDescent="0.2">
      <c r="A391" s="35">
        <v>56</v>
      </c>
      <c r="B391" s="219" t="s">
        <v>510</v>
      </c>
      <c r="C391" s="220" t="s">
        <v>510</v>
      </c>
      <c r="D391" s="33">
        <v>2067</v>
      </c>
      <c r="E391" s="188" t="s">
        <v>116</v>
      </c>
      <c r="F391" s="160" t="s">
        <v>275</v>
      </c>
      <c r="G391" s="160" t="s">
        <v>511</v>
      </c>
      <c r="H391" s="222" t="s">
        <v>27</v>
      </c>
      <c r="I391" s="36">
        <v>4061.08</v>
      </c>
      <c r="J391" s="37">
        <v>118</v>
      </c>
      <c r="K391" s="216"/>
      <c r="L391" s="223">
        <v>2</v>
      </c>
      <c r="M391" s="39">
        <f>ROUND(Tabla133323223[[#This Row],[ Valor en             RD$           ]]/Tabla133323223[[#This Row],[Existencia mayo]],2)</f>
        <v>34.42</v>
      </c>
      <c r="N391" s="30">
        <f>ROUND(Tabla133323223[[#This Row],[Entrada ]]*Tabla133323223[[#This Row],[Costo unitario RD$]],2)</f>
        <v>0</v>
      </c>
      <c r="O391" s="30">
        <f>ROUND(Tabla133323223[[#This Row],[Salida ]]*Tabla133323223[[#This Row],[Costo unitario RD$]],2)</f>
        <v>68.84</v>
      </c>
      <c r="P391" s="40">
        <f>+Tabla133323223[[#This Row],[Existencia mayo]]+Tabla133323223[[#This Row],[Entrada ]]-Tabla133323223[[#This Row],[Salida ]]</f>
        <v>116</v>
      </c>
      <c r="Q391" s="32">
        <f>+Tabla133323223[[#This Row],[ Valor en             RD$           ]]+Tabla133323223[[#This Row],[Entrada  RD$]]-Tabla133323223[[#This Row],[Salida RD$ ]]</f>
        <v>3992.24</v>
      </c>
    </row>
    <row r="392" spans="1:17" s="6" customFormat="1" ht="27" customHeight="1" x14ac:dyDescent="0.2">
      <c r="A392" s="35">
        <v>57</v>
      </c>
      <c r="B392" s="219">
        <v>44676</v>
      </c>
      <c r="C392" s="220">
        <v>44676</v>
      </c>
      <c r="D392" s="33">
        <v>2086</v>
      </c>
      <c r="E392" s="188" t="s">
        <v>116</v>
      </c>
      <c r="F392" s="160" t="s">
        <v>203</v>
      </c>
      <c r="G392" s="160" t="s">
        <v>411</v>
      </c>
      <c r="H392" s="222" t="s">
        <v>27</v>
      </c>
      <c r="I392" s="36">
        <v>1032.5</v>
      </c>
      <c r="J392" s="37">
        <v>25</v>
      </c>
      <c r="K392" s="216"/>
      <c r="L392" s="223"/>
      <c r="M392" s="39">
        <f>ROUND(Tabla133323223[[#This Row],[ Valor en             RD$           ]]/Tabla133323223[[#This Row],[Existencia mayo]],2)</f>
        <v>41.3</v>
      </c>
      <c r="N392" s="30">
        <f>ROUND(Tabla133323223[[#This Row],[Entrada ]]*Tabla133323223[[#This Row],[Costo unitario RD$]],2)</f>
        <v>0</v>
      </c>
      <c r="O392" s="30">
        <f>ROUND(Tabla133323223[[#This Row],[Salida ]]*Tabla133323223[[#This Row],[Costo unitario RD$]],2)</f>
        <v>0</v>
      </c>
      <c r="P392" s="40">
        <f>+Tabla133323223[[#This Row],[Existencia mayo]]+Tabla133323223[[#This Row],[Entrada ]]-Tabla133323223[[#This Row],[Salida ]]</f>
        <v>25</v>
      </c>
      <c r="Q392" s="32">
        <f>+Tabla133323223[[#This Row],[ Valor en             RD$           ]]+Tabla133323223[[#This Row],[Entrada  RD$]]-Tabla133323223[[#This Row],[Salida RD$ ]]</f>
        <v>1032.5</v>
      </c>
    </row>
    <row r="393" spans="1:17" s="6" customFormat="1" ht="27" customHeight="1" x14ac:dyDescent="0.2">
      <c r="A393" s="35">
        <v>58</v>
      </c>
      <c r="B393" s="219">
        <v>44676</v>
      </c>
      <c r="C393" s="220">
        <v>44676</v>
      </c>
      <c r="D393" s="33">
        <v>2049</v>
      </c>
      <c r="E393" s="188" t="s">
        <v>124</v>
      </c>
      <c r="F393" s="160" t="s">
        <v>412</v>
      </c>
      <c r="G393" s="160" t="s">
        <v>413</v>
      </c>
      <c r="H393" s="222" t="s">
        <v>27</v>
      </c>
      <c r="I393" s="36">
        <v>177</v>
      </c>
      <c r="J393" s="37">
        <v>10</v>
      </c>
      <c r="K393" s="216"/>
      <c r="L393" s="223"/>
      <c r="M393" s="39">
        <f>ROUND(Tabla133323223[[#This Row],[ Valor en             RD$           ]]/Tabla133323223[[#This Row],[Existencia mayo]],2)</f>
        <v>17.7</v>
      </c>
      <c r="N393" s="30">
        <f>ROUND(Tabla133323223[[#This Row],[Entrada ]]*Tabla133323223[[#This Row],[Costo unitario RD$]],2)</f>
        <v>0</v>
      </c>
      <c r="O393" s="30">
        <f>ROUND(Tabla133323223[[#This Row],[Salida ]]*Tabla133323223[[#This Row],[Costo unitario RD$]],2)</f>
        <v>0</v>
      </c>
      <c r="P393" s="40">
        <f>+Tabla133323223[[#This Row],[Existencia mayo]]+Tabla133323223[[#This Row],[Entrada ]]-Tabla133323223[[#This Row],[Salida ]]</f>
        <v>10</v>
      </c>
      <c r="Q393" s="32">
        <f>+Tabla133323223[[#This Row],[ Valor en             RD$           ]]+Tabla133323223[[#This Row],[Entrada  RD$]]-Tabla133323223[[#This Row],[Salida RD$ ]]</f>
        <v>177</v>
      </c>
    </row>
    <row r="394" spans="1:17" s="6" customFormat="1" ht="27" customHeight="1" x14ac:dyDescent="0.2">
      <c r="A394" s="35">
        <v>59</v>
      </c>
      <c r="B394" s="219">
        <v>44676</v>
      </c>
      <c r="C394" s="220">
        <v>44676</v>
      </c>
      <c r="D394" s="33">
        <v>2084</v>
      </c>
      <c r="E394" s="188" t="s">
        <v>166</v>
      </c>
      <c r="F394" s="160" t="s">
        <v>167</v>
      </c>
      <c r="G394" s="160" t="s">
        <v>417</v>
      </c>
      <c r="H394" s="222" t="s">
        <v>27</v>
      </c>
      <c r="I394" s="36">
        <v>6041.6</v>
      </c>
      <c r="J394" s="37">
        <v>128</v>
      </c>
      <c r="K394" s="216"/>
      <c r="L394" s="223"/>
      <c r="M394" s="39">
        <f>ROUND(Tabla133323223[[#This Row],[ Valor en             RD$           ]]/Tabla133323223[[#This Row],[Existencia mayo]],2)</f>
        <v>47.2</v>
      </c>
      <c r="N394" s="30">
        <f>ROUND(Tabla133323223[[#This Row],[Entrada ]]*Tabla133323223[[#This Row],[Costo unitario RD$]],2)</f>
        <v>0</v>
      </c>
      <c r="O394" s="30">
        <f>ROUND(Tabla133323223[[#This Row],[Salida ]]*Tabla133323223[[#This Row],[Costo unitario RD$]],2)</f>
        <v>0</v>
      </c>
      <c r="P394" s="40">
        <f>+Tabla133323223[[#This Row],[Existencia mayo]]+Tabla133323223[[#This Row],[Entrada ]]-Tabla133323223[[#This Row],[Salida ]]</f>
        <v>128</v>
      </c>
      <c r="Q394" s="32">
        <f>+Tabla133323223[[#This Row],[ Valor en             RD$           ]]+Tabla133323223[[#This Row],[Entrada  RD$]]-Tabla133323223[[#This Row],[Salida RD$ ]]</f>
        <v>6041.6</v>
      </c>
    </row>
    <row r="395" spans="1:17" s="6" customFormat="1" ht="27" customHeight="1" x14ac:dyDescent="0.2">
      <c r="A395" s="35">
        <v>65</v>
      </c>
      <c r="B395" s="219">
        <v>44676</v>
      </c>
      <c r="C395" s="220">
        <v>44676</v>
      </c>
      <c r="D395" s="33">
        <v>2089</v>
      </c>
      <c r="E395" s="188" t="s">
        <v>41</v>
      </c>
      <c r="F395" s="160" t="s">
        <v>266</v>
      </c>
      <c r="G395" s="160" t="s">
        <v>512</v>
      </c>
      <c r="H395" s="222" t="s">
        <v>27</v>
      </c>
      <c r="I395" s="36">
        <v>16284</v>
      </c>
      <c r="J395" s="37">
        <v>69</v>
      </c>
      <c r="K395" s="216"/>
      <c r="L395" s="223"/>
      <c r="M395" s="39">
        <f>ROUND(Tabla133323223[[#This Row],[ Valor en             RD$           ]]/Tabla133323223[[#This Row],[Existencia mayo]],2)</f>
        <v>236</v>
      </c>
      <c r="N395" s="30">
        <f>ROUND(Tabla133323223[[#This Row],[Entrada ]]*Tabla133323223[[#This Row],[Costo unitario RD$]],2)</f>
        <v>0</v>
      </c>
      <c r="O395" s="30">
        <f>ROUND(Tabla133323223[[#This Row],[Salida ]]*Tabla133323223[[#This Row],[Costo unitario RD$]],2)</f>
        <v>0</v>
      </c>
      <c r="P395" s="40">
        <f>+Tabla133323223[[#This Row],[Existencia mayo]]+Tabla133323223[[#This Row],[Entrada ]]-Tabla133323223[[#This Row],[Salida ]]</f>
        <v>69</v>
      </c>
      <c r="Q395" s="32">
        <f>+Tabla133323223[[#This Row],[ Valor en             RD$           ]]+Tabla133323223[[#This Row],[Entrada  RD$]]-Tabla133323223[[#This Row],[Salida RD$ ]]</f>
        <v>16284</v>
      </c>
    </row>
    <row r="396" spans="1:17" s="6" customFormat="1" ht="27" customHeight="1" x14ac:dyDescent="0.2">
      <c r="A396" s="35">
        <v>66</v>
      </c>
      <c r="B396" s="219">
        <v>44676</v>
      </c>
      <c r="C396" s="220">
        <v>44676</v>
      </c>
      <c r="D396" s="33">
        <v>2005</v>
      </c>
      <c r="E396" s="188" t="s">
        <v>124</v>
      </c>
      <c r="F396" s="160" t="s">
        <v>513</v>
      </c>
      <c r="G396" s="160" t="s">
        <v>375</v>
      </c>
      <c r="H396" s="222" t="s">
        <v>27</v>
      </c>
      <c r="I396" s="36">
        <v>1180</v>
      </c>
      <c r="J396" s="37">
        <v>50</v>
      </c>
      <c r="K396" s="216"/>
      <c r="L396" s="223"/>
      <c r="M396" s="39">
        <f>ROUND(Tabla133323223[[#This Row],[ Valor en             RD$           ]]/Tabla133323223[[#This Row],[Existencia mayo]],2)</f>
        <v>23.6</v>
      </c>
      <c r="N396" s="30">
        <f>ROUND(Tabla133323223[[#This Row],[Entrada ]]*Tabla133323223[[#This Row],[Costo unitario RD$]],2)</f>
        <v>0</v>
      </c>
      <c r="O396" s="30">
        <f>ROUND(Tabla133323223[[#This Row],[Salida ]]*Tabla133323223[[#This Row],[Costo unitario RD$]],2)</f>
        <v>0</v>
      </c>
      <c r="P396" s="40">
        <f>+Tabla133323223[[#This Row],[Existencia mayo]]+Tabla133323223[[#This Row],[Entrada ]]-Tabla133323223[[#This Row],[Salida ]]</f>
        <v>50</v>
      </c>
      <c r="Q396" s="32">
        <f>+Tabla133323223[[#This Row],[ Valor en             RD$           ]]+Tabla133323223[[#This Row],[Entrada  RD$]]-Tabla133323223[[#This Row],[Salida RD$ ]]</f>
        <v>1180</v>
      </c>
    </row>
    <row r="397" spans="1:17" s="6" customFormat="1" ht="27" customHeight="1" x14ac:dyDescent="0.2">
      <c r="A397" s="35">
        <v>67</v>
      </c>
      <c r="B397" s="219">
        <v>44676</v>
      </c>
      <c r="C397" s="220">
        <v>44676</v>
      </c>
      <c r="D397" s="33">
        <v>2017</v>
      </c>
      <c r="E397" s="188" t="s">
        <v>116</v>
      </c>
      <c r="F397" s="160" t="s">
        <v>174</v>
      </c>
      <c r="G397" s="160" t="s">
        <v>514</v>
      </c>
      <c r="H397" s="222" t="s">
        <v>27</v>
      </c>
      <c r="I397" s="36">
        <v>3540.0000000000005</v>
      </c>
      <c r="J397" s="37">
        <v>75</v>
      </c>
      <c r="K397" s="216"/>
      <c r="L397" s="223"/>
      <c r="M397" s="39">
        <f>ROUND(Tabla133323223[[#This Row],[ Valor en             RD$           ]]/Tabla133323223[[#This Row],[Existencia mayo]],2)</f>
        <v>47.2</v>
      </c>
      <c r="N397" s="30">
        <f>ROUND(Tabla133323223[[#This Row],[Entrada ]]*Tabla133323223[[#This Row],[Costo unitario RD$]],2)</f>
        <v>0</v>
      </c>
      <c r="O397" s="30">
        <f>ROUND(Tabla133323223[[#This Row],[Salida ]]*Tabla133323223[[#This Row],[Costo unitario RD$]],2)</f>
        <v>0</v>
      </c>
      <c r="P397" s="40">
        <f>+Tabla133323223[[#This Row],[Existencia mayo]]+Tabla133323223[[#This Row],[Entrada ]]-Tabla133323223[[#This Row],[Salida ]]</f>
        <v>75</v>
      </c>
      <c r="Q397" s="32">
        <f>+Tabla133323223[[#This Row],[ Valor en             RD$           ]]+Tabla133323223[[#This Row],[Entrada  RD$]]-Tabla133323223[[#This Row],[Salida RD$ ]]</f>
        <v>3540.0000000000005</v>
      </c>
    </row>
    <row r="398" spans="1:17" s="6" customFormat="1" ht="27" customHeight="1" x14ac:dyDescent="0.2">
      <c r="A398" s="35">
        <v>69</v>
      </c>
      <c r="B398" s="219">
        <v>44676</v>
      </c>
      <c r="C398" s="220">
        <v>44676</v>
      </c>
      <c r="D398" s="33">
        <v>2070</v>
      </c>
      <c r="E398" s="188" t="s">
        <v>116</v>
      </c>
      <c r="F398" s="160" t="s">
        <v>179</v>
      </c>
      <c r="G398" s="160" t="s">
        <v>425</v>
      </c>
      <c r="H398" s="222" t="s">
        <v>27</v>
      </c>
      <c r="I398" s="36">
        <v>259.60000000000002</v>
      </c>
      <c r="J398" s="37">
        <v>22</v>
      </c>
      <c r="K398" s="216"/>
      <c r="L398" s="223"/>
      <c r="M398" s="39">
        <f>ROUND(Tabla133323223[[#This Row],[ Valor en             RD$           ]]/Tabla133323223[[#This Row],[Existencia mayo]],2)</f>
        <v>11.8</v>
      </c>
      <c r="N398" s="30">
        <f>ROUND(Tabla133323223[[#This Row],[Entrada ]]*Tabla133323223[[#This Row],[Costo unitario RD$]],2)</f>
        <v>0</v>
      </c>
      <c r="O398" s="30">
        <f>ROUND(Tabla133323223[[#This Row],[Salida ]]*Tabla133323223[[#This Row],[Costo unitario RD$]],2)</f>
        <v>0</v>
      </c>
      <c r="P398" s="40">
        <f>+Tabla133323223[[#This Row],[Existencia mayo]]+Tabla133323223[[#This Row],[Entrada ]]-Tabla133323223[[#This Row],[Salida ]]</f>
        <v>22</v>
      </c>
      <c r="Q398" s="32">
        <f>+Tabla133323223[[#This Row],[ Valor en             RD$           ]]+Tabla133323223[[#This Row],[Entrada  RD$]]-Tabla133323223[[#This Row],[Salida RD$ ]]</f>
        <v>259.60000000000002</v>
      </c>
    </row>
    <row r="399" spans="1:17" s="6" customFormat="1" ht="27" customHeight="1" x14ac:dyDescent="0.2">
      <c r="A399" s="35">
        <v>70</v>
      </c>
      <c r="B399" s="219" t="s">
        <v>510</v>
      </c>
      <c r="C399" s="220" t="s">
        <v>510</v>
      </c>
      <c r="D399" s="33">
        <v>3076</v>
      </c>
      <c r="E399" s="188" t="s">
        <v>116</v>
      </c>
      <c r="F399" s="160" t="s">
        <v>119</v>
      </c>
      <c r="G399" s="160" t="s">
        <v>426</v>
      </c>
      <c r="H399" s="222" t="s">
        <v>27</v>
      </c>
      <c r="I399" s="36">
        <v>6088.8</v>
      </c>
      <c r="J399" s="37">
        <v>43</v>
      </c>
      <c r="K399" s="216"/>
      <c r="L399" s="223"/>
      <c r="M399" s="39">
        <f>ROUND(Tabla133323223[[#This Row],[ Valor en             RD$           ]]/Tabla133323223[[#This Row],[Existencia mayo]],2)</f>
        <v>141.6</v>
      </c>
      <c r="N399" s="30">
        <f>ROUND(Tabla133323223[[#This Row],[Entrada ]]*Tabla133323223[[#This Row],[Costo unitario RD$]],2)</f>
        <v>0</v>
      </c>
      <c r="O399" s="30">
        <f>ROUND(Tabla133323223[[#This Row],[Salida ]]*Tabla133323223[[#This Row],[Costo unitario RD$]],2)</f>
        <v>0</v>
      </c>
      <c r="P399" s="40">
        <f>+Tabla133323223[[#This Row],[Existencia mayo]]+Tabla133323223[[#This Row],[Entrada ]]-Tabla133323223[[#This Row],[Salida ]]</f>
        <v>43</v>
      </c>
      <c r="Q399" s="32">
        <f>+Tabla133323223[[#This Row],[ Valor en             RD$           ]]+Tabla133323223[[#This Row],[Entrada  RD$]]-Tabla133323223[[#This Row],[Salida RD$ ]]</f>
        <v>6088.8</v>
      </c>
    </row>
    <row r="400" spans="1:17" s="6" customFormat="1" ht="27" customHeight="1" x14ac:dyDescent="0.2">
      <c r="A400" s="35">
        <v>71</v>
      </c>
      <c r="B400" s="140">
        <v>44659</v>
      </c>
      <c r="C400" s="89">
        <v>44659</v>
      </c>
      <c r="D400" s="33">
        <v>2011</v>
      </c>
      <c r="E400" s="188" t="s">
        <v>116</v>
      </c>
      <c r="F400" s="160" t="s">
        <v>515</v>
      </c>
      <c r="G400" s="155" t="s">
        <v>516</v>
      </c>
      <c r="H400" s="33" t="s">
        <v>401</v>
      </c>
      <c r="I400" s="30">
        <v>813.7804000000001</v>
      </c>
      <c r="J400" s="156">
        <v>37</v>
      </c>
      <c r="K400" s="216"/>
      <c r="L400" s="223"/>
      <c r="M400" s="39">
        <f>ROUND(Tabla133323223[[#This Row],[ Valor en             RD$           ]]/Tabla133323223[[#This Row],[Existencia mayo]],2)</f>
        <v>21.99</v>
      </c>
      <c r="N400" s="30">
        <f>ROUND(Tabla133323223[[#This Row],[Entrada ]]*Tabla133323223[[#This Row],[Costo unitario RD$]],2)</f>
        <v>0</v>
      </c>
      <c r="O400" s="30">
        <f>ROUND(Tabla133323223[[#This Row],[Salida ]]*Tabla133323223[[#This Row],[Costo unitario RD$]],2)</f>
        <v>0</v>
      </c>
      <c r="P400" s="40">
        <f>+Tabla133323223[[#This Row],[Existencia mayo]]+Tabla133323223[[#This Row],[Entrada ]]-Tabla133323223[[#This Row],[Salida ]]</f>
        <v>37</v>
      </c>
      <c r="Q400" s="32">
        <f>+Tabla133323223[[#This Row],[ Valor en             RD$           ]]+Tabla133323223[[#This Row],[Entrada  RD$]]-Tabla133323223[[#This Row],[Salida RD$ ]]</f>
        <v>813.7804000000001</v>
      </c>
    </row>
    <row r="401" spans="1:17" s="6" customFormat="1" ht="27" customHeight="1" x14ac:dyDescent="0.2">
      <c r="A401" s="35">
        <v>73</v>
      </c>
      <c r="B401" s="140">
        <v>44659</v>
      </c>
      <c r="C401" s="89">
        <v>44659</v>
      </c>
      <c r="D401" s="33">
        <v>2016</v>
      </c>
      <c r="E401" s="188" t="s">
        <v>116</v>
      </c>
      <c r="F401" s="160" t="s">
        <v>515</v>
      </c>
      <c r="G401" s="155" t="s">
        <v>517</v>
      </c>
      <c r="H401" s="33" t="s">
        <v>401</v>
      </c>
      <c r="I401" s="30">
        <v>2883.59</v>
      </c>
      <c r="J401" s="156">
        <v>85</v>
      </c>
      <c r="K401" s="216"/>
      <c r="L401" s="223">
        <v>1</v>
      </c>
      <c r="M401" s="39">
        <f>ROUND(Tabla133323223[[#This Row],[ Valor en             RD$           ]]/Tabla133323223[[#This Row],[Existencia mayo]],2)</f>
        <v>33.92</v>
      </c>
      <c r="N401" s="30">
        <f>ROUND(Tabla133323223[[#This Row],[Entrada ]]*Tabla133323223[[#This Row],[Costo unitario RD$]],2)</f>
        <v>0</v>
      </c>
      <c r="O401" s="30">
        <f>ROUND(Tabla133323223[[#This Row],[Salida ]]*Tabla133323223[[#This Row],[Costo unitario RD$]],2)</f>
        <v>33.92</v>
      </c>
      <c r="P401" s="40">
        <f>+Tabla133323223[[#This Row],[Existencia mayo]]+Tabla133323223[[#This Row],[Entrada ]]-Tabla133323223[[#This Row],[Salida ]]</f>
        <v>84</v>
      </c>
      <c r="Q401" s="32">
        <f>+Tabla133323223[[#This Row],[ Valor en             RD$           ]]+Tabla133323223[[#This Row],[Entrada  RD$]]-Tabla133323223[[#This Row],[Salida RD$ ]]</f>
        <v>2849.67</v>
      </c>
    </row>
    <row r="402" spans="1:17" s="6" customFormat="1" ht="27" customHeight="1" x14ac:dyDescent="0.2">
      <c r="A402" s="35">
        <v>74</v>
      </c>
      <c r="B402" s="140">
        <v>44659</v>
      </c>
      <c r="C402" s="89">
        <v>44659</v>
      </c>
      <c r="D402" s="33">
        <v>2012</v>
      </c>
      <c r="E402" s="188" t="s">
        <v>116</v>
      </c>
      <c r="F402" s="160" t="s">
        <v>515</v>
      </c>
      <c r="G402" s="155" t="s">
        <v>357</v>
      </c>
      <c r="H402" s="33" t="s">
        <v>401</v>
      </c>
      <c r="I402" s="30">
        <v>4372.0159999999996</v>
      </c>
      <c r="J402" s="156">
        <v>62</v>
      </c>
      <c r="K402" s="216"/>
      <c r="L402" s="223"/>
      <c r="M402" s="39">
        <f>ROUND(Tabla133323223[[#This Row],[ Valor en             RD$           ]]/Tabla133323223[[#This Row],[Existencia mayo]],2)</f>
        <v>70.52</v>
      </c>
      <c r="N402" s="30">
        <f>ROUND(Tabla133323223[[#This Row],[Entrada ]]*Tabla133323223[[#This Row],[Costo unitario RD$]],2)</f>
        <v>0</v>
      </c>
      <c r="O402" s="30">
        <f>ROUND(Tabla133323223[[#This Row],[Salida ]]*Tabla133323223[[#This Row],[Costo unitario RD$]],2)</f>
        <v>0</v>
      </c>
      <c r="P402" s="40">
        <f>+Tabla133323223[[#This Row],[Existencia mayo]]+Tabla133323223[[#This Row],[Entrada ]]-Tabla133323223[[#This Row],[Salida ]]</f>
        <v>62</v>
      </c>
      <c r="Q402" s="32">
        <f>+Tabla133323223[[#This Row],[ Valor en             RD$           ]]+Tabla133323223[[#This Row],[Entrada  RD$]]-Tabla133323223[[#This Row],[Salida RD$ ]]</f>
        <v>4372.0159999999996</v>
      </c>
    </row>
    <row r="403" spans="1:17" s="6" customFormat="1" ht="27" customHeight="1" x14ac:dyDescent="0.2">
      <c r="A403" s="35">
        <v>75</v>
      </c>
      <c r="B403" s="140">
        <v>44659</v>
      </c>
      <c r="C403" s="89">
        <v>44659</v>
      </c>
      <c r="D403" s="33">
        <v>2013</v>
      </c>
      <c r="E403" s="188" t="s">
        <v>116</v>
      </c>
      <c r="F403" s="160" t="s">
        <v>515</v>
      </c>
      <c r="G403" s="155" t="s">
        <v>358</v>
      </c>
      <c r="H403" s="33" t="s">
        <v>401</v>
      </c>
      <c r="I403" s="30">
        <v>880.1712</v>
      </c>
      <c r="J403" s="156">
        <v>18</v>
      </c>
      <c r="K403" s="216"/>
      <c r="L403" s="223"/>
      <c r="M403" s="39">
        <f>ROUND(Tabla133323223[[#This Row],[ Valor en             RD$           ]]/Tabla133323223[[#This Row],[Existencia mayo]],2)</f>
        <v>48.9</v>
      </c>
      <c r="N403" s="30">
        <f>ROUND(Tabla133323223[[#This Row],[Entrada ]]*Tabla133323223[[#This Row],[Costo unitario RD$]],2)</f>
        <v>0</v>
      </c>
      <c r="O403" s="30">
        <f>ROUND(Tabla133323223[[#This Row],[Salida ]]*Tabla133323223[[#This Row],[Costo unitario RD$]],2)</f>
        <v>0</v>
      </c>
      <c r="P403" s="40">
        <f>+Tabla133323223[[#This Row],[Existencia mayo]]+Tabla133323223[[#This Row],[Entrada ]]-Tabla133323223[[#This Row],[Salida ]]</f>
        <v>18</v>
      </c>
      <c r="Q403" s="32">
        <f>+Tabla133323223[[#This Row],[ Valor en             RD$           ]]+Tabla133323223[[#This Row],[Entrada  RD$]]-Tabla133323223[[#This Row],[Salida RD$ ]]</f>
        <v>880.1712</v>
      </c>
    </row>
    <row r="404" spans="1:17" s="6" customFormat="1" ht="27" customHeight="1" x14ac:dyDescent="0.2">
      <c r="A404" s="35">
        <v>78</v>
      </c>
      <c r="B404" s="140">
        <v>44659</v>
      </c>
      <c r="C404" s="89">
        <v>44659</v>
      </c>
      <c r="D404" s="33">
        <v>2037</v>
      </c>
      <c r="E404" s="188" t="s">
        <v>116</v>
      </c>
      <c r="F404" s="160" t="s">
        <v>127</v>
      </c>
      <c r="G404" s="155" t="s">
        <v>359</v>
      </c>
      <c r="H404" s="33" t="s">
        <v>27</v>
      </c>
      <c r="I404" s="30">
        <v>333.99779999999998</v>
      </c>
      <c r="J404" s="156">
        <v>11</v>
      </c>
      <c r="K404" s="216"/>
      <c r="L404" s="223">
        <v>11</v>
      </c>
      <c r="M404" s="39">
        <f>ROUND(Tabla133323223[[#This Row],[ Valor en             RD$           ]]/Tabla133323223[[#This Row],[Existencia mayo]],2)</f>
        <v>30.36</v>
      </c>
      <c r="N404" s="30">
        <f>ROUND(Tabla133323223[[#This Row],[Entrada ]]*Tabla133323223[[#This Row],[Costo unitario RD$]],2)</f>
        <v>0</v>
      </c>
      <c r="O404" s="30">
        <f>ROUND(Tabla133323223[[#This Row],[Salida ]]*Tabla133323223[[#This Row],[Costo unitario RD$]],2)</f>
        <v>333.96</v>
      </c>
      <c r="P404" s="40">
        <f>+Tabla133323223[[#This Row],[Existencia mayo]]+Tabla133323223[[#This Row],[Entrada ]]-Tabla133323223[[#This Row],[Salida ]]</f>
        <v>0</v>
      </c>
      <c r="Q404" s="32">
        <f>+Tabla133323223[[#This Row],[ Valor en             RD$           ]]+Tabla133323223[[#This Row],[Entrada  RD$]]-Tabla133323223[[#This Row],[Salida RD$ ]]</f>
        <v>3.7800000000004275E-2</v>
      </c>
    </row>
    <row r="405" spans="1:17" s="6" customFormat="1" ht="27" customHeight="1" x14ac:dyDescent="0.2">
      <c r="A405" s="35">
        <v>79</v>
      </c>
      <c r="B405" s="140">
        <v>44659</v>
      </c>
      <c r="C405" s="89">
        <v>44659</v>
      </c>
      <c r="D405" s="33">
        <v>1065</v>
      </c>
      <c r="E405" s="188" t="s">
        <v>116</v>
      </c>
      <c r="F405" s="160" t="s">
        <v>127</v>
      </c>
      <c r="G405" s="155" t="s">
        <v>518</v>
      </c>
      <c r="H405" s="33" t="s">
        <v>27</v>
      </c>
      <c r="I405" s="30">
        <v>1251.5267999999996</v>
      </c>
      <c r="J405" s="156">
        <v>73</v>
      </c>
      <c r="K405" s="216"/>
      <c r="L405" s="223">
        <v>11</v>
      </c>
      <c r="M405" s="39">
        <f>ROUND(Tabla133323223[[#This Row],[ Valor en             RD$           ]]/Tabla133323223[[#This Row],[Existencia mayo]],2)</f>
        <v>17.14</v>
      </c>
      <c r="N405" s="30">
        <f>ROUND(Tabla133323223[[#This Row],[Entrada ]]*Tabla133323223[[#This Row],[Costo unitario RD$]],2)</f>
        <v>0</v>
      </c>
      <c r="O405" s="30">
        <f>ROUND(Tabla133323223[[#This Row],[Salida ]]*Tabla133323223[[#This Row],[Costo unitario RD$]],2)</f>
        <v>188.54</v>
      </c>
      <c r="P405" s="40">
        <f>+Tabla133323223[[#This Row],[Existencia mayo]]+Tabla133323223[[#This Row],[Entrada ]]-Tabla133323223[[#This Row],[Salida ]]</f>
        <v>62</v>
      </c>
      <c r="Q405" s="32">
        <f>+Tabla133323223[[#This Row],[ Valor en             RD$           ]]+Tabla133323223[[#This Row],[Entrada  RD$]]-Tabla133323223[[#This Row],[Salida RD$ ]]</f>
        <v>1062.9867999999997</v>
      </c>
    </row>
    <row r="406" spans="1:17" s="6" customFormat="1" ht="27" customHeight="1" x14ac:dyDescent="0.2">
      <c r="A406" s="35">
        <v>83</v>
      </c>
      <c r="B406" s="140">
        <v>44659</v>
      </c>
      <c r="C406" s="89">
        <v>44659</v>
      </c>
      <c r="D406" s="33">
        <v>1065</v>
      </c>
      <c r="E406" s="188" t="s">
        <v>116</v>
      </c>
      <c r="F406" s="160" t="s">
        <v>127</v>
      </c>
      <c r="G406" s="155" t="s">
        <v>519</v>
      </c>
      <c r="H406" s="33" t="s">
        <v>27</v>
      </c>
      <c r="I406" s="30">
        <v>4874.9624000000003</v>
      </c>
      <c r="J406" s="156">
        <v>178</v>
      </c>
      <c r="K406" s="216"/>
      <c r="L406" s="223"/>
      <c r="M406" s="39">
        <f>ROUND(Tabla133323223[[#This Row],[ Valor en             RD$           ]]/Tabla133323223[[#This Row],[Existencia mayo]],2)</f>
        <v>27.39</v>
      </c>
      <c r="N406" s="30">
        <f>ROUND(Tabla133323223[[#This Row],[Entrada ]]*Tabla133323223[[#This Row],[Costo unitario RD$]],2)</f>
        <v>0</v>
      </c>
      <c r="O406" s="30">
        <f>ROUND(Tabla133323223[[#This Row],[Salida ]]*Tabla133323223[[#This Row],[Costo unitario RD$]],2)</f>
        <v>0</v>
      </c>
      <c r="P406" s="40">
        <f>+Tabla133323223[[#This Row],[Existencia mayo]]+Tabla133323223[[#This Row],[Entrada ]]-Tabla133323223[[#This Row],[Salida ]]</f>
        <v>178</v>
      </c>
      <c r="Q406" s="32">
        <f>+Tabla133323223[[#This Row],[ Valor en             RD$           ]]+Tabla133323223[[#This Row],[Entrada  RD$]]-Tabla133323223[[#This Row],[Salida RD$ ]]</f>
        <v>4874.9624000000003</v>
      </c>
    </row>
    <row r="407" spans="1:17" s="226" customFormat="1" ht="27" customHeight="1" x14ac:dyDescent="0.2">
      <c r="A407" s="25">
        <v>86</v>
      </c>
      <c r="B407" s="198">
        <v>44659</v>
      </c>
      <c r="C407" s="199">
        <v>44659</v>
      </c>
      <c r="D407" s="200">
        <v>1019</v>
      </c>
      <c r="E407" s="203" t="s">
        <v>116</v>
      </c>
      <c r="F407" s="213" t="s">
        <v>439</v>
      </c>
      <c r="G407" s="214" t="s">
        <v>520</v>
      </c>
      <c r="H407" s="200" t="s">
        <v>27</v>
      </c>
      <c r="I407" s="73">
        <v>0</v>
      </c>
      <c r="J407" s="224">
        <v>0</v>
      </c>
      <c r="K407" s="225"/>
      <c r="L407" s="73"/>
      <c r="M407" s="73">
        <v>0</v>
      </c>
      <c r="N407" s="73">
        <f>ROUND(Tabla133323223[[#This Row],[Entrada ]]*Tabla133323223[[#This Row],[Costo unitario RD$]],2)</f>
        <v>0</v>
      </c>
      <c r="O407" s="73">
        <f>ROUND(Tabla133323223[[#This Row],[Salida ]]*Tabla133323223[[#This Row],[Costo unitario RD$]],2)</f>
        <v>0</v>
      </c>
      <c r="P407" s="31">
        <f>+Tabla133323223[[#This Row],[Existencia mayo]]+Tabla133323223[[#This Row],[Entrada ]]-Tabla133323223[[#This Row],[Salida ]]</f>
        <v>0</v>
      </c>
      <c r="Q407" s="32">
        <f>+Tabla133323223[[#This Row],[ Valor en             RD$           ]]+Tabla133323223[[#This Row],[Entrada  RD$]]-Tabla133323223[[#This Row],[Salida RD$ ]]</f>
        <v>0</v>
      </c>
    </row>
    <row r="408" spans="1:17" s="6" customFormat="1" ht="27" customHeight="1" x14ac:dyDescent="0.2">
      <c r="A408" s="35">
        <v>88</v>
      </c>
      <c r="B408" s="140">
        <v>44659</v>
      </c>
      <c r="C408" s="89">
        <v>44659</v>
      </c>
      <c r="D408" s="33">
        <v>2053</v>
      </c>
      <c r="E408" s="188" t="s">
        <v>116</v>
      </c>
      <c r="F408" s="160" t="s">
        <v>521</v>
      </c>
      <c r="G408" s="155" t="s">
        <v>407</v>
      </c>
      <c r="H408" s="33" t="s">
        <v>401</v>
      </c>
      <c r="I408" s="30">
        <v>25150.076800000003</v>
      </c>
      <c r="J408" s="156">
        <v>140</v>
      </c>
      <c r="K408" s="216"/>
      <c r="L408" s="223">
        <v>3</v>
      </c>
      <c r="M408" s="39">
        <f>ROUND(Tabla133323223[[#This Row],[ Valor en             RD$           ]]/Tabla133323223[[#This Row],[Existencia mayo]],2)</f>
        <v>179.64</v>
      </c>
      <c r="N408" s="30">
        <f>ROUND(Tabla133323223[[#This Row],[Entrada ]]*Tabla133323223[[#This Row],[Costo unitario RD$]],2)</f>
        <v>0</v>
      </c>
      <c r="O408" s="30">
        <f>ROUND(Tabla133323223[[#This Row],[Salida ]]*Tabla133323223[[#This Row],[Costo unitario RD$]],2)</f>
        <v>538.91999999999996</v>
      </c>
      <c r="P408" s="40">
        <f>+Tabla133323223[[#This Row],[Existencia mayo]]+Tabla133323223[[#This Row],[Entrada ]]-Tabla133323223[[#This Row],[Salida ]]</f>
        <v>137</v>
      </c>
      <c r="Q408" s="32">
        <f>+Tabla133323223[[#This Row],[ Valor en             RD$           ]]+Tabla133323223[[#This Row],[Entrada  RD$]]-Tabla133323223[[#This Row],[Salida RD$ ]]</f>
        <v>24611.156800000004</v>
      </c>
    </row>
    <row r="409" spans="1:17" s="6" customFormat="1" ht="27" customHeight="1" x14ac:dyDescent="0.2">
      <c r="A409" s="35">
        <v>93</v>
      </c>
      <c r="B409" s="140">
        <v>44659</v>
      </c>
      <c r="C409" s="89">
        <v>44659</v>
      </c>
      <c r="D409" s="33">
        <v>1045</v>
      </c>
      <c r="E409" s="188" t="s">
        <v>41</v>
      </c>
      <c r="F409" s="160" t="s">
        <v>522</v>
      </c>
      <c r="G409" s="155" t="s">
        <v>409</v>
      </c>
      <c r="H409" s="33" t="s">
        <v>27</v>
      </c>
      <c r="I409" s="30">
        <v>20972.470399999998</v>
      </c>
      <c r="J409" s="156">
        <v>98</v>
      </c>
      <c r="K409" s="216"/>
      <c r="L409" s="223"/>
      <c r="M409" s="39">
        <f>ROUND(Tabla133323223[[#This Row],[ Valor en             RD$           ]]/Tabla133323223[[#This Row],[Existencia mayo]],2)</f>
        <v>214</v>
      </c>
      <c r="N409" s="30">
        <f>ROUND(Tabla133323223[[#This Row],[Entrada ]]*Tabla133323223[[#This Row],[Costo unitario RD$]],2)</f>
        <v>0</v>
      </c>
      <c r="O409" s="30">
        <f>ROUND(Tabla133323223[[#This Row],[Salida ]]*Tabla133323223[[#This Row],[Costo unitario RD$]],2)</f>
        <v>0</v>
      </c>
      <c r="P409" s="40">
        <f>+Tabla133323223[[#This Row],[Existencia mayo]]+Tabla133323223[[#This Row],[Entrada ]]-Tabla133323223[[#This Row],[Salida ]]</f>
        <v>98</v>
      </c>
      <c r="Q409" s="32">
        <f>+Tabla133323223[[#This Row],[ Valor en             RD$           ]]+Tabla133323223[[#This Row],[Entrada  RD$]]-Tabla133323223[[#This Row],[Salida RD$ ]]</f>
        <v>20972.470399999998</v>
      </c>
    </row>
    <row r="410" spans="1:17" s="6" customFormat="1" ht="27" customHeight="1" x14ac:dyDescent="0.2">
      <c r="A410" s="35">
        <v>94</v>
      </c>
      <c r="B410" s="140">
        <v>44659</v>
      </c>
      <c r="C410" s="89">
        <v>44659</v>
      </c>
      <c r="D410" s="33">
        <v>1046</v>
      </c>
      <c r="E410" s="188" t="s">
        <v>41</v>
      </c>
      <c r="F410" s="160" t="s">
        <v>522</v>
      </c>
      <c r="G410" s="155" t="s">
        <v>410</v>
      </c>
      <c r="H410" s="33" t="s">
        <v>27</v>
      </c>
      <c r="I410" s="30">
        <v>24640.193600000002</v>
      </c>
      <c r="J410" s="156">
        <v>88</v>
      </c>
      <c r="K410" s="216"/>
      <c r="L410" s="223"/>
      <c r="M410" s="39">
        <f>ROUND(Tabla133323223[[#This Row],[ Valor en             RD$           ]]/Tabla133323223[[#This Row],[Existencia mayo]],2)</f>
        <v>280</v>
      </c>
      <c r="N410" s="30">
        <f>ROUND(Tabla133323223[[#This Row],[Entrada ]]*Tabla133323223[[#This Row],[Costo unitario RD$]],2)</f>
        <v>0</v>
      </c>
      <c r="O410" s="30">
        <f>ROUND(Tabla133323223[[#This Row],[Salida ]]*Tabla133323223[[#This Row],[Costo unitario RD$]],2)</f>
        <v>0</v>
      </c>
      <c r="P410" s="40">
        <f>+Tabla133323223[[#This Row],[Existencia mayo]]+Tabla133323223[[#This Row],[Entrada ]]-Tabla133323223[[#This Row],[Salida ]]</f>
        <v>88</v>
      </c>
      <c r="Q410" s="32">
        <f>+Tabla133323223[[#This Row],[ Valor en             RD$           ]]+Tabla133323223[[#This Row],[Entrada  RD$]]-Tabla133323223[[#This Row],[Salida RD$ ]]</f>
        <v>24640.193600000002</v>
      </c>
    </row>
    <row r="411" spans="1:17" s="6" customFormat="1" ht="27" customHeight="1" x14ac:dyDescent="0.2">
      <c r="A411" s="35">
        <v>95</v>
      </c>
      <c r="B411" s="140">
        <v>44659</v>
      </c>
      <c r="C411" s="89">
        <v>44659</v>
      </c>
      <c r="D411" s="33">
        <v>2022</v>
      </c>
      <c r="E411" s="188" t="s">
        <v>116</v>
      </c>
      <c r="F411" s="160" t="s">
        <v>154</v>
      </c>
      <c r="G411" s="155" t="s">
        <v>416</v>
      </c>
      <c r="H411" s="33" t="s">
        <v>27</v>
      </c>
      <c r="I411" s="30">
        <v>1403.9520000000002</v>
      </c>
      <c r="J411" s="156">
        <v>36</v>
      </c>
      <c r="K411" s="216"/>
      <c r="L411" s="223">
        <v>3</v>
      </c>
      <c r="M411" s="39">
        <f>ROUND(Tabla133323223[[#This Row],[ Valor en             RD$           ]]/Tabla133323223[[#This Row],[Existencia mayo]],2)</f>
        <v>39</v>
      </c>
      <c r="N411" s="30">
        <f>ROUND(Tabla133323223[[#This Row],[Entrada ]]*Tabla133323223[[#This Row],[Costo unitario RD$]],2)</f>
        <v>0</v>
      </c>
      <c r="O411" s="30">
        <f>ROUND(Tabla133323223[[#This Row],[Salida ]]*Tabla133323223[[#This Row],[Costo unitario RD$]],2)</f>
        <v>117</v>
      </c>
      <c r="P411" s="40">
        <f>+Tabla133323223[[#This Row],[Existencia mayo]]+Tabla133323223[[#This Row],[Entrada ]]-Tabla133323223[[#This Row],[Salida ]]</f>
        <v>33</v>
      </c>
      <c r="Q411" s="32">
        <f>+Tabla133323223[[#This Row],[ Valor en             RD$           ]]+Tabla133323223[[#This Row],[Entrada  RD$]]-Tabla133323223[[#This Row],[Salida RD$ ]]</f>
        <v>1286.9520000000002</v>
      </c>
    </row>
    <row r="412" spans="1:17" s="6" customFormat="1" ht="27" customHeight="1" x14ac:dyDescent="0.2">
      <c r="A412" s="35">
        <v>97</v>
      </c>
      <c r="B412" s="140">
        <v>44659</v>
      </c>
      <c r="C412" s="89">
        <v>44659</v>
      </c>
      <c r="D412" s="33">
        <v>2055</v>
      </c>
      <c r="E412" s="188" t="s">
        <v>116</v>
      </c>
      <c r="F412" s="160" t="s">
        <v>150</v>
      </c>
      <c r="G412" s="155" t="s">
        <v>523</v>
      </c>
      <c r="H412" s="33" t="s">
        <v>27</v>
      </c>
      <c r="I412" s="30">
        <v>2832</v>
      </c>
      <c r="J412" s="156">
        <v>24</v>
      </c>
      <c r="K412" s="216"/>
      <c r="L412" s="223"/>
      <c r="M412" s="39">
        <f>ROUND(Tabla133323223[[#This Row],[ Valor en             RD$           ]]/Tabla133323223[[#This Row],[Existencia mayo]],2)</f>
        <v>118</v>
      </c>
      <c r="N412" s="30">
        <f>ROUND(Tabla133323223[[#This Row],[Entrada ]]*Tabla133323223[[#This Row],[Costo unitario RD$]],2)</f>
        <v>0</v>
      </c>
      <c r="O412" s="30">
        <f>ROUND(Tabla133323223[[#This Row],[Salida ]]*Tabla133323223[[#This Row],[Costo unitario RD$]],2)</f>
        <v>0</v>
      </c>
      <c r="P412" s="40">
        <f>+Tabla133323223[[#This Row],[Existencia mayo]]+Tabla133323223[[#This Row],[Entrada ]]-Tabla133323223[[#This Row],[Salida ]]</f>
        <v>24</v>
      </c>
      <c r="Q412" s="32">
        <f>+Tabla133323223[[#This Row],[ Valor en             RD$           ]]+Tabla133323223[[#This Row],[Entrada  RD$]]-Tabla133323223[[#This Row],[Salida RD$ ]]</f>
        <v>2832</v>
      </c>
    </row>
    <row r="413" spans="1:17" s="6" customFormat="1" ht="32.25" customHeight="1" x14ac:dyDescent="0.2">
      <c r="A413" s="35">
        <v>98</v>
      </c>
      <c r="B413" s="140">
        <v>44659</v>
      </c>
      <c r="C413" s="89">
        <v>44659</v>
      </c>
      <c r="D413" s="33">
        <v>2009</v>
      </c>
      <c r="E413" s="188" t="s">
        <v>116</v>
      </c>
      <c r="F413" s="160" t="s">
        <v>160</v>
      </c>
      <c r="G413" s="155" t="s">
        <v>524</v>
      </c>
      <c r="H413" s="33" t="s">
        <v>27</v>
      </c>
      <c r="I413" s="30">
        <v>3928.7240000000002</v>
      </c>
      <c r="J413" s="156">
        <v>186</v>
      </c>
      <c r="K413" s="216"/>
      <c r="L413" s="223">
        <v>5</v>
      </c>
      <c r="M413" s="39">
        <f>ROUND(Tabla133323223[[#This Row],[ Valor en             RD$           ]]/Tabla133323223[[#This Row],[Existencia mayo]],2)</f>
        <v>21.12</v>
      </c>
      <c r="N413" s="30">
        <f>ROUND(Tabla133323223[[#This Row],[Entrada ]]*Tabla133323223[[#This Row],[Costo unitario RD$]],2)</f>
        <v>0</v>
      </c>
      <c r="O413" s="30">
        <f>ROUND(Tabla133323223[[#This Row],[Salida ]]*Tabla133323223[[#This Row],[Costo unitario RD$]],2)</f>
        <v>105.6</v>
      </c>
      <c r="P413" s="40">
        <f>+Tabla133323223[[#This Row],[Existencia mayo]]+Tabla133323223[[#This Row],[Entrada ]]-Tabla133323223[[#This Row],[Salida ]]</f>
        <v>181</v>
      </c>
      <c r="Q413" s="32">
        <f>+Tabla133323223[[#This Row],[ Valor en             RD$           ]]+Tabla133323223[[#This Row],[Entrada  RD$]]-Tabla133323223[[#This Row],[Salida RD$ ]]</f>
        <v>3823.1240000000003</v>
      </c>
    </row>
    <row r="414" spans="1:17" s="6" customFormat="1" ht="27" customHeight="1" x14ac:dyDescent="0.2">
      <c r="A414" s="35">
        <v>99</v>
      </c>
      <c r="B414" s="140">
        <v>44659</v>
      </c>
      <c r="C414" s="89">
        <v>44659</v>
      </c>
      <c r="D414" s="33">
        <v>2010</v>
      </c>
      <c r="E414" s="188" t="s">
        <v>116</v>
      </c>
      <c r="F414" s="160" t="s">
        <v>160</v>
      </c>
      <c r="G414" s="155" t="s">
        <v>525</v>
      </c>
      <c r="H414" s="33" t="s">
        <v>27</v>
      </c>
      <c r="I414" s="30">
        <v>5278.9390000000003</v>
      </c>
      <c r="J414" s="156">
        <v>98</v>
      </c>
      <c r="K414" s="216"/>
      <c r="L414" s="223"/>
      <c r="M414" s="39">
        <f>ROUND(Tabla133323223[[#This Row],[ Valor en             RD$           ]]/Tabla133323223[[#This Row],[Existencia mayo]],2)</f>
        <v>53.87</v>
      </c>
      <c r="N414" s="30">
        <f>ROUND(Tabla133323223[[#This Row],[Entrada ]]*Tabla133323223[[#This Row],[Costo unitario RD$]],2)</f>
        <v>0</v>
      </c>
      <c r="O414" s="30">
        <f>ROUND(Tabla133323223[[#This Row],[Salida ]]*Tabla133323223[[#This Row],[Costo unitario RD$]],2)</f>
        <v>0</v>
      </c>
      <c r="P414" s="40">
        <f>+Tabla133323223[[#This Row],[Existencia mayo]]+Tabla133323223[[#This Row],[Entrada ]]-Tabla133323223[[#This Row],[Salida ]]</f>
        <v>98</v>
      </c>
      <c r="Q414" s="32">
        <f>+Tabla133323223[[#This Row],[ Valor en             RD$           ]]+Tabla133323223[[#This Row],[Entrada  RD$]]-Tabla133323223[[#This Row],[Salida RD$ ]]</f>
        <v>5278.9390000000003</v>
      </c>
    </row>
    <row r="415" spans="1:17" s="6" customFormat="1" ht="27" customHeight="1" x14ac:dyDescent="0.2">
      <c r="A415" s="35">
        <v>101</v>
      </c>
      <c r="B415" s="140">
        <v>44659</v>
      </c>
      <c r="C415" s="89">
        <v>44659</v>
      </c>
      <c r="D415" s="33">
        <v>2023</v>
      </c>
      <c r="E415" s="188" t="s">
        <v>116</v>
      </c>
      <c r="F415" s="160" t="s">
        <v>177</v>
      </c>
      <c r="G415" s="155" t="s">
        <v>526</v>
      </c>
      <c r="H415" s="33" t="s">
        <v>27</v>
      </c>
      <c r="I415" s="30">
        <v>2633.3607999999999</v>
      </c>
      <c r="J415" s="156">
        <v>21</v>
      </c>
      <c r="K415" s="216"/>
      <c r="L415" s="223">
        <v>4</v>
      </c>
      <c r="M415" s="39">
        <f>ROUND(Tabla133323223[[#This Row],[ Valor en             RD$           ]]/Tabla133323223[[#This Row],[Existencia mayo]],2)</f>
        <v>125.4</v>
      </c>
      <c r="N415" s="30">
        <f>ROUND(Tabla133323223[[#This Row],[Entrada ]]*Tabla133323223[[#This Row],[Costo unitario RD$]],2)</f>
        <v>0</v>
      </c>
      <c r="O415" s="30">
        <f>ROUND(Tabla133323223[[#This Row],[Salida ]]*Tabla133323223[[#This Row],[Costo unitario RD$]],2)</f>
        <v>501.6</v>
      </c>
      <c r="P415" s="40">
        <f>+Tabla133323223[[#This Row],[Existencia mayo]]+Tabla133323223[[#This Row],[Entrada ]]-Tabla133323223[[#This Row],[Salida ]]</f>
        <v>17</v>
      </c>
      <c r="Q415" s="32">
        <f>+Tabla133323223[[#This Row],[ Valor en             RD$           ]]+Tabla133323223[[#This Row],[Entrada  RD$]]-Tabla133323223[[#This Row],[Salida RD$ ]]</f>
        <v>2131.7608</v>
      </c>
    </row>
    <row r="416" spans="1:17" s="226" customFormat="1" ht="36.75" customHeight="1" x14ac:dyDescent="0.2">
      <c r="A416" s="25">
        <v>102</v>
      </c>
      <c r="B416" s="198">
        <v>44659</v>
      </c>
      <c r="C416" s="199">
        <v>44659</v>
      </c>
      <c r="D416" s="200">
        <v>2024</v>
      </c>
      <c r="E416" s="203" t="s">
        <v>116</v>
      </c>
      <c r="F416" s="213" t="s">
        <v>206</v>
      </c>
      <c r="G416" s="214" t="s">
        <v>377</v>
      </c>
      <c r="H416" s="200" t="s">
        <v>27</v>
      </c>
      <c r="I416" s="73">
        <v>0</v>
      </c>
      <c r="J416" s="224">
        <v>0</v>
      </c>
      <c r="K416" s="225"/>
      <c r="L416" s="227"/>
      <c r="M416" s="73">
        <v>575.99559999999974</v>
      </c>
      <c r="N416" s="73">
        <f>ROUND(Tabla133323223[[#This Row],[Entrada ]]*Tabla133323223[[#This Row],[Costo unitario RD$]],2)</f>
        <v>0</v>
      </c>
      <c r="O416" s="73">
        <f>ROUND(Tabla133323223[[#This Row],[Salida ]]*Tabla133323223[[#This Row],[Costo unitario RD$]],2)</f>
        <v>0</v>
      </c>
      <c r="P416" s="31">
        <f>+Tabla133323223[[#This Row],[Existencia mayo]]+Tabla133323223[[#This Row],[Entrada ]]-Tabla133323223[[#This Row],[Salida ]]</f>
        <v>0</v>
      </c>
      <c r="Q416" s="32">
        <f>+Tabla133323223[[#This Row],[ Valor en             RD$           ]]+Tabla133323223[[#This Row],[Entrada  RD$]]-Tabla133323223[[#This Row],[Salida RD$ ]]</f>
        <v>0</v>
      </c>
    </row>
    <row r="417" spans="1:17" s="6" customFormat="1" ht="27" customHeight="1" x14ac:dyDescent="0.2">
      <c r="A417" s="35">
        <v>103</v>
      </c>
      <c r="B417" s="140">
        <v>44659</v>
      </c>
      <c r="C417" s="89">
        <v>44659</v>
      </c>
      <c r="D417" s="33">
        <v>2105</v>
      </c>
      <c r="E417" s="188" t="s">
        <v>464</v>
      </c>
      <c r="F417" s="160" t="s">
        <v>527</v>
      </c>
      <c r="G417" s="155" t="s">
        <v>528</v>
      </c>
      <c r="H417" s="33" t="s">
        <v>27</v>
      </c>
      <c r="I417" s="30">
        <v>48811.64</v>
      </c>
      <c r="J417" s="156">
        <v>252</v>
      </c>
      <c r="K417" s="216"/>
      <c r="L417" s="223"/>
      <c r="M417" s="39">
        <f>ROUND(Tabla133323223[[#This Row],[ Valor en             RD$           ]]/Tabla133323223[[#This Row],[Existencia mayo]],2)</f>
        <v>193.7</v>
      </c>
      <c r="N417" s="30">
        <f>ROUND(Tabla133323223[[#This Row],[Entrada ]]*Tabla133323223[[#This Row],[Costo unitario RD$]],2)</f>
        <v>0</v>
      </c>
      <c r="O417" s="30">
        <f>ROUND(Tabla133323223[[#This Row],[Salida ]]*Tabla133323223[[#This Row],[Costo unitario RD$]],2)</f>
        <v>0</v>
      </c>
      <c r="P417" s="40">
        <f>+Tabla133323223[[#This Row],[Existencia mayo]]+Tabla133323223[[#This Row],[Entrada ]]-Tabla133323223[[#This Row],[Salida ]]</f>
        <v>252</v>
      </c>
      <c r="Q417" s="32">
        <f>+Tabla133323223[[#This Row],[ Valor en             RD$           ]]+Tabla133323223[[#This Row],[Entrada  RD$]]-Tabla133323223[[#This Row],[Salida RD$ ]]</f>
        <v>48811.64</v>
      </c>
    </row>
    <row r="418" spans="1:17" s="6" customFormat="1" ht="27" customHeight="1" x14ac:dyDescent="0.2">
      <c r="A418" s="35">
        <v>104</v>
      </c>
      <c r="B418" s="140">
        <v>44659</v>
      </c>
      <c r="C418" s="89">
        <v>44659</v>
      </c>
      <c r="D418" s="33">
        <v>2106</v>
      </c>
      <c r="E418" s="188" t="s">
        <v>529</v>
      </c>
      <c r="F418" s="160" t="s">
        <v>530</v>
      </c>
      <c r="G418" s="155" t="s">
        <v>531</v>
      </c>
      <c r="H418" s="33" t="s">
        <v>27</v>
      </c>
      <c r="I418" s="30">
        <v>4838</v>
      </c>
      <c r="J418" s="156">
        <v>500</v>
      </c>
      <c r="K418" s="216"/>
      <c r="L418" s="223"/>
      <c r="M418" s="39">
        <f>ROUND(Tabla133323223[[#This Row],[ Valor en             RD$           ]]/Tabla133323223[[#This Row],[Existencia mayo]],2)</f>
        <v>9.68</v>
      </c>
      <c r="N418" s="30">
        <f>ROUND(Tabla133323223[[#This Row],[Entrada ]]*Tabla133323223[[#This Row],[Costo unitario RD$]],2)</f>
        <v>0</v>
      </c>
      <c r="O418" s="30">
        <f>ROUND(Tabla133323223[[#This Row],[Salida ]]*Tabla133323223[[#This Row],[Costo unitario RD$]],2)</f>
        <v>0</v>
      </c>
      <c r="P418" s="40">
        <f>+Tabla133323223[[#This Row],[Existencia mayo]]+Tabla133323223[[#This Row],[Entrada ]]-Tabla133323223[[#This Row],[Salida ]]</f>
        <v>500</v>
      </c>
      <c r="Q418" s="32">
        <f>+Tabla133323223[[#This Row],[ Valor en             RD$           ]]+Tabla133323223[[#This Row],[Entrada  RD$]]-Tabla133323223[[#This Row],[Salida RD$ ]]</f>
        <v>4838</v>
      </c>
    </row>
    <row r="419" spans="1:17" s="6" customFormat="1" ht="27" customHeight="1" x14ac:dyDescent="0.2">
      <c r="A419" s="35">
        <v>107</v>
      </c>
      <c r="B419" s="140">
        <v>44563</v>
      </c>
      <c r="C419" s="89">
        <v>44563</v>
      </c>
      <c r="D419" s="33">
        <v>4090</v>
      </c>
      <c r="E419" s="33" t="s">
        <v>24</v>
      </c>
      <c r="F419" s="34" t="s">
        <v>532</v>
      </c>
      <c r="G419" s="155" t="s">
        <v>533</v>
      </c>
      <c r="H419" s="33" t="s">
        <v>27</v>
      </c>
      <c r="I419" s="30">
        <v>2360</v>
      </c>
      <c r="J419" s="156">
        <v>4</v>
      </c>
      <c r="K419" s="189"/>
      <c r="L419" s="149"/>
      <c r="M419" s="39">
        <f>ROUND(Tabla133323223[[#This Row],[ Valor en             RD$           ]]/Tabla133323223[[#This Row],[Existencia mayo]],2)</f>
        <v>590</v>
      </c>
      <c r="N419" s="30">
        <f>ROUND(Tabla133323223[[#This Row],[Entrada ]]*Tabla133323223[[#This Row],[Costo unitario RD$]],2)</f>
        <v>0</v>
      </c>
      <c r="O419" s="30">
        <f>ROUND(Tabla133323223[[#This Row],[Salida ]]*Tabla133323223[[#This Row],[Costo unitario RD$]],2)</f>
        <v>0</v>
      </c>
      <c r="P419" s="40">
        <f>+Tabla133323223[[#This Row],[Existencia mayo]]+Tabla133323223[[#This Row],[Entrada ]]-Tabla133323223[[#This Row],[Salida ]]</f>
        <v>4</v>
      </c>
      <c r="Q419" s="32">
        <f>+Tabla133323223[[#This Row],[ Valor en             RD$           ]]+Tabla133323223[[#This Row],[Entrada  RD$]]-Tabla133323223[[#This Row],[Salida RD$ ]]</f>
        <v>2360</v>
      </c>
    </row>
    <row r="420" spans="1:17" s="6" customFormat="1" ht="27" customHeight="1" x14ac:dyDescent="0.2">
      <c r="A420" s="35">
        <v>108</v>
      </c>
      <c r="B420" s="140">
        <v>44321</v>
      </c>
      <c r="C420" s="89">
        <v>44321</v>
      </c>
      <c r="D420" s="33">
        <v>1003</v>
      </c>
      <c r="E420" s="33" t="s">
        <v>112</v>
      </c>
      <c r="F420" s="34" t="s">
        <v>534</v>
      </c>
      <c r="G420" s="34" t="s">
        <v>381</v>
      </c>
      <c r="H420" s="35" t="s">
        <v>115</v>
      </c>
      <c r="I420" s="36">
        <v>510.35</v>
      </c>
      <c r="J420" s="37">
        <v>2</v>
      </c>
      <c r="K420" s="189"/>
      <c r="L420" s="149">
        <v>2</v>
      </c>
      <c r="M420" s="39">
        <f>ROUND(Tabla133323223[[#This Row],[ Valor en             RD$           ]]/Tabla133323223[[#This Row],[Existencia mayo]],2)</f>
        <v>255.18</v>
      </c>
      <c r="N420" s="30">
        <f>ROUND(Tabla133323223[[#This Row],[Entrada ]]*Tabla133323223[[#This Row],[Costo unitario RD$]],2)</f>
        <v>0</v>
      </c>
      <c r="O420" s="30">
        <f>ROUND(Tabla133323223[[#This Row],[Salida ]]*Tabla133323223[[#This Row],[Costo unitario RD$]],2)</f>
        <v>510.36</v>
      </c>
      <c r="P420" s="40">
        <f>+Tabla133323223[[#This Row],[Existencia mayo]]+Tabla133323223[[#This Row],[Entrada ]]-Tabla133323223[[#This Row],[Salida ]]</f>
        <v>0</v>
      </c>
      <c r="Q420" s="32">
        <f>+Tabla133323223[[#This Row],[ Valor en             RD$           ]]+Tabla133323223[[#This Row],[Entrada  RD$]]-Tabla133323223[[#This Row],[Salida RD$ ]]</f>
        <v>-9.9999999999909051E-3</v>
      </c>
    </row>
    <row r="421" spans="1:17" s="6" customFormat="1" ht="30" customHeight="1" x14ac:dyDescent="0.2">
      <c r="A421" s="35">
        <v>109</v>
      </c>
      <c r="B421" s="140">
        <v>44305</v>
      </c>
      <c r="C421" s="89">
        <v>44305</v>
      </c>
      <c r="D421" s="33">
        <v>1006</v>
      </c>
      <c r="E421" s="33" t="s">
        <v>112</v>
      </c>
      <c r="F421" s="34" t="s">
        <v>534</v>
      </c>
      <c r="G421" s="34" t="s">
        <v>535</v>
      </c>
      <c r="H421" s="33" t="s">
        <v>115</v>
      </c>
      <c r="I421" s="30">
        <v>38607.24</v>
      </c>
      <c r="J421" s="156">
        <v>42</v>
      </c>
      <c r="K421" s="189"/>
      <c r="L421" s="149"/>
      <c r="M421" s="39">
        <f>ROUND(Tabla133323223[[#This Row],[ Valor en             RD$           ]]/Tabla133323223[[#This Row],[Existencia mayo]],2)</f>
        <v>919.22</v>
      </c>
      <c r="N421" s="30">
        <f>ROUND(Tabla133323223[[#This Row],[Entrada ]]*Tabla133323223[[#This Row],[Costo unitario RD$]],2)</f>
        <v>0</v>
      </c>
      <c r="O421" s="30">
        <f>ROUND(Tabla133323223[[#This Row],[Salida ]]*Tabla133323223[[#This Row],[Costo unitario RD$]],2)</f>
        <v>0</v>
      </c>
      <c r="P421" s="40">
        <f>+Tabla133323223[[#This Row],[Existencia mayo]]+Tabla133323223[[#This Row],[Entrada ]]-Tabla133323223[[#This Row],[Salida ]]</f>
        <v>42</v>
      </c>
      <c r="Q421" s="32">
        <f>+Tabla133323223[[#This Row],[ Valor en             RD$           ]]+Tabla133323223[[#This Row],[Entrada  RD$]]-Tabla133323223[[#This Row],[Salida RD$ ]]</f>
        <v>38607.24</v>
      </c>
    </row>
    <row r="422" spans="1:17" s="6" customFormat="1" ht="27" customHeight="1" x14ac:dyDescent="0.2">
      <c r="A422" s="35">
        <v>111</v>
      </c>
      <c r="B422" s="217">
        <v>44005</v>
      </c>
      <c r="C422" s="89">
        <v>44005</v>
      </c>
      <c r="D422" s="33">
        <v>1008</v>
      </c>
      <c r="E422" s="33" t="s">
        <v>41</v>
      </c>
      <c r="F422" s="34" t="s">
        <v>536</v>
      </c>
      <c r="G422" s="228" t="s">
        <v>537</v>
      </c>
      <c r="H422" s="222" t="s">
        <v>27</v>
      </c>
      <c r="I422" s="36">
        <v>619.5</v>
      </c>
      <c r="J422" s="37">
        <v>175</v>
      </c>
      <c r="K422" s="189"/>
      <c r="L422" s="149"/>
      <c r="M422" s="39">
        <f>ROUND(Tabla133323223[[#This Row],[ Valor en             RD$           ]]/Tabla133323223[[#This Row],[Existencia mayo]],2)</f>
        <v>3.54</v>
      </c>
      <c r="N422" s="30">
        <f>ROUND(Tabla133323223[[#This Row],[Entrada ]]*Tabla133323223[[#This Row],[Costo unitario RD$]],2)</f>
        <v>0</v>
      </c>
      <c r="O422" s="30">
        <f>ROUND(Tabla133323223[[#This Row],[Salida ]]*Tabla133323223[[#This Row],[Costo unitario RD$]],2)</f>
        <v>0</v>
      </c>
      <c r="P422" s="40">
        <f>+Tabla133323223[[#This Row],[Existencia mayo]]+Tabla133323223[[#This Row],[Entrada ]]-Tabla133323223[[#This Row],[Salida ]]</f>
        <v>175</v>
      </c>
      <c r="Q422" s="32">
        <f>+Tabla133323223[[#This Row],[ Valor en             RD$           ]]+Tabla133323223[[#This Row],[Entrada  RD$]]-Tabla133323223[[#This Row],[Salida RD$ ]]</f>
        <v>619.5</v>
      </c>
    </row>
    <row r="423" spans="1:17" s="6" customFormat="1" ht="27" customHeight="1" x14ac:dyDescent="0.2">
      <c r="A423" s="35">
        <v>112</v>
      </c>
      <c r="B423" s="217" t="s">
        <v>538</v>
      </c>
      <c r="C423" s="217" t="s">
        <v>538</v>
      </c>
      <c r="D423" s="35">
        <v>1008</v>
      </c>
      <c r="E423" s="35" t="s">
        <v>41</v>
      </c>
      <c r="F423" s="34" t="s">
        <v>536</v>
      </c>
      <c r="G423" s="228" t="s">
        <v>537</v>
      </c>
      <c r="H423" s="222" t="s">
        <v>27</v>
      </c>
      <c r="I423" s="36">
        <v>10372.44</v>
      </c>
      <c r="J423" s="37">
        <v>2834</v>
      </c>
      <c r="K423" s="187"/>
      <c r="L423" s="229"/>
      <c r="M423" s="39">
        <f>ROUND(Tabla133323223[[#This Row],[ Valor en             RD$           ]]/Tabla133323223[[#This Row],[Existencia mayo]],2)</f>
        <v>3.66</v>
      </c>
      <c r="N423" s="30">
        <f>ROUND(Tabla133323223[[#This Row],[Entrada ]]*Tabla133323223[[#This Row],[Costo unitario RD$]],2)</f>
        <v>0</v>
      </c>
      <c r="O423" s="30">
        <f>ROUND(Tabla133323223[[#This Row],[Salida ]]*Tabla133323223[[#This Row],[Costo unitario RD$]],2)</f>
        <v>0</v>
      </c>
      <c r="P423" s="40">
        <f>+Tabla133323223[[#This Row],[Existencia mayo]]+Tabla133323223[[#This Row],[Entrada ]]-Tabla133323223[[#This Row],[Salida ]]</f>
        <v>2834</v>
      </c>
      <c r="Q423" s="32">
        <f>+Tabla133323223[[#This Row],[ Valor en             RD$           ]]+Tabla133323223[[#This Row],[Entrada  RD$]]-Tabla133323223[[#This Row],[Salida RD$ ]]</f>
        <v>10372.44</v>
      </c>
    </row>
    <row r="424" spans="1:17" s="6" customFormat="1" ht="27" customHeight="1" x14ac:dyDescent="0.2">
      <c r="A424" s="35">
        <v>113</v>
      </c>
      <c r="B424" s="140">
        <v>44321</v>
      </c>
      <c r="C424" s="89">
        <v>44321</v>
      </c>
      <c r="D424" s="33">
        <v>1011</v>
      </c>
      <c r="E424" s="33" t="s">
        <v>41</v>
      </c>
      <c r="F424" s="34" t="s">
        <v>536</v>
      </c>
      <c r="G424" s="34" t="s">
        <v>539</v>
      </c>
      <c r="H424" s="33" t="s">
        <v>27</v>
      </c>
      <c r="I424" s="30">
        <v>1856.14</v>
      </c>
      <c r="J424" s="156">
        <v>121</v>
      </c>
      <c r="K424" s="189"/>
      <c r="L424" s="149">
        <v>5</v>
      </c>
      <c r="M424" s="39">
        <f>ROUND(Tabla133323223[[#This Row],[ Valor en             RD$           ]]/Tabla133323223[[#This Row],[Existencia mayo]],2)</f>
        <v>15.34</v>
      </c>
      <c r="N424" s="30">
        <f>ROUND(Tabla133323223[[#This Row],[Entrada ]]*Tabla133323223[[#This Row],[Costo unitario RD$]],2)</f>
        <v>0</v>
      </c>
      <c r="O424" s="30">
        <f>ROUND(Tabla133323223[[#This Row],[Salida ]]*Tabla133323223[[#This Row],[Costo unitario RD$]],2)</f>
        <v>76.7</v>
      </c>
      <c r="P424" s="40">
        <f>+Tabla133323223[[#This Row],[Existencia mayo]]+Tabla133323223[[#This Row],[Entrada ]]-Tabla133323223[[#This Row],[Salida ]]</f>
        <v>116</v>
      </c>
      <c r="Q424" s="32">
        <f>+Tabla133323223[[#This Row],[ Valor en             RD$           ]]+Tabla133323223[[#This Row],[Entrada  RD$]]-Tabla133323223[[#This Row],[Salida RD$ ]]</f>
        <v>1779.44</v>
      </c>
    </row>
    <row r="425" spans="1:17" s="6" customFormat="1" ht="27" customHeight="1" x14ac:dyDescent="0.2">
      <c r="A425" s="35">
        <v>114</v>
      </c>
      <c r="B425" s="140" t="s">
        <v>540</v>
      </c>
      <c r="C425" s="89">
        <v>43837</v>
      </c>
      <c r="D425" s="33">
        <v>1014</v>
      </c>
      <c r="E425" s="33" t="s">
        <v>116</v>
      </c>
      <c r="F425" s="34" t="s">
        <v>541</v>
      </c>
      <c r="G425" s="155" t="s">
        <v>542</v>
      </c>
      <c r="H425" s="222" t="s">
        <v>27</v>
      </c>
      <c r="I425" s="36">
        <v>15343.900000000001</v>
      </c>
      <c r="J425" s="37">
        <v>3770</v>
      </c>
      <c r="K425" s="189"/>
      <c r="L425" s="149"/>
      <c r="M425" s="39">
        <f>ROUND(Tabla133323223[[#This Row],[ Valor en             RD$           ]]/Tabla133323223[[#This Row],[Existencia mayo]],2)</f>
        <v>4.07</v>
      </c>
      <c r="N425" s="30">
        <f>ROUND(Tabla133323223[[#This Row],[Entrada ]]*Tabla133323223[[#This Row],[Costo unitario RD$]],2)</f>
        <v>0</v>
      </c>
      <c r="O425" s="30">
        <f>ROUND(Tabla133323223[[#This Row],[Salida ]]*Tabla133323223[[#This Row],[Costo unitario RD$]],2)</f>
        <v>0</v>
      </c>
      <c r="P425" s="40">
        <f>+Tabla133323223[[#This Row],[Existencia mayo]]+Tabla133323223[[#This Row],[Entrada ]]-Tabla133323223[[#This Row],[Salida ]]</f>
        <v>3770</v>
      </c>
      <c r="Q425" s="32">
        <f>+Tabla133323223[[#This Row],[ Valor en             RD$           ]]+Tabla133323223[[#This Row],[Entrada  RD$]]-Tabla133323223[[#This Row],[Salida RD$ ]]</f>
        <v>15343.900000000001</v>
      </c>
    </row>
    <row r="426" spans="1:17" s="6" customFormat="1" ht="27" customHeight="1" x14ac:dyDescent="0.2">
      <c r="A426" s="35">
        <v>115</v>
      </c>
      <c r="B426" s="217" t="s">
        <v>543</v>
      </c>
      <c r="C426" s="218" t="s">
        <v>543</v>
      </c>
      <c r="D426" s="35">
        <v>1014</v>
      </c>
      <c r="E426" s="35" t="s">
        <v>116</v>
      </c>
      <c r="F426" s="34" t="s">
        <v>541</v>
      </c>
      <c r="G426" s="228" t="s">
        <v>544</v>
      </c>
      <c r="H426" s="222" t="s">
        <v>27</v>
      </c>
      <c r="I426" s="36">
        <v>6604.22</v>
      </c>
      <c r="J426" s="37">
        <v>2051</v>
      </c>
      <c r="K426" s="189"/>
      <c r="L426" s="149"/>
      <c r="M426" s="39">
        <f>ROUND(Tabla133323223[[#This Row],[ Valor en             RD$           ]]/Tabla133323223[[#This Row],[Existencia mayo]],2)</f>
        <v>3.22</v>
      </c>
      <c r="N426" s="30">
        <f>ROUND(Tabla133323223[[#This Row],[Entrada ]]*Tabla133323223[[#This Row],[Costo unitario RD$]],2)</f>
        <v>0</v>
      </c>
      <c r="O426" s="30">
        <f>ROUND(Tabla133323223[[#This Row],[Salida ]]*Tabla133323223[[#This Row],[Costo unitario RD$]],2)</f>
        <v>0</v>
      </c>
      <c r="P426" s="40">
        <f>+Tabla133323223[[#This Row],[Existencia mayo]]+Tabla133323223[[#This Row],[Entrada ]]-Tabla133323223[[#This Row],[Salida ]]</f>
        <v>2051</v>
      </c>
      <c r="Q426" s="32">
        <f>+Tabla133323223[[#This Row],[ Valor en             RD$           ]]+Tabla133323223[[#This Row],[Entrada  RD$]]-Tabla133323223[[#This Row],[Salida RD$ ]]</f>
        <v>6604.22</v>
      </c>
    </row>
    <row r="427" spans="1:17" s="6" customFormat="1" ht="27" customHeight="1" x14ac:dyDescent="0.2">
      <c r="A427" s="35">
        <v>121</v>
      </c>
      <c r="B427" s="140" t="s">
        <v>540</v>
      </c>
      <c r="C427" s="89">
        <v>43837</v>
      </c>
      <c r="D427" s="33">
        <v>1015</v>
      </c>
      <c r="E427" s="33" t="s">
        <v>116</v>
      </c>
      <c r="F427" s="34" t="s">
        <v>541</v>
      </c>
      <c r="G427" s="155" t="s">
        <v>545</v>
      </c>
      <c r="H427" s="222" t="s">
        <v>27</v>
      </c>
      <c r="I427" s="36">
        <v>2461.44</v>
      </c>
      <c r="J427" s="37">
        <v>641</v>
      </c>
      <c r="K427" s="189"/>
      <c r="L427" s="149">
        <v>15</v>
      </c>
      <c r="M427" s="39">
        <f>ROUND(Tabla133323223[[#This Row],[ Valor en             RD$           ]]/Tabla133323223[[#This Row],[Existencia mayo]],2)</f>
        <v>3.84</v>
      </c>
      <c r="N427" s="30">
        <f>ROUND(Tabla133323223[[#This Row],[Entrada ]]*Tabla133323223[[#This Row],[Costo unitario RD$]],2)</f>
        <v>0</v>
      </c>
      <c r="O427" s="30">
        <f>ROUND(Tabla133323223[[#This Row],[Salida ]]*Tabla133323223[[#This Row],[Costo unitario RD$]],2)</f>
        <v>57.6</v>
      </c>
      <c r="P427" s="40">
        <f>+Tabla133323223[[#This Row],[Existencia mayo]]+Tabla133323223[[#This Row],[Entrada ]]-Tabla133323223[[#This Row],[Salida ]]</f>
        <v>626</v>
      </c>
      <c r="Q427" s="32">
        <f>+Tabla133323223[[#This Row],[ Valor en             RD$           ]]+Tabla133323223[[#This Row],[Entrada  RD$]]-Tabla133323223[[#This Row],[Salida RD$ ]]</f>
        <v>2403.84</v>
      </c>
    </row>
    <row r="428" spans="1:17" s="6" customFormat="1" ht="27" customHeight="1" x14ac:dyDescent="0.2">
      <c r="A428" s="35">
        <v>127</v>
      </c>
      <c r="B428" s="140">
        <v>44309</v>
      </c>
      <c r="C428" s="89">
        <v>44309</v>
      </c>
      <c r="D428" s="33">
        <v>1021</v>
      </c>
      <c r="E428" s="33" t="s">
        <v>116</v>
      </c>
      <c r="F428" s="34" t="s">
        <v>541</v>
      </c>
      <c r="G428" s="228" t="s">
        <v>546</v>
      </c>
      <c r="H428" s="33" t="s">
        <v>27</v>
      </c>
      <c r="I428" s="30">
        <v>8537.5359999999982</v>
      </c>
      <c r="J428" s="156">
        <v>2128</v>
      </c>
      <c r="K428" s="189"/>
      <c r="L428" s="149"/>
      <c r="M428" s="39">
        <f>ROUND(Tabla133323223[[#This Row],[ Valor en             RD$           ]]/Tabla133323223[[#This Row],[Existencia mayo]],2)</f>
        <v>4.01</v>
      </c>
      <c r="N428" s="30">
        <f>ROUND(Tabla133323223[[#This Row],[Entrada ]]*Tabla133323223[[#This Row],[Costo unitario RD$]],2)</f>
        <v>0</v>
      </c>
      <c r="O428" s="30">
        <f>ROUND(Tabla133323223[[#This Row],[Salida ]]*Tabla133323223[[#This Row],[Costo unitario RD$]],2)</f>
        <v>0</v>
      </c>
      <c r="P428" s="40">
        <f>+Tabla133323223[[#This Row],[Existencia mayo]]+Tabla133323223[[#This Row],[Entrada ]]-Tabla133323223[[#This Row],[Salida ]]</f>
        <v>2128</v>
      </c>
      <c r="Q428" s="32">
        <f>+Tabla133323223[[#This Row],[ Valor en             RD$           ]]+Tabla133323223[[#This Row],[Entrada  RD$]]-Tabla133323223[[#This Row],[Salida RD$ ]]</f>
        <v>8537.5359999999982</v>
      </c>
    </row>
    <row r="429" spans="1:17" s="6" customFormat="1" ht="27" customHeight="1" x14ac:dyDescent="0.2">
      <c r="A429" s="35">
        <v>128</v>
      </c>
      <c r="B429" s="140" t="s">
        <v>540</v>
      </c>
      <c r="C429" s="89">
        <v>43837</v>
      </c>
      <c r="D429" s="33">
        <v>1020</v>
      </c>
      <c r="E429" s="33" t="s">
        <v>116</v>
      </c>
      <c r="F429" s="34" t="s">
        <v>541</v>
      </c>
      <c r="G429" s="228" t="s">
        <v>547</v>
      </c>
      <c r="H429" s="222" t="s">
        <v>27</v>
      </c>
      <c r="I429" s="36">
        <v>17464.190000000002</v>
      </c>
      <c r="J429" s="37">
        <v>13455</v>
      </c>
      <c r="K429" s="189"/>
      <c r="L429" s="149">
        <v>100</v>
      </c>
      <c r="M429" s="39">
        <f>ROUND(Tabla133323223[[#This Row],[ Valor en             RD$           ]]/Tabla133323223[[#This Row],[Existencia mayo]],2)</f>
        <v>1.3</v>
      </c>
      <c r="N429" s="30">
        <f>ROUND(Tabla133323223[[#This Row],[Entrada ]]*Tabla133323223[[#This Row],[Costo unitario RD$]],2)</f>
        <v>0</v>
      </c>
      <c r="O429" s="30">
        <f>ROUND(Tabla133323223[[#This Row],[Salida ]]*Tabla133323223[[#This Row],[Costo unitario RD$]],2)</f>
        <v>130</v>
      </c>
      <c r="P429" s="40">
        <f>+Tabla133323223[[#This Row],[Existencia mayo]]+Tabla133323223[[#This Row],[Entrada ]]-Tabla133323223[[#This Row],[Salida ]]</f>
        <v>13355</v>
      </c>
      <c r="Q429" s="32">
        <f>+Tabla133323223[[#This Row],[ Valor en             RD$           ]]+Tabla133323223[[#This Row],[Entrada  RD$]]-Tabla133323223[[#This Row],[Salida RD$ ]]</f>
        <v>17334.190000000002</v>
      </c>
    </row>
    <row r="430" spans="1:17" s="6" customFormat="1" ht="27" customHeight="1" x14ac:dyDescent="0.2">
      <c r="A430" s="35">
        <v>129</v>
      </c>
      <c r="B430" s="217" t="s">
        <v>548</v>
      </c>
      <c r="C430" s="218" t="s">
        <v>548</v>
      </c>
      <c r="D430" s="35">
        <v>1020</v>
      </c>
      <c r="E430" s="35" t="s">
        <v>116</v>
      </c>
      <c r="F430" s="34" t="s">
        <v>541</v>
      </c>
      <c r="G430" s="228" t="s">
        <v>547</v>
      </c>
      <c r="H430" s="222" t="s">
        <v>27</v>
      </c>
      <c r="I430" s="36">
        <v>72667.349999999991</v>
      </c>
      <c r="J430" s="37">
        <v>8211</v>
      </c>
      <c r="K430" s="189"/>
      <c r="L430" s="149"/>
      <c r="M430" s="39">
        <f>ROUND(Tabla133323223[[#This Row],[ Valor en             RD$           ]]/Tabla133323223[[#This Row],[Existencia mayo]],2)</f>
        <v>8.85</v>
      </c>
      <c r="N430" s="30">
        <f>ROUND(Tabla133323223[[#This Row],[Entrada ]]*Tabla133323223[[#This Row],[Costo unitario RD$]],2)</f>
        <v>0</v>
      </c>
      <c r="O430" s="30">
        <f>ROUND(Tabla133323223[[#This Row],[Salida ]]*Tabla133323223[[#This Row],[Costo unitario RD$]],2)</f>
        <v>0</v>
      </c>
      <c r="P430" s="40">
        <f>+Tabla133323223[[#This Row],[Existencia mayo]]+Tabla133323223[[#This Row],[Entrada ]]-Tabla133323223[[#This Row],[Salida ]]</f>
        <v>8211</v>
      </c>
      <c r="Q430" s="32">
        <f>+Tabla133323223[[#This Row],[ Valor en             RD$           ]]+Tabla133323223[[#This Row],[Entrada  RD$]]-Tabla133323223[[#This Row],[Salida RD$ ]]</f>
        <v>72667.349999999991</v>
      </c>
    </row>
    <row r="431" spans="1:17" s="6" customFormat="1" ht="27" customHeight="1" x14ac:dyDescent="0.2">
      <c r="A431" s="35">
        <v>130</v>
      </c>
      <c r="B431" s="217">
        <v>44089</v>
      </c>
      <c r="C431" s="218">
        <v>44090</v>
      </c>
      <c r="D431" s="33">
        <v>1021</v>
      </c>
      <c r="E431" s="33" t="s">
        <v>116</v>
      </c>
      <c r="F431" s="34" t="s">
        <v>541</v>
      </c>
      <c r="G431" s="228" t="s">
        <v>546</v>
      </c>
      <c r="H431" s="33" t="s">
        <v>115</v>
      </c>
      <c r="I431" s="30">
        <v>8582.5600000000013</v>
      </c>
      <c r="J431" s="156">
        <v>2716</v>
      </c>
      <c r="K431" s="189"/>
      <c r="L431" s="149"/>
      <c r="M431" s="39">
        <f>ROUND(Tabla133323223[[#This Row],[ Valor en             RD$           ]]/Tabla133323223[[#This Row],[Existencia mayo]],2)</f>
        <v>3.16</v>
      </c>
      <c r="N431" s="30">
        <f>ROUND(Tabla133323223[[#This Row],[Entrada ]]*Tabla133323223[[#This Row],[Costo unitario RD$]],2)</f>
        <v>0</v>
      </c>
      <c r="O431" s="30">
        <f>ROUND(Tabla133323223[[#This Row],[Salida ]]*Tabla133323223[[#This Row],[Costo unitario RD$]],2)</f>
        <v>0</v>
      </c>
      <c r="P431" s="40">
        <f>+Tabla133323223[[#This Row],[Existencia mayo]]+Tabla133323223[[#This Row],[Entrada ]]-Tabla133323223[[#This Row],[Salida ]]</f>
        <v>2716</v>
      </c>
      <c r="Q431" s="32">
        <f>+Tabla133323223[[#This Row],[ Valor en             RD$           ]]+Tabla133323223[[#This Row],[Entrada  RD$]]-Tabla133323223[[#This Row],[Salida RD$ ]]</f>
        <v>8582.5600000000013</v>
      </c>
    </row>
    <row r="432" spans="1:17" s="6" customFormat="1" ht="27" customHeight="1" x14ac:dyDescent="0.2">
      <c r="A432" s="35">
        <v>131</v>
      </c>
      <c r="B432" s="217">
        <v>43801</v>
      </c>
      <c r="C432" s="218">
        <v>43801</v>
      </c>
      <c r="D432" s="35">
        <v>1021</v>
      </c>
      <c r="E432" s="35" t="s">
        <v>116</v>
      </c>
      <c r="F432" s="34" t="s">
        <v>541</v>
      </c>
      <c r="G432" s="230" t="s">
        <v>549</v>
      </c>
      <c r="H432" s="222" t="s">
        <v>27</v>
      </c>
      <c r="I432" s="36">
        <v>23464.89</v>
      </c>
      <c r="J432" s="37">
        <v>4419</v>
      </c>
      <c r="K432" s="189"/>
      <c r="L432" s="149"/>
      <c r="M432" s="39">
        <f>ROUND(Tabla133323223[[#This Row],[ Valor en             RD$           ]]/Tabla133323223[[#This Row],[Existencia mayo]],2)</f>
        <v>5.31</v>
      </c>
      <c r="N432" s="30">
        <f>ROUND(Tabla133323223[[#This Row],[Entrada ]]*Tabla133323223[[#This Row],[Costo unitario RD$]],2)</f>
        <v>0</v>
      </c>
      <c r="O432" s="30">
        <f>ROUND(Tabla133323223[[#This Row],[Salida ]]*Tabla133323223[[#This Row],[Costo unitario RD$]],2)</f>
        <v>0</v>
      </c>
      <c r="P432" s="40">
        <f>+Tabla133323223[[#This Row],[Existencia mayo]]+Tabla133323223[[#This Row],[Entrada ]]-Tabla133323223[[#This Row],[Salida ]]</f>
        <v>4419</v>
      </c>
      <c r="Q432" s="32">
        <f>+Tabla133323223[[#This Row],[ Valor en             RD$           ]]+Tabla133323223[[#This Row],[Entrada  RD$]]-Tabla133323223[[#This Row],[Salida RD$ ]]</f>
        <v>23464.89</v>
      </c>
    </row>
    <row r="433" spans="1:17" s="6" customFormat="1" ht="27" customHeight="1" x14ac:dyDescent="0.2">
      <c r="A433" s="35">
        <v>132</v>
      </c>
      <c r="B433" s="140" t="s">
        <v>550</v>
      </c>
      <c r="C433" s="89">
        <v>43892</v>
      </c>
      <c r="D433" s="33">
        <v>1022</v>
      </c>
      <c r="E433" s="33" t="s">
        <v>116</v>
      </c>
      <c r="F433" s="34" t="s">
        <v>541</v>
      </c>
      <c r="G433" s="155" t="s">
        <v>551</v>
      </c>
      <c r="H433" s="222" t="s">
        <v>27</v>
      </c>
      <c r="I433" s="36">
        <v>34935.552000000003</v>
      </c>
      <c r="J433" s="37">
        <v>10280</v>
      </c>
      <c r="K433" s="189"/>
      <c r="L433" s="149"/>
      <c r="M433" s="39">
        <f>ROUND(Tabla133323223[[#This Row],[ Valor en             RD$           ]]/Tabla133323223[[#This Row],[Existencia mayo]],2)</f>
        <v>3.4</v>
      </c>
      <c r="N433" s="30">
        <f>ROUND(Tabla133323223[[#This Row],[Entrada ]]*Tabla133323223[[#This Row],[Costo unitario RD$]],2)</f>
        <v>0</v>
      </c>
      <c r="O433" s="30">
        <f>ROUND(Tabla133323223[[#This Row],[Salida ]]*Tabla133323223[[#This Row],[Costo unitario RD$]],2)</f>
        <v>0</v>
      </c>
      <c r="P433" s="40">
        <f>+Tabla133323223[[#This Row],[Existencia mayo]]+Tabla133323223[[#This Row],[Entrada ]]-Tabla133323223[[#This Row],[Salida ]]</f>
        <v>10280</v>
      </c>
      <c r="Q433" s="32">
        <f>+Tabla133323223[[#This Row],[ Valor en             RD$           ]]+Tabla133323223[[#This Row],[Entrada  RD$]]-Tabla133323223[[#This Row],[Salida RD$ ]]</f>
        <v>34935.552000000003</v>
      </c>
    </row>
    <row r="434" spans="1:17" s="6" customFormat="1" ht="27" customHeight="1" x14ac:dyDescent="0.2">
      <c r="A434" s="35">
        <v>133</v>
      </c>
      <c r="B434" s="217" t="s">
        <v>552</v>
      </c>
      <c r="C434" s="218" t="s">
        <v>552</v>
      </c>
      <c r="D434" s="35">
        <v>1022</v>
      </c>
      <c r="E434" s="35" t="s">
        <v>116</v>
      </c>
      <c r="F434" s="34" t="s">
        <v>541</v>
      </c>
      <c r="G434" s="155" t="s">
        <v>551</v>
      </c>
      <c r="H434" s="222" t="s">
        <v>27</v>
      </c>
      <c r="I434" s="36">
        <v>6088.8</v>
      </c>
      <c r="J434" s="37">
        <v>1720</v>
      </c>
      <c r="K434" s="189"/>
      <c r="L434" s="149"/>
      <c r="M434" s="39">
        <f>ROUND(Tabla133323223[[#This Row],[ Valor en             RD$           ]]/Tabla133323223[[#This Row],[Existencia mayo]],2)</f>
        <v>3.54</v>
      </c>
      <c r="N434" s="30">
        <f>ROUND(Tabla133323223[[#This Row],[Entrada ]]*Tabla133323223[[#This Row],[Costo unitario RD$]],2)</f>
        <v>0</v>
      </c>
      <c r="O434" s="30">
        <f>ROUND(Tabla133323223[[#This Row],[Salida ]]*Tabla133323223[[#This Row],[Costo unitario RD$]],2)</f>
        <v>0</v>
      </c>
      <c r="P434" s="40">
        <f>+Tabla133323223[[#This Row],[Existencia mayo]]+Tabla133323223[[#This Row],[Entrada ]]-Tabla133323223[[#This Row],[Salida ]]</f>
        <v>1720</v>
      </c>
      <c r="Q434" s="32">
        <f>+Tabla133323223[[#This Row],[ Valor en             RD$           ]]+Tabla133323223[[#This Row],[Entrada  RD$]]-Tabla133323223[[#This Row],[Salida RD$ ]]</f>
        <v>6088.8</v>
      </c>
    </row>
    <row r="435" spans="1:17" s="6" customFormat="1" ht="27" customHeight="1" x14ac:dyDescent="0.2">
      <c r="A435" s="35">
        <v>134</v>
      </c>
      <c r="B435" s="217">
        <v>43801</v>
      </c>
      <c r="C435" s="218">
        <v>43801</v>
      </c>
      <c r="D435" s="35">
        <v>1024</v>
      </c>
      <c r="E435" s="35" t="s">
        <v>116</v>
      </c>
      <c r="F435" s="34" t="s">
        <v>541</v>
      </c>
      <c r="G435" s="228" t="s">
        <v>553</v>
      </c>
      <c r="H435" s="222" t="s">
        <v>27</v>
      </c>
      <c r="I435" s="36">
        <v>192104</v>
      </c>
      <c r="J435" s="37">
        <v>14800</v>
      </c>
      <c r="K435" s="189"/>
      <c r="L435" s="149"/>
      <c r="M435" s="39">
        <f>ROUND(Tabla133323223[[#This Row],[ Valor en             RD$           ]]/Tabla133323223[[#This Row],[Existencia mayo]],2)</f>
        <v>12.98</v>
      </c>
      <c r="N435" s="30">
        <f>ROUND(Tabla133323223[[#This Row],[Entrada ]]*Tabla133323223[[#This Row],[Costo unitario RD$]],2)</f>
        <v>0</v>
      </c>
      <c r="O435" s="30">
        <f>ROUND(Tabla133323223[[#This Row],[Salida ]]*Tabla133323223[[#This Row],[Costo unitario RD$]],2)</f>
        <v>0</v>
      </c>
      <c r="P435" s="40">
        <f>+Tabla133323223[[#This Row],[Existencia mayo]]+Tabla133323223[[#This Row],[Entrada ]]-Tabla133323223[[#This Row],[Salida ]]</f>
        <v>14800</v>
      </c>
      <c r="Q435" s="32">
        <f>+Tabla133323223[[#This Row],[ Valor en             RD$           ]]+Tabla133323223[[#This Row],[Entrada  RD$]]-Tabla133323223[[#This Row],[Salida RD$ ]]</f>
        <v>192104</v>
      </c>
    </row>
    <row r="436" spans="1:17" s="6" customFormat="1" ht="27" customHeight="1" x14ac:dyDescent="0.2">
      <c r="A436" s="35">
        <v>135</v>
      </c>
      <c r="B436" s="217">
        <v>42951</v>
      </c>
      <c r="C436" s="218">
        <v>42951</v>
      </c>
      <c r="D436" s="35">
        <v>1024</v>
      </c>
      <c r="E436" s="35" t="s">
        <v>116</v>
      </c>
      <c r="F436" s="34" t="s">
        <v>541</v>
      </c>
      <c r="G436" s="228" t="s">
        <v>553</v>
      </c>
      <c r="H436" s="222" t="s">
        <v>27</v>
      </c>
      <c r="I436" s="36">
        <v>35802</v>
      </c>
      <c r="J436" s="37">
        <v>5100</v>
      </c>
      <c r="K436" s="189"/>
      <c r="L436" s="149"/>
      <c r="M436" s="39">
        <f>ROUND(Tabla133323223[[#This Row],[ Valor en             RD$           ]]/Tabla133323223[[#This Row],[Existencia mayo]],2)</f>
        <v>7.02</v>
      </c>
      <c r="N436" s="30">
        <f>ROUND(Tabla133323223[[#This Row],[Entrada ]]*Tabla133323223[[#This Row],[Costo unitario RD$]],2)</f>
        <v>0</v>
      </c>
      <c r="O436" s="30">
        <f>ROUND(Tabla133323223[[#This Row],[Salida ]]*Tabla133323223[[#This Row],[Costo unitario RD$]],2)</f>
        <v>0</v>
      </c>
      <c r="P436" s="40">
        <f>+Tabla133323223[[#This Row],[Existencia mayo]]+Tabla133323223[[#This Row],[Entrada ]]-Tabla133323223[[#This Row],[Salida ]]</f>
        <v>5100</v>
      </c>
      <c r="Q436" s="32">
        <f>+Tabla133323223[[#This Row],[ Valor en             RD$           ]]+Tabla133323223[[#This Row],[Entrada  RD$]]-Tabla133323223[[#This Row],[Salida RD$ ]]</f>
        <v>35802</v>
      </c>
    </row>
    <row r="437" spans="1:17" s="6" customFormat="1" ht="27" customHeight="1" x14ac:dyDescent="0.2">
      <c r="A437" s="35">
        <v>136</v>
      </c>
      <c r="B437" s="140" t="s">
        <v>540</v>
      </c>
      <c r="C437" s="89">
        <v>43837</v>
      </c>
      <c r="D437" s="33">
        <v>1025</v>
      </c>
      <c r="E437" s="35" t="s">
        <v>116</v>
      </c>
      <c r="F437" s="34" t="s">
        <v>541</v>
      </c>
      <c r="G437" s="155" t="s">
        <v>554</v>
      </c>
      <c r="H437" s="222" t="s">
        <v>27</v>
      </c>
      <c r="I437" s="36">
        <v>8450.4159999999993</v>
      </c>
      <c r="J437" s="37">
        <v>11018</v>
      </c>
      <c r="K437" s="189"/>
      <c r="L437" s="149">
        <v>20</v>
      </c>
      <c r="M437" s="39">
        <f>ROUND(Tabla133323223[[#This Row],[ Valor en             RD$           ]]/Tabla133323223[[#This Row],[Existencia mayo]],2)</f>
        <v>0.77</v>
      </c>
      <c r="N437" s="30">
        <f>ROUND(Tabla133323223[[#This Row],[Entrada ]]*Tabla133323223[[#This Row],[Costo unitario RD$]],2)</f>
        <v>0</v>
      </c>
      <c r="O437" s="30">
        <f>ROUND(Tabla133323223[[#This Row],[Salida ]]*Tabla133323223[[#This Row],[Costo unitario RD$]],2)</f>
        <v>15.4</v>
      </c>
      <c r="P437" s="40">
        <f>+Tabla133323223[[#This Row],[Existencia mayo]]+Tabla133323223[[#This Row],[Entrada ]]-Tabla133323223[[#This Row],[Salida ]]</f>
        <v>10998</v>
      </c>
      <c r="Q437" s="32">
        <f>+Tabla133323223[[#This Row],[ Valor en             RD$           ]]+Tabla133323223[[#This Row],[Entrada  RD$]]-Tabla133323223[[#This Row],[Salida RD$ ]]</f>
        <v>8435.0159999999996</v>
      </c>
    </row>
    <row r="438" spans="1:17" ht="27" customHeight="1" x14ac:dyDescent="0.25">
      <c r="A438" s="35">
        <v>137</v>
      </c>
      <c r="B438" s="140">
        <v>44305</v>
      </c>
      <c r="C438" s="89">
        <v>44305</v>
      </c>
      <c r="D438" s="33">
        <v>1032</v>
      </c>
      <c r="E438" s="33" t="s">
        <v>116</v>
      </c>
      <c r="F438" s="34" t="s">
        <v>541</v>
      </c>
      <c r="G438" s="34" t="s">
        <v>455</v>
      </c>
      <c r="H438" s="33" t="s">
        <v>27</v>
      </c>
      <c r="I438" s="30">
        <v>7725.6959999999999</v>
      </c>
      <c r="J438" s="156">
        <v>1488</v>
      </c>
      <c r="K438" s="189"/>
      <c r="L438" s="149"/>
      <c r="M438" s="39">
        <f>ROUND(Tabla133323223[[#This Row],[ Valor en             RD$           ]]/Tabla133323223[[#This Row],[Existencia mayo]],2)</f>
        <v>5.19</v>
      </c>
      <c r="N438" s="30">
        <f>ROUND(Tabla133323223[[#This Row],[Entrada ]]*Tabla133323223[[#This Row],[Costo unitario RD$]],2)</f>
        <v>0</v>
      </c>
      <c r="O438" s="30">
        <f>ROUND(Tabla133323223[[#This Row],[Salida ]]*Tabla133323223[[#This Row],[Costo unitario RD$]],2)</f>
        <v>0</v>
      </c>
      <c r="P438" s="40">
        <f>+Tabla133323223[[#This Row],[Existencia mayo]]+Tabla133323223[[#This Row],[Entrada ]]-Tabla133323223[[#This Row],[Salida ]]</f>
        <v>1488</v>
      </c>
      <c r="Q438" s="32">
        <f>+Tabla133323223[[#This Row],[ Valor en             RD$           ]]+Tabla133323223[[#This Row],[Entrada  RD$]]-Tabla133323223[[#This Row],[Salida RD$ ]]</f>
        <v>7725.6959999999999</v>
      </c>
    </row>
    <row r="439" spans="1:17" s="6" customFormat="1" ht="27" customHeight="1" x14ac:dyDescent="0.2">
      <c r="A439" s="35">
        <v>139</v>
      </c>
      <c r="B439" s="217">
        <v>42471</v>
      </c>
      <c r="C439" s="218">
        <v>42471</v>
      </c>
      <c r="D439" s="35">
        <v>1026</v>
      </c>
      <c r="E439" s="35" t="s">
        <v>116</v>
      </c>
      <c r="F439" s="34" t="s">
        <v>541</v>
      </c>
      <c r="G439" s="228" t="s">
        <v>555</v>
      </c>
      <c r="H439" s="222" t="s">
        <v>27</v>
      </c>
      <c r="I439" s="36">
        <v>5092.2</v>
      </c>
      <c r="J439" s="37">
        <v>2214</v>
      </c>
      <c r="K439" s="189"/>
      <c r="L439" s="149"/>
      <c r="M439" s="39">
        <f>ROUND(Tabla133323223[[#This Row],[ Valor en             RD$           ]]/Tabla133323223[[#This Row],[Existencia mayo]],2)</f>
        <v>2.2999999999999998</v>
      </c>
      <c r="N439" s="30">
        <f>ROUND(Tabla133323223[[#This Row],[Entrada ]]*Tabla133323223[[#This Row],[Costo unitario RD$]],2)</f>
        <v>0</v>
      </c>
      <c r="O439" s="30">
        <f>ROUND(Tabla133323223[[#This Row],[Salida ]]*Tabla133323223[[#This Row],[Costo unitario RD$]],2)</f>
        <v>0</v>
      </c>
      <c r="P439" s="40">
        <f>+Tabla133323223[[#This Row],[Existencia mayo]]+Tabla133323223[[#This Row],[Entrada ]]-Tabla133323223[[#This Row],[Salida ]]</f>
        <v>2214</v>
      </c>
      <c r="Q439" s="32">
        <f>+Tabla133323223[[#This Row],[ Valor en             RD$           ]]+Tabla133323223[[#This Row],[Entrada  RD$]]-Tabla133323223[[#This Row],[Salida RD$ ]]</f>
        <v>5092.2</v>
      </c>
    </row>
    <row r="440" spans="1:17" s="6" customFormat="1" ht="27" customHeight="1" x14ac:dyDescent="0.2">
      <c r="A440" s="35">
        <v>140</v>
      </c>
      <c r="B440" s="140">
        <v>44326</v>
      </c>
      <c r="C440" s="89">
        <v>44326</v>
      </c>
      <c r="D440" s="33">
        <v>1027</v>
      </c>
      <c r="E440" s="33" t="s">
        <v>116</v>
      </c>
      <c r="F440" s="34" t="s">
        <v>541</v>
      </c>
      <c r="G440" s="155" t="s">
        <v>556</v>
      </c>
      <c r="H440" s="35" t="s">
        <v>27</v>
      </c>
      <c r="I440" s="36">
        <v>16099.92</v>
      </c>
      <c r="J440" s="37">
        <v>4548</v>
      </c>
      <c r="K440" s="189"/>
      <c r="L440" s="149"/>
      <c r="M440" s="39">
        <f>ROUND(Tabla133323223[[#This Row],[ Valor en             RD$           ]]/Tabla133323223[[#This Row],[Existencia mayo]],2)</f>
        <v>3.54</v>
      </c>
      <c r="N440" s="30">
        <f>ROUND(Tabla133323223[[#This Row],[Entrada ]]*Tabla133323223[[#This Row],[Costo unitario RD$]],2)</f>
        <v>0</v>
      </c>
      <c r="O440" s="30">
        <f>ROUND(Tabla133323223[[#This Row],[Salida ]]*Tabla133323223[[#This Row],[Costo unitario RD$]],2)</f>
        <v>0</v>
      </c>
      <c r="P440" s="40">
        <f>+Tabla133323223[[#This Row],[Existencia mayo]]+Tabla133323223[[#This Row],[Entrada ]]-Tabla133323223[[#This Row],[Salida ]]</f>
        <v>4548</v>
      </c>
      <c r="Q440" s="32">
        <f>+Tabla133323223[[#This Row],[ Valor en             RD$           ]]+Tabla133323223[[#This Row],[Entrada  RD$]]-Tabla133323223[[#This Row],[Salida RD$ ]]</f>
        <v>16099.92</v>
      </c>
    </row>
    <row r="441" spans="1:17" s="6" customFormat="1" ht="27" customHeight="1" x14ac:dyDescent="0.2">
      <c r="A441" s="35">
        <v>141</v>
      </c>
      <c r="B441" s="140">
        <v>44305</v>
      </c>
      <c r="C441" s="89">
        <v>44305</v>
      </c>
      <c r="D441" s="33">
        <v>1033</v>
      </c>
      <c r="E441" s="33" t="s">
        <v>116</v>
      </c>
      <c r="F441" s="34" t="s">
        <v>541</v>
      </c>
      <c r="G441" s="34" t="s">
        <v>557</v>
      </c>
      <c r="H441" s="33" t="s">
        <v>27</v>
      </c>
      <c r="I441" s="30">
        <v>21106.66</v>
      </c>
      <c r="J441" s="156">
        <v>2885</v>
      </c>
      <c r="K441" s="189"/>
      <c r="L441" s="149"/>
      <c r="M441" s="39">
        <f>ROUND(Tabla133323223[[#This Row],[ Valor en             RD$           ]]/Tabla133323223[[#This Row],[Existencia mayo]],2)</f>
        <v>7.32</v>
      </c>
      <c r="N441" s="30">
        <f>ROUND(Tabla133323223[[#This Row],[Entrada ]]*Tabla133323223[[#This Row],[Costo unitario RD$]],2)</f>
        <v>0</v>
      </c>
      <c r="O441" s="30">
        <f>ROUND(Tabla133323223[[#This Row],[Salida ]]*Tabla133323223[[#This Row],[Costo unitario RD$]],2)</f>
        <v>0</v>
      </c>
      <c r="P441" s="40">
        <f>+Tabla133323223[[#This Row],[Existencia mayo]]+Tabla133323223[[#This Row],[Entrada ]]-Tabla133323223[[#This Row],[Salida ]]</f>
        <v>2885</v>
      </c>
      <c r="Q441" s="32">
        <f>+Tabla133323223[[#This Row],[ Valor en             RD$           ]]+Tabla133323223[[#This Row],[Entrada  RD$]]-Tabla133323223[[#This Row],[Salida RD$ ]]</f>
        <v>21106.66</v>
      </c>
    </row>
    <row r="442" spans="1:17" s="6" customFormat="1" ht="27" customHeight="1" x14ac:dyDescent="0.2">
      <c r="A442" s="35">
        <v>143</v>
      </c>
      <c r="B442" s="140">
        <v>44326</v>
      </c>
      <c r="C442" s="89">
        <v>44326</v>
      </c>
      <c r="D442" s="33">
        <v>1028</v>
      </c>
      <c r="E442" s="33" t="s">
        <v>116</v>
      </c>
      <c r="F442" s="34" t="s">
        <v>541</v>
      </c>
      <c r="G442" s="155" t="s">
        <v>558</v>
      </c>
      <c r="H442" s="35" t="s">
        <v>27</v>
      </c>
      <c r="I442" s="36">
        <v>4394.5999999999995</v>
      </c>
      <c r="J442" s="37">
        <v>980</v>
      </c>
      <c r="K442" s="189"/>
      <c r="L442" s="149"/>
      <c r="M442" s="39">
        <f>ROUND(Tabla133323223[[#This Row],[ Valor en             RD$           ]]/Tabla133323223[[#This Row],[Existencia mayo]],2)</f>
        <v>4.4800000000000004</v>
      </c>
      <c r="N442" s="30">
        <f>ROUND(Tabla133323223[[#This Row],[Entrada ]]*Tabla133323223[[#This Row],[Costo unitario RD$]],2)</f>
        <v>0</v>
      </c>
      <c r="O442" s="30">
        <f>ROUND(Tabla133323223[[#This Row],[Salida ]]*Tabla133323223[[#This Row],[Costo unitario RD$]],2)</f>
        <v>0</v>
      </c>
      <c r="P442" s="40">
        <f>+Tabla133323223[[#This Row],[Existencia mayo]]+Tabla133323223[[#This Row],[Entrada ]]-Tabla133323223[[#This Row],[Salida ]]</f>
        <v>980</v>
      </c>
      <c r="Q442" s="32">
        <f>+Tabla133323223[[#This Row],[ Valor en             RD$           ]]+Tabla133323223[[#This Row],[Entrada  RD$]]-Tabla133323223[[#This Row],[Salida RD$ ]]</f>
        <v>4394.5999999999995</v>
      </c>
    </row>
    <row r="443" spans="1:17" s="6" customFormat="1" ht="27" customHeight="1" x14ac:dyDescent="0.2">
      <c r="A443" s="35">
        <v>144</v>
      </c>
      <c r="B443" s="140">
        <v>44305</v>
      </c>
      <c r="C443" s="89">
        <v>44305</v>
      </c>
      <c r="D443" s="33">
        <v>1034</v>
      </c>
      <c r="E443" s="33" t="s">
        <v>116</v>
      </c>
      <c r="F443" s="34" t="s">
        <v>541</v>
      </c>
      <c r="G443" s="34" t="s">
        <v>559</v>
      </c>
      <c r="H443" s="33" t="s">
        <v>27</v>
      </c>
      <c r="I443" s="30">
        <v>7100.8346400000009</v>
      </c>
      <c r="J443" s="156">
        <v>1232</v>
      </c>
      <c r="K443" s="189"/>
      <c r="L443" s="149">
        <v>10</v>
      </c>
      <c r="M443" s="39">
        <f>ROUND(Tabla133323223[[#This Row],[ Valor en             RD$           ]]/Tabla133323223[[#This Row],[Existencia mayo]],2)</f>
        <v>5.76</v>
      </c>
      <c r="N443" s="30">
        <f>ROUND(Tabla133323223[[#This Row],[Entrada ]]*Tabla133323223[[#This Row],[Costo unitario RD$]],2)</f>
        <v>0</v>
      </c>
      <c r="O443" s="30">
        <f>ROUND(Tabla133323223[[#This Row],[Salida ]]*Tabla133323223[[#This Row],[Costo unitario RD$]],2)</f>
        <v>57.6</v>
      </c>
      <c r="P443" s="40">
        <f>+Tabla133323223[[#This Row],[Existencia mayo]]+Tabla133323223[[#This Row],[Entrada ]]-Tabla133323223[[#This Row],[Salida ]]</f>
        <v>1222</v>
      </c>
      <c r="Q443" s="32">
        <f>+Tabla133323223[[#This Row],[ Valor en             RD$           ]]+Tabla133323223[[#This Row],[Entrada  RD$]]-Tabla133323223[[#This Row],[Salida RD$ ]]</f>
        <v>7043.2346400000006</v>
      </c>
    </row>
    <row r="444" spans="1:17" s="6" customFormat="1" ht="27" customHeight="1" x14ac:dyDescent="0.2">
      <c r="A444" s="35">
        <v>145</v>
      </c>
      <c r="B444" s="140" t="s">
        <v>540</v>
      </c>
      <c r="C444" s="89">
        <v>43837</v>
      </c>
      <c r="D444" s="35">
        <v>1028</v>
      </c>
      <c r="E444" s="35" t="s">
        <v>116</v>
      </c>
      <c r="F444" s="34" t="s">
        <v>541</v>
      </c>
      <c r="G444" s="228" t="s">
        <v>560</v>
      </c>
      <c r="H444" s="222" t="s">
        <v>27</v>
      </c>
      <c r="I444" s="36">
        <v>1021.44</v>
      </c>
      <c r="J444" s="37">
        <v>266</v>
      </c>
      <c r="K444" s="189"/>
      <c r="L444" s="149"/>
      <c r="M444" s="39">
        <f>ROUND(Tabla133323223[[#This Row],[ Valor en             RD$           ]]/Tabla133323223[[#This Row],[Existencia mayo]],2)</f>
        <v>3.84</v>
      </c>
      <c r="N444" s="30">
        <f>ROUND(Tabla133323223[[#This Row],[Entrada ]]*Tabla133323223[[#This Row],[Costo unitario RD$]],2)</f>
        <v>0</v>
      </c>
      <c r="O444" s="30">
        <f>ROUND(Tabla133323223[[#This Row],[Salida ]]*Tabla133323223[[#This Row],[Costo unitario RD$]],2)</f>
        <v>0</v>
      </c>
      <c r="P444" s="40">
        <f>+Tabla133323223[[#This Row],[Existencia mayo]]+Tabla133323223[[#This Row],[Entrada ]]-Tabla133323223[[#This Row],[Salida ]]</f>
        <v>266</v>
      </c>
      <c r="Q444" s="32">
        <f>+Tabla133323223[[#This Row],[ Valor en             RD$           ]]+Tabla133323223[[#This Row],[Entrada  RD$]]-Tabla133323223[[#This Row],[Salida RD$ ]]</f>
        <v>1021.44</v>
      </c>
    </row>
    <row r="445" spans="1:17" s="6" customFormat="1" ht="27" customHeight="1" x14ac:dyDescent="0.2">
      <c r="A445" s="35">
        <v>148</v>
      </c>
      <c r="B445" s="140">
        <v>43896</v>
      </c>
      <c r="C445" s="140">
        <v>43896</v>
      </c>
      <c r="D445" s="33">
        <v>1029</v>
      </c>
      <c r="E445" s="35" t="s">
        <v>116</v>
      </c>
      <c r="F445" s="34" t="s">
        <v>541</v>
      </c>
      <c r="G445" s="155" t="s">
        <v>561</v>
      </c>
      <c r="H445" s="222" t="s">
        <v>27</v>
      </c>
      <c r="I445" s="36">
        <v>3376.924</v>
      </c>
      <c r="J445" s="37">
        <v>820</v>
      </c>
      <c r="K445" s="189"/>
      <c r="L445" s="149"/>
      <c r="M445" s="39">
        <f>ROUND(Tabla133323223[[#This Row],[ Valor en             RD$           ]]/Tabla133323223[[#This Row],[Existencia mayo]],2)</f>
        <v>4.12</v>
      </c>
      <c r="N445" s="30">
        <f>ROUND(Tabla133323223[[#This Row],[Entrada ]]*Tabla133323223[[#This Row],[Costo unitario RD$]],2)</f>
        <v>0</v>
      </c>
      <c r="O445" s="30">
        <f>ROUND(Tabla133323223[[#This Row],[Salida ]]*Tabla133323223[[#This Row],[Costo unitario RD$]],2)</f>
        <v>0</v>
      </c>
      <c r="P445" s="40">
        <f>+Tabla133323223[[#This Row],[Existencia mayo]]+Tabla133323223[[#This Row],[Entrada ]]-Tabla133323223[[#This Row],[Salida ]]</f>
        <v>820</v>
      </c>
      <c r="Q445" s="32">
        <f>+Tabla133323223[[#This Row],[ Valor en             RD$           ]]+Tabla133323223[[#This Row],[Entrada  RD$]]-Tabla133323223[[#This Row],[Salida RD$ ]]</f>
        <v>3376.924</v>
      </c>
    </row>
    <row r="446" spans="1:17" s="6" customFormat="1" ht="27" customHeight="1" x14ac:dyDescent="0.2">
      <c r="A446" s="35">
        <v>149</v>
      </c>
      <c r="B446" s="217" t="s">
        <v>562</v>
      </c>
      <c r="C446" s="218" t="s">
        <v>562</v>
      </c>
      <c r="D446" s="35">
        <v>1032</v>
      </c>
      <c r="E446" s="35" t="s">
        <v>116</v>
      </c>
      <c r="F446" s="34" t="s">
        <v>541</v>
      </c>
      <c r="G446" s="228" t="s">
        <v>563</v>
      </c>
      <c r="H446" s="222" t="s">
        <v>27</v>
      </c>
      <c r="I446" s="36">
        <v>13040.3</v>
      </c>
      <c r="J446" s="37">
        <v>1433</v>
      </c>
      <c r="K446" s="189"/>
      <c r="L446" s="149"/>
      <c r="M446" s="39">
        <f>ROUND(Tabla133323223[[#This Row],[ Valor en             RD$           ]]/Tabla133323223[[#This Row],[Existencia mayo]],2)</f>
        <v>9.1</v>
      </c>
      <c r="N446" s="30">
        <f>ROUND(Tabla133323223[[#This Row],[Entrada ]]*Tabla133323223[[#This Row],[Costo unitario RD$]],2)</f>
        <v>0</v>
      </c>
      <c r="O446" s="30">
        <f>ROUND(Tabla133323223[[#This Row],[Salida ]]*Tabla133323223[[#This Row],[Costo unitario RD$]],2)</f>
        <v>0</v>
      </c>
      <c r="P446" s="40">
        <f>+Tabla133323223[[#This Row],[Existencia mayo]]+Tabla133323223[[#This Row],[Entrada ]]-Tabla133323223[[#This Row],[Salida ]]</f>
        <v>1433</v>
      </c>
      <c r="Q446" s="32">
        <f>+Tabla133323223[[#This Row],[ Valor en             RD$           ]]+Tabla133323223[[#This Row],[Entrada  RD$]]-Tabla133323223[[#This Row],[Salida RD$ ]]</f>
        <v>13040.3</v>
      </c>
    </row>
    <row r="447" spans="1:17" s="6" customFormat="1" ht="27" customHeight="1" x14ac:dyDescent="0.2">
      <c r="A447" s="35">
        <v>150</v>
      </c>
      <c r="B447" s="217">
        <v>43801</v>
      </c>
      <c r="C447" s="218">
        <v>43801</v>
      </c>
      <c r="D447" s="35">
        <v>1033</v>
      </c>
      <c r="E447" s="35" t="s">
        <v>116</v>
      </c>
      <c r="F447" s="34" t="s">
        <v>541</v>
      </c>
      <c r="G447" s="228" t="s">
        <v>564</v>
      </c>
      <c r="H447" s="222" t="s">
        <v>27</v>
      </c>
      <c r="I447" s="36">
        <v>7646.4000000000005</v>
      </c>
      <c r="J447" s="37">
        <v>1296</v>
      </c>
      <c r="K447" s="189"/>
      <c r="L447" s="149"/>
      <c r="M447" s="39">
        <f>ROUND(Tabla133323223[[#This Row],[ Valor en             RD$           ]]/Tabla133323223[[#This Row],[Existencia mayo]],2)</f>
        <v>5.9</v>
      </c>
      <c r="N447" s="30">
        <f>ROUND(Tabla133323223[[#This Row],[Entrada ]]*Tabla133323223[[#This Row],[Costo unitario RD$]],2)</f>
        <v>0</v>
      </c>
      <c r="O447" s="30">
        <f>ROUND(Tabla133323223[[#This Row],[Salida ]]*Tabla133323223[[#This Row],[Costo unitario RD$]],2)</f>
        <v>0</v>
      </c>
      <c r="P447" s="40">
        <f>+Tabla133323223[[#This Row],[Existencia mayo]]+Tabla133323223[[#This Row],[Entrada ]]-Tabla133323223[[#This Row],[Salida ]]</f>
        <v>1296</v>
      </c>
      <c r="Q447" s="32">
        <f>+Tabla133323223[[#This Row],[ Valor en             RD$           ]]+Tabla133323223[[#This Row],[Entrada  RD$]]-Tabla133323223[[#This Row],[Salida RD$ ]]</f>
        <v>7646.4000000000005</v>
      </c>
    </row>
    <row r="448" spans="1:17" s="6" customFormat="1" ht="27" customHeight="1" x14ac:dyDescent="0.2">
      <c r="A448" s="35">
        <v>151</v>
      </c>
      <c r="B448" s="217">
        <v>43249</v>
      </c>
      <c r="C448" s="218">
        <v>43249</v>
      </c>
      <c r="D448" s="35">
        <v>1033</v>
      </c>
      <c r="E448" s="35" t="s">
        <v>116</v>
      </c>
      <c r="F448" s="34" t="s">
        <v>541</v>
      </c>
      <c r="G448" s="228" t="s">
        <v>564</v>
      </c>
      <c r="H448" s="222" t="s">
        <v>27</v>
      </c>
      <c r="I448" s="36">
        <v>2305.6799999999998</v>
      </c>
      <c r="J448" s="37">
        <v>312</v>
      </c>
      <c r="K448" s="189"/>
      <c r="L448" s="149"/>
      <c r="M448" s="39">
        <f>ROUND(Tabla133323223[[#This Row],[ Valor en             RD$           ]]/Tabla133323223[[#This Row],[Existencia mayo]],2)</f>
        <v>7.39</v>
      </c>
      <c r="N448" s="30">
        <f>ROUND(Tabla133323223[[#This Row],[Entrada ]]*Tabla133323223[[#This Row],[Costo unitario RD$]],2)</f>
        <v>0</v>
      </c>
      <c r="O448" s="30">
        <f>ROUND(Tabla133323223[[#This Row],[Salida ]]*Tabla133323223[[#This Row],[Costo unitario RD$]],2)</f>
        <v>0</v>
      </c>
      <c r="P448" s="40">
        <f>+Tabla133323223[[#This Row],[Existencia mayo]]+Tabla133323223[[#This Row],[Entrada ]]-Tabla133323223[[#This Row],[Salida ]]</f>
        <v>312</v>
      </c>
      <c r="Q448" s="32">
        <f>+Tabla133323223[[#This Row],[ Valor en             RD$           ]]+Tabla133323223[[#This Row],[Entrada  RD$]]-Tabla133323223[[#This Row],[Salida RD$ ]]</f>
        <v>2305.6799999999998</v>
      </c>
    </row>
    <row r="449" spans="1:17" s="6" customFormat="1" ht="27" customHeight="1" x14ac:dyDescent="0.2">
      <c r="A449" s="35">
        <v>152</v>
      </c>
      <c r="B449" s="140">
        <v>44326</v>
      </c>
      <c r="C449" s="89">
        <v>44326</v>
      </c>
      <c r="D449" s="33">
        <v>1043</v>
      </c>
      <c r="E449" s="33" t="s">
        <v>41</v>
      </c>
      <c r="F449" s="34" t="s">
        <v>536</v>
      </c>
      <c r="G449" s="155" t="s">
        <v>565</v>
      </c>
      <c r="H449" s="35" t="s">
        <v>27</v>
      </c>
      <c r="I449" s="36">
        <v>1554.684</v>
      </c>
      <c r="J449" s="37">
        <v>391</v>
      </c>
      <c r="K449" s="189"/>
      <c r="L449" s="149"/>
      <c r="M449" s="39">
        <f>ROUND(Tabla133323223[[#This Row],[ Valor en             RD$           ]]/Tabla133323223[[#This Row],[Existencia mayo]],2)</f>
        <v>3.98</v>
      </c>
      <c r="N449" s="30">
        <f>ROUND(Tabla133323223[[#This Row],[Entrada ]]*Tabla133323223[[#This Row],[Costo unitario RD$]],2)</f>
        <v>0</v>
      </c>
      <c r="O449" s="30">
        <f>ROUND(Tabla133323223[[#This Row],[Salida ]]*Tabla133323223[[#This Row],[Costo unitario RD$]],2)</f>
        <v>0</v>
      </c>
      <c r="P449" s="40">
        <f>+Tabla133323223[[#This Row],[Existencia mayo]]+Tabla133323223[[#This Row],[Entrada ]]-Tabla133323223[[#This Row],[Salida ]]</f>
        <v>391</v>
      </c>
      <c r="Q449" s="32">
        <f>+Tabla133323223[[#This Row],[ Valor en             RD$           ]]+Tabla133323223[[#This Row],[Entrada  RD$]]-Tabla133323223[[#This Row],[Salida RD$ ]]</f>
        <v>1554.684</v>
      </c>
    </row>
    <row r="450" spans="1:17" s="6" customFormat="1" ht="27" customHeight="1" x14ac:dyDescent="0.2">
      <c r="A450" s="35">
        <v>153</v>
      </c>
      <c r="B450" s="217" t="s">
        <v>543</v>
      </c>
      <c r="C450" s="218" t="s">
        <v>543</v>
      </c>
      <c r="D450" s="35">
        <v>1043</v>
      </c>
      <c r="E450" s="35" t="s">
        <v>41</v>
      </c>
      <c r="F450" s="34" t="s">
        <v>536</v>
      </c>
      <c r="G450" s="228" t="s">
        <v>565</v>
      </c>
      <c r="H450" s="222" t="s">
        <v>27</v>
      </c>
      <c r="I450" s="36">
        <v>10637.5</v>
      </c>
      <c r="J450" s="37">
        <v>37</v>
      </c>
      <c r="K450" s="187"/>
      <c r="L450" s="229"/>
      <c r="M450" s="39">
        <f>ROUND(Tabla133323223[[#This Row],[ Valor en             RD$           ]]/Tabla133323223[[#This Row],[Existencia mayo]],2)</f>
        <v>287.5</v>
      </c>
      <c r="N450" s="30">
        <f>ROUND(Tabla133323223[[#This Row],[Entrada ]]*Tabla133323223[[#This Row],[Costo unitario RD$]],2)</f>
        <v>0</v>
      </c>
      <c r="O450" s="30">
        <f>ROUND(Tabla133323223[[#This Row],[Salida ]]*Tabla133323223[[#This Row],[Costo unitario RD$]],2)</f>
        <v>0</v>
      </c>
      <c r="P450" s="40">
        <f>+Tabla133323223[[#This Row],[Existencia mayo]]+Tabla133323223[[#This Row],[Entrada ]]-Tabla133323223[[#This Row],[Salida ]]</f>
        <v>37</v>
      </c>
      <c r="Q450" s="32">
        <f>+Tabla133323223[[#This Row],[ Valor en             RD$           ]]+Tabla133323223[[#This Row],[Entrada  RD$]]-Tabla133323223[[#This Row],[Salida RD$ ]]</f>
        <v>10637.5</v>
      </c>
    </row>
    <row r="451" spans="1:17" s="6" customFormat="1" ht="27" customHeight="1" x14ac:dyDescent="0.2">
      <c r="A451" s="35">
        <v>154</v>
      </c>
      <c r="B451" s="217" t="s">
        <v>543</v>
      </c>
      <c r="C451" s="218" t="s">
        <v>543</v>
      </c>
      <c r="D451" s="35">
        <v>1044</v>
      </c>
      <c r="E451" s="35" t="s">
        <v>116</v>
      </c>
      <c r="F451" s="34" t="s">
        <v>541</v>
      </c>
      <c r="G451" s="228" t="s">
        <v>566</v>
      </c>
      <c r="H451" s="222" t="s">
        <v>27</v>
      </c>
      <c r="I451" s="36">
        <v>70725</v>
      </c>
      <c r="J451" s="37">
        <v>246</v>
      </c>
      <c r="K451" s="189"/>
      <c r="L451" s="149"/>
      <c r="M451" s="39">
        <f>ROUND(Tabla133323223[[#This Row],[ Valor en             RD$           ]]/Tabla133323223[[#This Row],[Existencia mayo]],2)</f>
        <v>287.5</v>
      </c>
      <c r="N451" s="30">
        <f>ROUND(Tabla133323223[[#This Row],[Entrada ]]*Tabla133323223[[#This Row],[Costo unitario RD$]],2)</f>
        <v>0</v>
      </c>
      <c r="O451" s="30">
        <f>ROUND(Tabla133323223[[#This Row],[Salida ]]*Tabla133323223[[#This Row],[Costo unitario RD$]],2)</f>
        <v>0</v>
      </c>
      <c r="P451" s="40">
        <f>+Tabla133323223[[#This Row],[Existencia mayo]]+Tabla133323223[[#This Row],[Entrada ]]-Tabla133323223[[#This Row],[Salida ]]</f>
        <v>246</v>
      </c>
      <c r="Q451" s="32">
        <f>+Tabla133323223[[#This Row],[ Valor en             RD$           ]]+Tabla133323223[[#This Row],[Entrada  RD$]]-Tabla133323223[[#This Row],[Salida RD$ ]]</f>
        <v>70725</v>
      </c>
    </row>
    <row r="452" spans="1:17" s="6" customFormat="1" ht="27" customHeight="1" x14ac:dyDescent="0.2">
      <c r="A452" s="35">
        <v>155</v>
      </c>
      <c r="B452" s="140">
        <v>44326</v>
      </c>
      <c r="C452" s="89">
        <v>44326</v>
      </c>
      <c r="D452" s="33">
        <v>1045</v>
      </c>
      <c r="E452" s="33" t="s">
        <v>41</v>
      </c>
      <c r="F452" s="34" t="s">
        <v>536</v>
      </c>
      <c r="G452" s="155" t="s">
        <v>567</v>
      </c>
      <c r="H452" s="35" t="s">
        <v>27</v>
      </c>
      <c r="I452" s="36">
        <v>4672.8</v>
      </c>
      <c r="J452" s="37">
        <v>22</v>
      </c>
      <c r="K452" s="189"/>
      <c r="L452" s="149"/>
      <c r="M452" s="39">
        <f>ROUND(Tabla133323223[[#This Row],[ Valor en             RD$           ]]/Tabla133323223[[#This Row],[Existencia mayo]],2)</f>
        <v>212.4</v>
      </c>
      <c r="N452" s="30">
        <f>ROUND(Tabla133323223[[#This Row],[Entrada ]]*Tabla133323223[[#This Row],[Costo unitario RD$]],2)</f>
        <v>0</v>
      </c>
      <c r="O452" s="30">
        <f>ROUND(Tabla133323223[[#This Row],[Salida ]]*Tabla133323223[[#This Row],[Costo unitario RD$]],2)</f>
        <v>0</v>
      </c>
      <c r="P452" s="40">
        <f>+Tabla133323223[[#This Row],[Existencia mayo]]+Tabla133323223[[#This Row],[Entrada ]]-Tabla133323223[[#This Row],[Salida ]]</f>
        <v>22</v>
      </c>
      <c r="Q452" s="32">
        <f>+Tabla133323223[[#This Row],[ Valor en             RD$           ]]+Tabla133323223[[#This Row],[Entrada  RD$]]-Tabla133323223[[#This Row],[Salida RD$ ]]</f>
        <v>4672.8</v>
      </c>
    </row>
    <row r="453" spans="1:17" s="6" customFormat="1" ht="27" customHeight="1" x14ac:dyDescent="0.2">
      <c r="A453" s="35">
        <v>156</v>
      </c>
      <c r="B453" s="140">
        <v>44326</v>
      </c>
      <c r="C453" s="89">
        <v>44326</v>
      </c>
      <c r="D453" s="33">
        <v>1046</v>
      </c>
      <c r="E453" s="33" t="s">
        <v>41</v>
      </c>
      <c r="F453" s="34" t="s">
        <v>536</v>
      </c>
      <c r="G453" s="155" t="s">
        <v>568</v>
      </c>
      <c r="H453" s="35" t="s">
        <v>27</v>
      </c>
      <c r="I453" s="36">
        <v>7286.4999999999991</v>
      </c>
      <c r="J453" s="37">
        <v>25</v>
      </c>
      <c r="K453" s="189"/>
      <c r="L453" s="149"/>
      <c r="M453" s="39">
        <f>ROUND(Tabla133323223[[#This Row],[ Valor en             RD$           ]]/Tabla133323223[[#This Row],[Existencia mayo]],2)</f>
        <v>291.45999999999998</v>
      </c>
      <c r="N453" s="30">
        <f>ROUND(Tabla133323223[[#This Row],[Entrada ]]*Tabla133323223[[#This Row],[Costo unitario RD$]],2)</f>
        <v>0</v>
      </c>
      <c r="O453" s="30">
        <f>ROUND(Tabla133323223[[#This Row],[Salida ]]*Tabla133323223[[#This Row],[Costo unitario RD$]],2)</f>
        <v>0</v>
      </c>
      <c r="P453" s="40">
        <f>+Tabla133323223[[#This Row],[Existencia mayo]]+Tabla133323223[[#This Row],[Entrada ]]-Tabla133323223[[#This Row],[Salida ]]</f>
        <v>25</v>
      </c>
      <c r="Q453" s="32">
        <f>+Tabla133323223[[#This Row],[ Valor en             RD$           ]]+Tabla133323223[[#This Row],[Entrada  RD$]]-Tabla133323223[[#This Row],[Salida RD$ ]]</f>
        <v>7286.4999999999991</v>
      </c>
    </row>
    <row r="454" spans="1:17" s="6" customFormat="1" ht="27" customHeight="1" x14ac:dyDescent="0.2">
      <c r="A454" s="35">
        <v>157</v>
      </c>
      <c r="B454" s="140" t="s">
        <v>550</v>
      </c>
      <c r="C454" s="89">
        <v>43892</v>
      </c>
      <c r="D454" s="33">
        <v>1048</v>
      </c>
      <c r="E454" s="33" t="s">
        <v>41</v>
      </c>
      <c r="F454" s="34" t="s">
        <v>536</v>
      </c>
      <c r="G454" s="228" t="s">
        <v>569</v>
      </c>
      <c r="H454" s="222" t="s">
        <v>27</v>
      </c>
      <c r="I454" s="36">
        <v>300.81399999999996</v>
      </c>
      <c r="J454" s="37">
        <v>100</v>
      </c>
      <c r="K454" s="189"/>
      <c r="L454" s="149"/>
      <c r="M454" s="39">
        <f>ROUND(Tabla133323223[[#This Row],[ Valor en             RD$           ]]/Tabla133323223[[#This Row],[Existencia mayo]],2)</f>
        <v>3.01</v>
      </c>
      <c r="N454" s="30">
        <f>ROUND(Tabla133323223[[#This Row],[Entrada ]]*Tabla133323223[[#This Row],[Costo unitario RD$]],2)</f>
        <v>0</v>
      </c>
      <c r="O454" s="30">
        <f>ROUND(Tabla133323223[[#This Row],[Salida ]]*Tabla133323223[[#This Row],[Costo unitario RD$]],2)</f>
        <v>0</v>
      </c>
      <c r="P454" s="40">
        <f>+Tabla133323223[[#This Row],[Existencia mayo]]+Tabla133323223[[#This Row],[Entrada ]]-Tabla133323223[[#This Row],[Salida ]]</f>
        <v>100</v>
      </c>
      <c r="Q454" s="32">
        <f>+Tabla133323223[[#This Row],[ Valor en             RD$           ]]+Tabla133323223[[#This Row],[Entrada  RD$]]-Tabla133323223[[#This Row],[Salida RD$ ]]</f>
        <v>300.81399999999996</v>
      </c>
    </row>
    <row r="455" spans="1:17" s="6" customFormat="1" ht="27" customHeight="1" x14ac:dyDescent="0.2">
      <c r="A455" s="35">
        <v>159</v>
      </c>
      <c r="B455" s="140" t="s">
        <v>550</v>
      </c>
      <c r="C455" s="89">
        <v>43892</v>
      </c>
      <c r="D455" s="33">
        <v>1049</v>
      </c>
      <c r="E455" s="33" t="s">
        <v>41</v>
      </c>
      <c r="F455" s="34" t="s">
        <v>536</v>
      </c>
      <c r="G455" s="228" t="s">
        <v>570</v>
      </c>
      <c r="H455" s="222" t="s">
        <v>27</v>
      </c>
      <c r="I455" s="36">
        <v>2310.0500799999995</v>
      </c>
      <c r="J455" s="37">
        <v>423</v>
      </c>
      <c r="K455" s="189"/>
      <c r="L455" s="149">
        <v>8</v>
      </c>
      <c r="M455" s="39">
        <f>ROUND(Tabla133323223[[#This Row],[ Valor en             RD$           ]]/Tabla133323223[[#This Row],[Existencia mayo]],2)</f>
        <v>5.46</v>
      </c>
      <c r="N455" s="30">
        <f>ROUND(Tabla133323223[[#This Row],[Entrada ]]*Tabla133323223[[#This Row],[Costo unitario RD$]],2)</f>
        <v>0</v>
      </c>
      <c r="O455" s="30">
        <f>ROUND(Tabla133323223[[#This Row],[Salida ]]*Tabla133323223[[#This Row],[Costo unitario RD$]],2)</f>
        <v>43.68</v>
      </c>
      <c r="P455" s="40">
        <f>+Tabla133323223[[#This Row],[Existencia mayo]]+Tabla133323223[[#This Row],[Entrada ]]-Tabla133323223[[#This Row],[Salida ]]</f>
        <v>415</v>
      </c>
      <c r="Q455" s="32">
        <f>+Tabla133323223[[#This Row],[ Valor en             RD$           ]]+Tabla133323223[[#This Row],[Entrada  RD$]]-Tabla133323223[[#This Row],[Salida RD$ ]]</f>
        <v>2266.3700799999997</v>
      </c>
    </row>
    <row r="456" spans="1:17" s="6" customFormat="1" ht="27" customHeight="1" x14ac:dyDescent="0.2">
      <c r="A456" s="35">
        <v>160</v>
      </c>
      <c r="B456" s="217" t="s">
        <v>552</v>
      </c>
      <c r="C456" s="218" t="s">
        <v>552</v>
      </c>
      <c r="D456" s="35">
        <v>1049</v>
      </c>
      <c r="E456" s="35" t="s">
        <v>41</v>
      </c>
      <c r="F456" s="34" t="s">
        <v>536</v>
      </c>
      <c r="G456" s="228" t="s">
        <v>570</v>
      </c>
      <c r="H456" s="222" t="s">
        <v>27</v>
      </c>
      <c r="I456" s="36">
        <v>37258.239999999998</v>
      </c>
      <c r="J456" s="37">
        <v>6128</v>
      </c>
      <c r="K456" s="187"/>
      <c r="L456" s="229"/>
      <c r="M456" s="39">
        <f>ROUND(Tabla133323223[[#This Row],[ Valor en             RD$           ]]/Tabla133323223[[#This Row],[Existencia mayo]],2)</f>
        <v>6.08</v>
      </c>
      <c r="N456" s="30">
        <f>ROUND(Tabla133323223[[#This Row],[Entrada ]]*Tabla133323223[[#This Row],[Costo unitario RD$]],2)</f>
        <v>0</v>
      </c>
      <c r="O456" s="30">
        <f>ROUND(Tabla133323223[[#This Row],[Salida ]]*Tabla133323223[[#This Row],[Costo unitario RD$]],2)</f>
        <v>0</v>
      </c>
      <c r="P456" s="40">
        <f>+Tabla133323223[[#This Row],[Existencia mayo]]+Tabla133323223[[#This Row],[Entrada ]]-Tabla133323223[[#This Row],[Salida ]]</f>
        <v>6128</v>
      </c>
      <c r="Q456" s="32">
        <f>+Tabla133323223[[#This Row],[ Valor en             RD$           ]]+Tabla133323223[[#This Row],[Entrada  RD$]]-Tabla133323223[[#This Row],[Salida RD$ ]]</f>
        <v>37258.239999999998</v>
      </c>
    </row>
    <row r="457" spans="1:17" s="6" customFormat="1" ht="27" customHeight="1" x14ac:dyDescent="0.2">
      <c r="A457" s="35">
        <v>162</v>
      </c>
      <c r="B457" s="217" t="s">
        <v>571</v>
      </c>
      <c r="C457" s="218" t="s">
        <v>571</v>
      </c>
      <c r="D457" s="35">
        <v>1051</v>
      </c>
      <c r="E457" s="35" t="s">
        <v>41</v>
      </c>
      <c r="F457" s="34" t="s">
        <v>536</v>
      </c>
      <c r="G457" s="228" t="s">
        <v>572</v>
      </c>
      <c r="H457" s="222" t="s">
        <v>27</v>
      </c>
      <c r="I457" s="36">
        <v>4440</v>
      </c>
      <c r="J457" s="37">
        <v>1200</v>
      </c>
      <c r="K457" s="187"/>
      <c r="L457" s="229"/>
      <c r="M457" s="39">
        <f>ROUND(Tabla133323223[[#This Row],[ Valor en             RD$           ]]/Tabla133323223[[#This Row],[Existencia mayo]],2)</f>
        <v>3.7</v>
      </c>
      <c r="N457" s="30">
        <f>ROUND(Tabla133323223[[#This Row],[Entrada ]]*Tabla133323223[[#This Row],[Costo unitario RD$]],2)</f>
        <v>0</v>
      </c>
      <c r="O457" s="30">
        <f>ROUND(Tabla133323223[[#This Row],[Salida ]]*Tabla133323223[[#This Row],[Costo unitario RD$]],2)</f>
        <v>0</v>
      </c>
      <c r="P457" s="40">
        <f>+Tabla133323223[[#This Row],[Existencia mayo]]+Tabla133323223[[#This Row],[Entrada ]]-Tabla133323223[[#This Row],[Salida ]]</f>
        <v>1200</v>
      </c>
      <c r="Q457" s="32">
        <f>+Tabla133323223[[#This Row],[ Valor en             RD$           ]]+Tabla133323223[[#This Row],[Entrada  RD$]]-Tabla133323223[[#This Row],[Salida RD$ ]]</f>
        <v>4440</v>
      </c>
    </row>
    <row r="458" spans="1:17" s="6" customFormat="1" ht="27" customHeight="1" x14ac:dyDescent="0.2">
      <c r="A458" s="35">
        <v>163</v>
      </c>
      <c r="B458" s="217">
        <v>42464</v>
      </c>
      <c r="C458" s="218">
        <v>42464</v>
      </c>
      <c r="D458" s="35">
        <v>1053</v>
      </c>
      <c r="E458" s="35" t="s">
        <v>41</v>
      </c>
      <c r="F458" s="34" t="s">
        <v>536</v>
      </c>
      <c r="G458" s="228" t="s">
        <v>573</v>
      </c>
      <c r="H458" s="222" t="s">
        <v>27</v>
      </c>
      <c r="I458" s="36">
        <v>12218.9</v>
      </c>
      <c r="J458" s="37">
        <v>1900</v>
      </c>
      <c r="K458" s="187"/>
      <c r="L458" s="229"/>
      <c r="M458" s="39">
        <f>ROUND(Tabla133323223[[#This Row],[ Valor en             RD$           ]]/Tabla133323223[[#This Row],[Existencia mayo]],2)</f>
        <v>6.43</v>
      </c>
      <c r="N458" s="30">
        <f>ROUND(Tabla133323223[[#This Row],[Entrada ]]*Tabla133323223[[#This Row],[Costo unitario RD$]],2)</f>
        <v>0</v>
      </c>
      <c r="O458" s="30">
        <f>ROUND(Tabla133323223[[#This Row],[Salida ]]*Tabla133323223[[#This Row],[Costo unitario RD$]],2)</f>
        <v>0</v>
      </c>
      <c r="P458" s="40">
        <f>+Tabla133323223[[#This Row],[Existencia mayo]]+Tabla133323223[[#This Row],[Entrada ]]-Tabla133323223[[#This Row],[Salida ]]</f>
        <v>1900</v>
      </c>
      <c r="Q458" s="32">
        <f>+Tabla133323223[[#This Row],[ Valor en             RD$           ]]+Tabla133323223[[#This Row],[Entrada  RD$]]-Tabla133323223[[#This Row],[Salida RD$ ]]</f>
        <v>12218.9</v>
      </c>
    </row>
    <row r="459" spans="1:17" s="6" customFormat="1" ht="32.25" customHeight="1" x14ac:dyDescent="0.2">
      <c r="A459" s="35">
        <v>164</v>
      </c>
      <c r="B459" s="217">
        <v>42464</v>
      </c>
      <c r="C459" s="218">
        <v>42464</v>
      </c>
      <c r="D459" s="35">
        <v>1054</v>
      </c>
      <c r="E459" s="35" t="s">
        <v>41</v>
      </c>
      <c r="F459" s="34" t="s">
        <v>536</v>
      </c>
      <c r="G459" s="228" t="s">
        <v>574</v>
      </c>
      <c r="H459" s="222" t="s">
        <v>27</v>
      </c>
      <c r="I459" s="36">
        <v>173.637</v>
      </c>
      <c r="J459" s="37">
        <v>27</v>
      </c>
      <c r="K459" s="187"/>
      <c r="L459" s="229"/>
      <c r="M459" s="39">
        <f>ROUND(Tabla133323223[[#This Row],[ Valor en             RD$           ]]/Tabla133323223[[#This Row],[Existencia mayo]],2)</f>
        <v>6.43</v>
      </c>
      <c r="N459" s="30">
        <f>ROUND(Tabla133323223[[#This Row],[Entrada ]]*Tabla133323223[[#This Row],[Costo unitario RD$]],2)</f>
        <v>0</v>
      </c>
      <c r="O459" s="30">
        <f>ROUND(Tabla133323223[[#This Row],[Salida ]]*Tabla133323223[[#This Row],[Costo unitario RD$]],2)</f>
        <v>0</v>
      </c>
      <c r="P459" s="40">
        <f>+Tabla133323223[[#This Row],[Existencia mayo]]+Tabla133323223[[#This Row],[Entrada ]]-Tabla133323223[[#This Row],[Salida ]]</f>
        <v>27</v>
      </c>
      <c r="Q459" s="32">
        <f>+Tabla133323223[[#This Row],[ Valor en             RD$           ]]+Tabla133323223[[#This Row],[Entrada  RD$]]-Tabla133323223[[#This Row],[Salida RD$ ]]</f>
        <v>173.637</v>
      </c>
    </row>
    <row r="460" spans="1:17" s="6" customFormat="1" ht="27" customHeight="1" x14ac:dyDescent="0.2">
      <c r="A460" s="35">
        <v>165</v>
      </c>
      <c r="B460" s="217" t="s">
        <v>575</v>
      </c>
      <c r="C460" s="218">
        <v>43000</v>
      </c>
      <c r="D460" s="35">
        <v>1056</v>
      </c>
      <c r="E460" s="35" t="s">
        <v>41</v>
      </c>
      <c r="F460" s="34" t="s">
        <v>536</v>
      </c>
      <c r="G460" s="228" t="s">
        <v>576</v>
      </c>
      <c r="H460" s="222" t="s">
        <v>27</v>
      </c>
      <c r="I460" s="36">
        <v>9003.4</v>
      </c>
      <c r="J460" s="37">
        <v>1400</v>
      </c>
      <c r="K460" s="187"/>
      <c r="L460" s="229"/>
      <c r="M460" s="39">
        <f>ROUND(Tabla133323223[[#This Row],[ Valor en             RD$           ]]/Tabla133323223[[#This Row],[Existencia mayo]],2)</f>
        <v>6.43</v>
      </c>
      <c r="N460" s="30">
        <f>ROUND(Tabla133323223[[#This Row],[Entrada ]]*Tabla133323223[[#This Row],[Costo unitario RD$]],2)</f>
        <v>0</v>
      </c>
      <c r="O460" s="30">
        <f>ROUND(Tabla133323223[[#This Row],[Salida ]]*Tabla133323223[[#This Row],[Costo unitario RD$]],2)</f>
        <v>0</v>
      </c>
      <c r="P460" s="40">
        <f>+Tabla133323223[[#This Row],[Existencia mayo]]+Tabla133323223[[#This Row],[Entrada ]]-Tabla133323223[[#This Row],[Salida ]]</f>
        <v>1400</v>
      </c>
      <c r="Q460" s="32">
        <f>+Tabla133323223[[#This Row],[ Valor en             RD$           ]]+Tabla133323223[[#This Row],[Entrada  RD$]]-Tabla133323223[[#This Row],[Salida RD$ ]]</f>
        <v>9003.4</v>
      </c>
    </row>
    <row r="461" spans="1:17" s="6" customFormat="1" ht="27" customHeight="1" x14ac:dyDescent="0.2">
      <c r="A461" s="35">
        <v>166</v>
      </c>
      <c r="B461" s="140" t="s">
        <v>540</v>
      </c>
      <c r="C461" s="89">
        <v>43837</v>
      </c>
      <c r="D461" s="33">
        <v>1079</v>
      </c>
      <c r="E461" s="33" t="s">
        <v>116</v>
      </c>
      <c r="F461" s="34" t="s">
        <v>541</v>
      </c>
      <c r="G461" s="155" t="s">
        <v>577</v>
      </c>
      <c r="H461" s="35" t="s">
        <v>401</v>
      </c>
      <c r="I461" s="36">
        <v>6112.4</v>
      </c>
      <c r="J461" s="37">
        <v>4</v>
      </c>
      <c r="K461" s="189"/>
      <c r="L461" s="149"/>
      <c r="M461" s="39">
        <f>ROUND(Tabla133323223[[#This Row],[ Valor en             RD$           ]]/Tabla133323223[[#This Row],[Existencia mayo]],2)</f>
        <v>1528.1</v>
      </c>
      <c r="N461" s="30">
        <f>ROUND(Tabla133323223[[#This Row],[Entrada ]]*Tabla133323223[[#This Row],[Costo unitario RD$]],2)</f>
        <v>0</v>
      </c>
      <c r="O461" s="30">
        <f>ROUND(Tabla133323223[[#This Row],[Salida ]]*Tabla133323223[[#This Row],[Costo unitario RD$]],2)</f>
        <v>0</v>
      </c>
      <c r="P461" s="40">
        <f>+Tabla133323223[[#This Row],[Existencia mayo]]+Tabla133323223[[#This Row],[Entrada ]]-Tabla133323223[[#This Row],[Salida ]]</f>
        <v>4</v>
      </c>
      <c r="Q461" s="32">
        <f>+Tabla133323223[[#This Row],[ Valor en             RD$           ]]+Tabla133323223[[#This Row],[Entrada  RD$]]-Tabla133323223[[#This Row],[Salida RD$ ]]</f>
        <v>6112.4</v>
      </c>
    </row>
    <row r="462" spans="1:17" s="6" customFormat="1" ht="27" customHeight="1" x14ac:dyDescent="0.2">
      <c r="A462" s="35">
        <v>167</v>
      </c>
      <c r="B462" s="140" t="s">
        <v>550</v>
      </c>
      <c r="C462" s="89">
        <v>43892</v>
      </c>
      <c r="D462" s="33">
        <v>2001</v>
      </c>
      <c r="E462" s="33" t="s">
        <v>116</v>
      </c>
      <c r="F462" s="34" t="s">
        <v>541</v>
      </c>
      <c r="G462" s="155" t="s">
        <v>578</v>
      </c>
      <c r="H462" s="222" t="s">
        <v>27</v>
      </c>
      <c r="I462" s="36">
        <v>1590</v>
      </c>
      <c r="J462" s="37">
        <v>20</v>
      </c>
      <c r="K462" s="189"/>
      <c r="L462" s="149"/>
      <c r="M462" s="39">
        <f>ROUND(Tabla133323223[[#This Row],[ Valor en             RD$           ]]/Tabla133323223[[#This Row],[Existencia mayo]],2)</f>
        <v>79.5</v>
      </c>
      <c r="N462" s="30">
        <f>ROUND(Tabla133323223[[#This Row],[Entrada ]]*Tabla133323223[[#This Row],[Costo unitario RD$]],2)</f>
        <v>0</v>
      </c>
      <c r="O462" s="30">
        <f>ROUND(Tabla133323223[[#This Row],[Salida ]]*Tabla133323223[[#This Row],[Costo unitario RD$]],2)</f>
        <v>0</v>
      </c>
      <c r="P462" s="40">
        <f>+Tabla133323223[[#This Row],[Existencia mayo]]+Tabla133323223[[#This Row],[Entrada ]]-Tabla133323223[[#This Row],[Salida ]]</f>
        <v>20</v>
      </c>
      <c r="Q462" s="32">
        <f>+Tabla133323223[[#This Row],[ Valor en             RD$           ]]+Tabla133323223[[#This Row],[Entrada  RD$]]-Tabla133323223[[#This Row],[Salida RD$ ]]</f>
        <v>1590</v>
      </c>
    </row>
    <row r="463" spans="1:17" s="6" customFormat="1" ht="27" customHeight="1" x14ac:dyDescent="0.2">
      <c r="A463" s="35">
        <v>168</v>
      </c>
      <c r="B463" s="217" t="s">
        <v>575</v>
      </c>
      <c r="C463" s="218">
        <v>43000</v>
      </c>
      <c r="D463" s="35">
        <v>2001</v>
      </c>
      <c r="E463" s="33" t="s">
        <v>116</v>
      </c>
      <c r="F463" s="34" t="s">
        <v>541</v>
      </c>
      <c r="G463" s="228" t="s">
        <v>578</v>
      </c>
      <c r="H463" s="222" t="s">
        <v>27</v>
      </c>
      <c r="I463" s="36">
        <v>1752.3</v>
      </c>
      <c r="J463" s="37">
        <v>9</v>
      </c>
      <c r="K463" s="189"/>
      <c r="L463" s="149"/>
      <c r="M463" s="39">
        <f>ROUND(Tabla133323223[[#This Row],[ Valor en             RD$           ]]/Tabla133323223[[#This Row],[Existencia mayo]],2)</f>
        <v>194.7</v>
      </c>
      <c r="N463" s="30">
        <f>ROUND(Tabla133323223[[#This Row],[Entrada ]]*Tabla133323223[[#This Row],[Costo unitario RD$]],2)</f>
        <v>0</v>
      </c>
      <c r="O463" s="30">
        <f>ROUND(Tabla133323223[[#This Row],[Salida ]]*Tabla133323223[[#This Row],[Costo unitario RD$]],2)</f>
        <v>0</v>
      </c>
      <c r="P463" s="40">
        <f>+Tabla133323223[[#This Row],[Existencia mayo]]+Tabla133323223[[#This Row],[Entrada ]]-Tabla133323223[[#This Row],[Salida ]]</f>
        <v>9</v>
      </c>
      <c r="Q463" s="32">
        <f>+Tabla133323223[[#This Row],[ Valor en             RD$           ]]+Tabla133323223[[#This Row],[Entrada  RD$]]-Tabla133323223[[#This Row],[Salida RD$ ]]</f>
        <v>1752.3</v>
      </c>
    </row>
    <row r="464" spans="1:17" ht="27" customHeight="1" x14ac:dyDescent="0.25">
      <c r="A464" s="35">
        <v>170</v>
      </c>
      <c r="B464" s="140" t="s">
        <v>540</v>
      </c>
      <c r="C464" s="89">
        <v>43837</v>
      </c>
      <c r="D464" s="33">
        <v>2002</v>
      </c>
      <c r="E464" s="33" t="s">
        <v>116</v>
      </c>
      <c r="F464" s="34" t="s">
        <v>541</v>
      </c>
      <c r="G464" s="155" t="s">
        <v>579</v>
      </c>
      <c r="H464" s="222" t="s">
        <v>27</v>
      </c>
      <c r="I464" s="36">
        <v>2992.5</v>
      </c>
      <c r="J464" s="37">
        <v>798</v>
      </c>
      <c r="K464" s="189"/>
      <c r="L464" s="149"/>
      <c r="M464" s="39">
        <f>ROUND(Tabla133323223[[#This Row],[ Valor en             RD$           ]]/Tabla133323223[[#This Row],[Existencia mayo]],2)</f>
        <v>3.75</v>
      </c>
      <c r="N464" s="30">
        <f>ROUND(Tabla133323223[[#This Row],[Entrada ]]*Tabla133323223[[#This Row],[Costo unitario RD$]],2)</f>
        <v>0</v>
      </c>
      <c r="O464" s="30">
        <f>ROUND(Tabla133323223[[#This Row],[Salida ]]*Tabla133323223[[#This Row],[Costo unitario RD$]],2)</f>
        <v>0</v>
      </c>
      <c r="P464" s="40">
        <f>+Tabla133323223[[#This Row],[Existencia mayo]]+Tabla133323223[[#This Row],[Entrada ]]-Tabla133323223[[#This Row],[Salida ]]</f>
        <v>798</v>
      </c>
      <c r="Q464" s="32">
        <f>+Tabla133323223[[#This Row],[ Valor en             RD$           ]]+Tabla133323223[[#This Row],[Entrada  RD$]]-Tabla133323223[[#This Row],[Salida RD$ ]]</f>
        <v>2992.5</v>
      </c>
    </row>
    <row r="465" spans="1:17" ht="27" customHeight="1" x14ac:dyDescent="0.25">
      <c r="A465" s="35">
        <v>171</v>
      </c>
      <c r="B465" s="140">
        <v>43896</v>
      </c>
      <c r="C465" s="89">
        <v>43896</v>
      </c>
      <c r="D465" s="33">
        <v>2003</v>
      </c>
      <c r="E465" s="33" t="s">
        <v>116</v>
      </c>
      <c r="F465" s="34" t="s">
        <v>541</v>
      </c>
      <c r="G465" s="155" t="s">
        <v>580</v>
      </c>
      <c r="H465" s="222" t="s">
        <v>401</v>
      </c>
      <c r="I465" s="36">
        <v>33205.199999999997</v>
      </c>
      <c r="J465" s="37">
        <v>70</v>
      </c>
      <c r="K465" s="189"/>
      <c r="L465" s="149"/>
      <c r="M465" s="39">
        <f>ROUND(Tabla133323223[[#This Row],[ Valor en             RD$           ]]/Tabla133323223[[#This Row],[Existencia mayo]],2)</f>
        <v>474.36</v>
      </c>
      <c r="N465" s="30">
        <f>ROUND(Tabla133323223[[#This Row],[Entrada ]]*Tabla133323223[[#This Row],[Costo unitario RD$]],2)</f>
        <v>0</v>
      </c>
      <c r="O465" s="30">
        <f>ROUND(Tabla133323223[[#This Row],[Salida ]]*Tabla133323223[[#This Row],[Costo unitario RD$]],2)</f>
        <v>0</v>
      </c>
      <c r="P465" s="40">
        <f>+Tabla133323223[[#This Row],[Existencia mayo]]+Tabla133323223[[#This Row],[Entrada ]]-Tabla133323223[[#This Row],[Salida ]]</f>
        <v>70</v>
      </c>
      <c r="Q465" s="32">
        <f>+Tabla133323223[[#This Row],[ Valor en             RD$           ]]+Tabla133323223[[#This Row],[Entrada  RD$]]-Tabla133323223[[#This Row],[Salida RD$ ]]</f>
        <v>33205.199999999997</v>
      </c>
    </row>
    <row r="466" spans="1:17" ht="27" customHeight="1" x14ac:dyDescent="0.25">
      <c r="A466" s="35">
        <v>172</v>
      </c>
      <c r="B466" s="217" t="s">
        <v>543</v>
      </c>
      <c r="C466" s="218" t="s">
        <v>543</v>
      </c>
      <c r="D466" s="35">
        <v>2003</v>
      </c>
      <c r="E466" s="33" t="s">
        <v>116</v>
      </c>
      <c r="F466" s="34" t="s">
        <v>541</v>
      </c>
      <c r="G466" s="228" t="s">
        <v>581</v>
      </c>
      <c r="H466" s="222" t="s">
        <v>27</v>
      </c>
      <c r="I466" s="36">
        <v>630.96</v>
      </c>
      <c r="J466" s="37">
        <v>132</v>
      </c>
      <c r="K466" s="189"/>
      <c r="L466" s="149"/>
      <c r="M466" s="39">
        <f>ROUND(Tabla133323223[[#This Row],[ Valor en             RD$           ]]/Tabla133323223[[#This Row],[Existencia mayo]],2)</f>
        <v>4.78</v>
      </c>
      <c r="N466" s="30">
        <f>ROUND(Tabla133323223[[#This Row],[Entrada ]]*Tabla133323223[[#This Row],[Costo unitario RD$]],2)</f>
        <v>0</v>
      </c>
      <c r="O466" s="30">
        <f>ROUND(Tabla133323223[[#This Row],[Salida ]]*Tabla133323223[[#This Row],[Costo unitario RD$]],2)</f>
        <v>0</v>
      </c>
      <c r="P466" s="40">
        <f>+Tabla133323223[[#This Row],[Existencia mayo]]+Tabla133323223[[#This Row],[Entrada ]]-Tabla133323223[[#This Row],[Salida ]]</f>
        <v>132</v>
      </c>
      <c r="Q466" s="32">
        <f>+Tabla133323223[[#This Row],[ Valor en             RD$           ]]+Tabla133323223[[#This Row],[Entrada  RD$]]-Tabla133323223[[#This Row],[Salida RD$ ]]</f>
        <v>630.96</v>
      </c>
    </row>
    <row r="467" spans="1:17" s="6" customFormat="1" ht="27" customHeight="1" x14ac:dyDescent="0.2">
      <c r="A467" s="35">
        <v>173</v>
      </c>
      <c r="B467" s="140" t="s">
        <v>540</v>
      </c>
      <c r="C467" s="89">
        <v>43837</v>
      </c>
      <c r="D467" s="33">
        <v>2004</v>
      </c>
      <c r="E467" s="35" t="s">
        <v>116</v>
      </c>
      <c r="F467" s="34" t="s">
        <v>541</v>
      </c>
      <c r="G467" s="155" t="s">
        <v>582</v>
      </c>
      <c r="H467" s="222" t="s">
        <v>27</v>
      </c>
      <c r="I467" s="36">
        <v>5728</v>
      </c>
      <c r="J467" s="37">
        <v>358</v>
      </c>
      <c r="K467" s="189"/>
      <c r="L467" s="149"/>
      <c r="M467" s="39">
        <f>ROUND(Tabla133323223[[#This Row],[ Valor en             RD$           ]]/Tabla133323223[[#This Row],[Existencia mayo]],2)</f>
        <v>16</v>
      </c>
      <c r="N467" s="30">
        <f>ROUND(Tabla133323223[[#This Row],[Entrada ]]*Tabla133323223[[#This Row],[Costo unitario RD$]],2)</f>
        <v>0</v>
      </c>
      <c r="O467" s="30">
        <f>ROUND(Tabla133323223[[#This Row],[Salida ]]*Tabla133323223[[#This Row],[Costo unitario RD$]],2)</f>
        <v>0</v>
      </c>
      <c r="P467" s="40">
        <f>+Tabla133323223[[#This Row],[Existencia mayo]]+Tabla133323223[[#This Row],[Entrada ]]-Tabla133323223[[#This Row],[Salida ]]</f>
        <v>358</v>
      </c>
      <c r="Q467" s="32">
        <f>+Tabla133323223[[#This Row],[ Valor en             RD$           ]]+Tabla133323223[[#This Row],[Entrada  RD$]]-Tabla133323223[[#This Row],[Salida RD$ ]]</f>
        <v>5728</v>
      </c>
    </row>
    <row r="468" spans="1:17" s="6" customFormat="1" ht="27" customHeight="1" x14ac:dyDescent="0.2">
      <c r="A468" s="35">
        <v>174</v>
      </c>
      <c r="B468" s="140">
        <v>44326</v>
      </c>
      <c r="C468" s="89">
        <v>44326</v>
      </c>
      <c r="D468" s="33">
        <v>2005</v>
      </c>
      <c r="E468" s="33" t="s">
        <v>116</v>
      </c>
      <c r="F468" s="34" t="s">
        <v>541</v>
      </c>
      <c r="G468" s="155" t="s">
        <v>583</v>
      </c>
      <c r="H468" s="35" t="s">
        <v>27</v>
      </c>
      <c r="I468" s="36">
        <v>181.72</v>
      </c>
      <c r="J468" s="37">
        <v>22</v>
      </c>
      <c r="K468" s="189"/>
      <c r="L468" s="149"/>
      <c r="M468" s="39">
        <f>ROUND(Tabla133323223[[#This Row],[ Valor en             RD$           ]]/Tabla133323223[[#This Row],[Existencia mayo]],2)</f>
        <v>8.26</v>
      </c>
      <c r="N468" s="30">
        <f>ROUND(Tabla133323223[[#This Row],[Entrada ]]*Tabla133323223[[#This Row],[Costo unitario RD$]],2)</f>
        <v>0</v>
      </c>
      <c r="O468" s="30">
        <f>ROUND(Tabla133323223[[#This Row],[Salida ]]*Tabla133323223[[#This Row],[Costo unitario RD$]],2)</f>
        <v>0</v>
      </c>
      <c r="P468" s="40">
        <f>+Tabla133323223[[#This Row],[Existencia mayo]]+Tabla133323223[[#This Row],[Entrada ]]-Tabla133323223[[#This Row],[Salida ]]</f>
        <v>22</v>
      </c>
      <c r="Q468" s="32">
        <f>+Tabla133323223[[#This Row],[ Valor en             RD$           ]]+Tabla133323223[[#This Row],[Entrada  RD$]]-Tabla133323223[[#This Row],[Salida RD$ ]]</f>
        <v>181.72</v>
      </c>
    </row>
    <row r="469" spans="1:17" s="6" customFormat="1" ht="27" customHeight="1" x14ac:dyDescent="0.2">
      <c r="A469" s="35">
        <v>175</v>
      </c>
      <c r="B469" s="140">
        <v>43896</v>
      </c>
      <c r="C469" s="89">
        <v>43896</v>
      </c>
      <c r="D469" s="33">
        <v>2008</v>
      </c>
      <c r="E469" s="33" t="s">
        <v>116</v>
      </c>
      <c r="F469" s="34" t="s">
        <v>541</v>
      </c>
      <c r="G469" s="155" t="s">
        <v>584</v>
      </c>
      <c r="H469" s="35" t="s">
        <v>401</v>
      </c>
      <c r="I469" s="36">
        <v>9346.7799999999988</v>
      </c>
      <c r="J469" s="37">
        <v>89</v>
      </c>
      <c r="K469" s="189"/>
      <c r="L469" s="149">
        <v>2</v>
      </c>
      <c r="M469" s="39">
        <f>ROUND(Tabla133323223[[#This Row],[ Valor en             RD$           ]]/Tabla133323223[[#This Row],[Existencia mayo]],2)</f>
        <v>105.02</v>
      </c>
      <c r="N469" s="30">
        <f>ROUND(Tabla133323223[[#This Row],[Entrada ]]*Tabla133323223[[#This Row],[Costo unitario RD$]],2)</f>
        <v>0</v>
      </c>
      <c r="O469" s="30">
        <f>ROUND(Tabla133323223[[#This Row],[Salida ]]*Tabla133323223[[#This Row],[Costo unitario RD$]],2)</f>
        <v>210.04</v>
      </c>
      <c r="P469" s="40">
        <f>+Tabla133323223[[#This Row],[Existencia mayo]]+Tabla133323223[[#This Row],[Entrada ]]-Tabla133323223[[#This Row],[Salida ]]</f>
        <v>87</v>
      </c>
      <c r="Q469" s="32">
        <f>+Tabla133323223[[#This Row],[ Valor en             RD$           ]]+Tabla133323223[[#This Row],[Entrada  RD$]]-Tabla133323223[[#This Row],[Salida RD$ ]]</f>
        <v>9136.739999999998</v>
      </c>
    </row>
    <row r="470" spans="1:17" s="6" customFormat="1" ht="27" customHeight="1" x14ac:dyDescent="0.2">
      <c r="A470" s="35">
        <v>176</v>
      </c>
      <c r="B470" s="217" t="s">
        <v>543</v>
      </c>
      <c r="C470" s="218" t="s">
        <v>543</v>
      </c>
      <c r="D470" s="35">
        <v>2008</v>
      </c>
      <c r="E470" s="35" t="s">
        <v>116</v>
      </c>
      <c r="F470" s="34" t="s">
        <v>541</v>
      </c>
      <c r="G470" s="155" t="s">
        <v>584</v>
      </c>
      <c r="H470" s="222" t="s">
        <v>585</v>
      </c>
      <c r="I470" s="36">
        <v>7412.7999999999993</v>
      </c>
      <c r="J470" s="37">
        <v>113</v>
      </c>
      <c r="K470" s="189"/>
      <c r="L470" s="149"/>
      <c r="M470" s="39">
        <f>ROUND(Tabla133323223[[#This Row],[ Valor en             RD$           ]]/Tabla133323223[[#This Row],[Existencia mayo]],2)</f>
        <v>65.599999999999994</v>
      </c>
      <c r="N470" s="30">
        <f>ROUND(Tabla133323223[[#This Row],[Entrada ]]*Tabla133323223[[#This Row],[Costo unitario RD$]],2)</f>
        <v>0</v>
      </c>
      <c r="O470" s="30">
        <f>ROUND(Tabla133323223[[#This Row],[Salida ]]*Tabla133323223[[#This Row],[Costo unitario RD$]],2)</f>
        <v>0</v>
      </c>
      <c r="P470" s="40">
        <f>+Tabla133323223[[#This Row],[Existencia mayo]]+Tabla133323223[[#This Row],[Entrada ]]-Tabla133323223[[#This Row],[Salida ]]</f>
        <v>113</v>
      </c>
      <c r="Q470" s="32">
        <f>+Tabla133323223[[#This Row],[ Valor en             RD$           ]]+Tabla133323223[[#This Row],[Entrada  RD$]]-Tabla133323223[[#This Row],[Salida RD$ ]]</f>
        <v>7412.7999999999993</v>
      </c>
    </row>
    <row r="471" spans="1:17" s="6" customFormat="1" ht="27" customHeight="1" x14ac:dyDescent="0.2">
      <c r="A471" s="35">
        <v>178</v>
      </c>
      <c r="B471" s="140">
        <v>44321</v>
      </c>
      <c r="C471" s="89">
        <v>44321</v>
      </c>
      <c r="D471" s="33">
        <v>2016</v>
      </c>
      <c r="E471" s="33" t="s">
        <v>116</v>
      </c>
      <c r="F471" s="34" t="s">
        <v>541</v>
      </c>
      <c r="G471" s="34" t="s">
        <v>586</v>
      </c>
      <c r="H471" s="33" t="s">
        <v>27</v>
      </c>
      <c r="I471" s="30">
        <v>9.9999999997635314E-4</v>
      </c>
      <c r="J471" s="156">
        <v>0</v>
      </c>
      <c r="K471" s="189"/>
      <c r="L471" s="149"/>
      <c r="M471" s="39">
        <v>25.9482</v>
      </c>
      <c r="N471" s="30">
        <f>ROUND(Tabla133323223[[#This Row],[Entrada ]]*Tabla133323223[[#This Row],[Costo unitario RD$]],2)</f>
        <v>0</v>
      </c>
      <c r="O471" s="30">
        <f>ROUND(Tabla133323223[[#This Row],[Salida ]]*Tabla133323223[[#This Row],[Costo unitario RD$]],2)</f>
        <v>0</v>
      </c>
      <c r="P471" s="40">
        <f>+Tabla133323223[[#This Row],[Existencia mayo]]+Tabla133323223[[#This Row],[Entrada ]]-Tabla133323223[[#This Row],[Salida ]]</f>
        <v>0</v>
      </c>
      <c r="Q471" s="32">
        <f>+Tabla133323223[[#This Row],[ Valor en             RD$           ]]+Tabla133323223[[#This Row],[Entrada  RD$]]-Tabla133323223[[#This Row],[Salida RD$ ]]</f>
        <v>9.9999999997635314E-4</v>
      </c>
    </row>
    <row r="472" spans="1:17" s="6" customFormat="1" ht="27" customHeight="1" x14ac:dyDescent="0.2">
      <c r="A472" s="35">
        <v>179</v>
      </c>
      <c r="B472" s="140">
        <v>44326</v>
      </c>
      <c r="C472" s="89">
        <v>44326</v>
      </c>
      <c r="D472" s="33">
        <v>2017</v>
      </c>
      <c r="E472" s="33" t="s">
        <v>116</v>
      </c>
      <c r="F472" s="34" t="s">
        <v>541</v>
      </c>
      <c r="G472" s="155" t="s">
        <v>587</v>
      </c>
      <c r="H472" s="35" t="s">
        <v>27</v>
      </c>
      <c r="I472" s="36">
        <v>637.20000000000005</v>
      </c>
      <c r="J472" s="37">
        <v>18</v>
      </c>
      <c r="K472" s="189"/>
      <c r="L472" s="149"/>
      <c r="M472" s="39">
        <f>ROUND(Tabla133323223[[#This Row],[ Valor en             RD$           ]]/Tabla133323223[[#This Row],[Existencia mayo]],2)</f>
        <v>35.4</v>
      </c>
      <c r="N472" s="30">
        <f>ROUND(Tabla133323223[[#This Row],[Entrada ]]*Tabla133323223[[#This Row],[Costo unitario RD$]],2)</f>
        <v>0</v>
      </c>
      <c r="O472" s="30">
        <f>ROUND(Tabla133323223[[#This Row],[Salida ]]*Tabla133323223[[#This Row],[Costo unitario RD$]],2)</f>
        <v>0</v>
      </c>
      <c r="P472" s="40">
        <f>+Tabla133323223[[#This Row],[Existencia mayo]]+Tabla133323223[[#This Row],[Entrada ]]-Tabla133323223[[#This Row],[Salida ]]</f>
        <v>18</v>
      </c>
      <c r="Q472" s="32">
        <f>+Tabla133323223[[#This Row],[ Valor en             RD$           ]]+Tabla133323223[[#This Row],[Entrada  RD$]]-Tabla133323223[[#This Row],[Salida RD$ ]]</f>
        <v>637.20000000000005</v>
      </c>
    </row>
    <row r="473" spans="1:17" s="6" customFormat="1" ht="27" customHeight="1" x14ac:dyDescent="0.2">
      <c r="A473" s="35">
        <v>181</v>
      </c>
      <c r="B473" s="140" t="s">
        <v>550</v>
      </c>
      <c r="C473" s="89">
        <v>43892</v>
      </c>
      <c r="D473" s="33">
        <v>2022</v>
      </c>
      <c r="E473" s="33" t="s">
        <v>132</v>
      </c>
      <c r="F473" s="34" t="s">
        <v>588</v>
      </c>
      <c r="G473" s="155" t="s">
        <v>589</v>
      </c>
      <c r="H473" s="222" t="s">
        <v>27</v>
      </c>
      <c r="I473" s="36">
        <v>2912.5113999999999</v>
      </c>
      <c r="J473" s="37">
        <v>17</v>
      </c>
      <c r="K473" s="189"/>
      <c r="L473" s="149"/>
      <c r="M473" s="39">
        <f>ROUND(Tabla133323223[[#This Row],[ Valor en             RD$           ]]/Tabla133323223[[#This Row],[Existencia mayo]],2)</f>
        <v>171.32</v>
      </c>
      <c r="N473" s="30">
        <f>ROUND(Tabla133323223[[#This Row],[Entrada ]]*Tabla133323223[[#This Row],[Costo unitario RD$]],2)</f>
        <v>0</v>
      </c>
      <c r="O473" s="30">
        <f>ROUND(Tabla133323223[[#This Row],[Salida ]]*Tabla133323223[[#This Row],[Costo unitario RD$]],2)</f>
        <v>0</v>
      </c>
      <c r="P473" s="40">
        <f>+Tabla133323223[[#This Row],[Existencia mayo]]+Tabla133323223[[#This Row],[Entrada ]]-Tabla133323223[[#This Row],[Salida ]]</f>
        <v>17</v>
      </c>
      <c r="Q473" s="32">
        <f>+Tabla133323223[[#This Row],[ Valor en             RD$           ]]+Tabla133323223[[#This Row],[Entrada  RD$]]-Tabla133323223[[#This Row],[Salida RD$ ]]</f>
        <v>2912.5113999999999</v>
      </c>
    </row>
    <row r="474" spans="1:17" s="6" customFormat="1" ht="27" customHeight="1" x14ac:dyDescent="0.2">
      <c r="A474" s="35">
        <v>182</v>
      </c>
      <c r="B474" s="140">
        <v>43896</v>
      </c>
      <c r="C474" s="89">
        <v>43896</v>
      </c>
      <c r="D474" s="33">
        <v>2025</v>
      </c>
      <c r="E474" s="33" t="s">
        <v>590</v>
      </c>
      <c r="F474" s="34" t="s">
        <v>541</v>
      </c>
      <c r="G474" s="155" t="s">
        <v>591</v>
      </c>
      <c r="H474" s="35" t="s">
        <v>401</v>
      </c>
      <c r="I474" s="36">
        <v>153.39999999999995</v>
      </c>
      <c r="J474" s="37">
        <v>5</v>
      </c>
      <c r="K474" s="189"/>
      <c r="L474" s="149">
        <v>3</v>
      </c>
      <c r="M474" s="39">
        <f>ROUND(Tabla133323223[[#This Row],[ Valor en             RD$           ]]/Tabla133323223[[#This Row],[Existencia mayo]],2)</f>
        <v>30.68</v>
      </c>
      <c r="N474" s="30">
        <f>ROUND(Tabla133323223[[#This Row],[Entrada ]]*Tabla133323223[[#This Row],[Costo unitario RD$]],2)</f>
        <v>0</v>
      </c>
      <c r="O474" s="30">
        <f>ROUND(Tabla133323223[[#This Row],[Salida ]]*Tabla133323223[[#This Row],[Costo unitario RD$]],2)</f>
        <v>92.04</v>
      </c>
      <c r="P474" s="40">
        <f>+Tabla133323223[[#This Row],[Existencia mayo]]+Tabla133323223[[#This Row],[Entrada ]]-Tabla133323223[[#This Row],[Salida ]]</f>
        <v>2</v>
      </c>
      <c r="Q474" s="32">
        <f>+Tabla133323223[[#This Row],[ Valor en             RD$           ]]+Tabla133323223[[#This Row],[Entrada  RD$]]-Tabla133323223[[#This Row],[Salida RD$ ]]</f>
        <v>61.359999999999943</v>
      </c>
    </row>
    <row r="475" spans="1:17" s="6" customFormat="1" ht="27" customHeight="1" x14ac:dyDescent="0.2">
      <c r="A475" s="35">
        <v>183</v>
      </c>
      <c r="B475" s="217" t="s">
        <v>543</v>
      </c>
      <c r="C475" s="218" t="s">
        <v>543</v>
      </c>
      <c r="D475" s="35">
        <v>2025</v>
      </c>
      <c r="E475" s="35" t="s">
        <v>590</v>
      </c>
      <c r="F475" s="34" t="s">
        <v>541</v>
      </c>
      <c r="G475" s="228" t="s">
        <v>591</v>
      </c>
      <c r="H475" s="222" t="s">
        <v>585</v>
      </c>
      <c r="I475" s="36">
        <v>1201.2</v>
      </c>
      <c r="J475" s="37">
        <v>77</v>
      </c>
      <c r="K475" s="189"/>
      <c r="L475" s="149"/>
      <c r="M475" s="39">
        <f>ROUND(Tabla133323223[[#This Row],[ Valor en             RD$           ]]/Tabla133323223[[#This Row],[Existencia mayo]],2)</f>
        <v>15.6</v>
      </c>
      <c r="N475" s="30">
        <f>ROUND(Tabla133323223[[#This Row],[Entrada ]]*Tabla133323223[[#This Row],[Costo unitario RD$]],2)</f>
        <v>0</v>
      </c>
      <c r="O475" s="30">
        <f>ROUND(Tabla133323223[[#This Row],[Salida ]]*Tabla133323223[[#This Row],[Costo unitario RD$]],2)</f>
        <v>0</v>
      </c>
      <c r="P475" s="40">
        <f>+Tabla133323223[[#This Row],[Existencia mayo]]+Tabla133323223[[#This Row],[Entrada ]]-Tabla133323223[[#This Row],[Salida ]]</f>
        <v>77</v>
      </c>
      <c r="Q475" s="32">
        <f>+Tabla133323223[[#This Row],[ Valor en             RD$           ]]+Tabla133323223[[#This Row],[Entrada  RD$]]-Tabla133323223[[#This Row],[Salida RD$ ]]</f>
        <v>1201.2</v>
      </c>
    </row>
    <row r="476" spans="1:17" s="6" customFormat="1" ht="27" customHeight="1" x14ac:dyDescent="0.2">
      <c r="A476" s="35">
        <v>184</v>
      </c>
      <c r="B476" s="140">
        <v>43896</v>
      </c>
      <c r="C476" s="89">
        <v>43896</v>
      </c>
      <c r="D476" s="33">
        <v>2026</v>
      </c>
      <c r="E476" s="33" t="s">
        <v>116</v>
      </c>
      <c r="F476" s="34" t="s">
        <v>541</v>
      </c>
      <c r="G476" s="155" t="s">
        <v>592</v>
      </c>
      <c r="H476" s="222" t="s">
        <v>27</v>
      </c>
      <c r="I476" s="36">
        <v>2017.8</v>
      </c>
      <c r="J476" s="37">
        <v>19</v>
      </c>
      <c r="K476" s="189"/>
      <c r="L476" s="149"/>
      <c r="M476" s="39">
        <f>ROUND(Tabla133323223[[#This Row],[ Valor en             RD$           ]]/Tabla133323223[[#This Row],[Existencia mayo]],2)</f>
        <v>106.2</v>
      </c>
      <c r="N476" s="30">
        <f>ROUND(Tabla133323223[[#This Row],[Entrada ]]*Tabla133323223[[#This Row],[Costo unitario RD$]],2)</f>
        <v>0</v>
      </c>
      <c r="O476" s="30">
        <f>ROUND(Tabla133323223[[#This Row],[Salida ]]*Tabla133323223[[#This Row],[Costo unitario RD$]],2)</f>
        <v>0</v>
      </c>
      <c r="P476" s="40">
        <f>+Tabla133323223[[#This Row],[Existencia mayo]]+Tabla133323223[[#This Row],[Entrada ]]-Tabla133323223[[#This Row],[Salida ]]</f>
        <v>19</v>
      </c>
      <c r="Q476" s="32">
        <f>+Tabla133323223[[#This Row],[ Valor en             RD$           ]]+Tabla133323223[[#This Row],[Entrada  RD$]]-Tabla133323223[[#This Row],[Salida RD$ ]]</f>
        <v>2017.8</v>
      </c>
    </row>
    <row r="477" spans="1:17" s="6" customFormat="1" ht="27" customHeight="1" x14ac:dyDescent="0.2">
      <c r="A477" s="35">
        <v>185</v>
      </c>
      <c r="B477" s="217" t="s">
        <v>543</v>
      </c>
      <c r="C477" s="218" t="s">
        <v>543</v>
      </c>
      <c r="D477" s="35">
        <v>2026</v>
      </c>
      <c r="E477" s="35" t="s">
        <v>116</v>
      </c>
      <c r="F477" s="34" t="s">
        <v>541</v>
      </c>
      <c r="G477" s="155" t="s">
        <v>593</v>
      </c>
      <c r="H477" s="222" t="s">
        <v>27</v>
      </c>
      <c r="I477" s="36">
        <v>2422.14</v>
      </c>
      <c r="J477" s="37">
        <v>21</v>
      </c>
      <c r="K477" s="189"/>
      <c r="L477" s="149"/>
      <c r="M477" s="39">
        <f>ROUND(Tabla133323223[[#This Row],[ Valor en             RD$           ]]/Tabla133323223[[#This Row],[Existencia mayo]],2)</f>
        <v>115.34</v>
      </c>
      <c r="N477" s="30">
        <f>ROUND(Tabla133323223[[#This Row],[Entrada ]]*Tabla133323223[[#This Row],[Costo unitario RD$]],2)</f>
        <v>0</v>
      </c>
      <c r="O477" s="30">
        <f>ROUND(Tabla133323223[[#This Row],[Salida ]]*Tabla133323223[[#This Row],[Costo unitario RD$]],2)</f>
        <v>0</v>
      </c>
      <c r="P477" s="40">
        <f>+Tabla133323223[[#This Row],[Existencia mayo]]+Tabla133323223[[#This Row],[Entrada ]]-Tabla133323223[[#This Row],[Salida ]]</f>
        <v>21</v>
      </c>
      <c r="Q477" s="32">
        <f>+Tabla133323223[[#This Row],[ Valor en             RD$           ]]+Tabla133323223[[#This Row],[Entrada  RD$]]-Tabla133323223[[#This Row],[Salida RD$ ]]</f>
        <v>2422.14</v>
      </c>
    </row>
    <row r="478" spans="1:17" s="6" customFormat="1" ht="27" customHeight="1" x14ac:dyDescent="0.2">
      <c r="A478" s="35">
        <v>186</v>
      </c>
      <c r="B478" s="217">
        <v>42313</v>
      </c>
      <c r="C478" s="218">
        <v>42313</v>
      </c>
      <c r="D478" s="35">
        <v>2027</v>
      </c>
      <c r="E478" s="35" t="s">
        <v>116</v>
      </c>
      <c r="F478" s="34" t="s">
        <v>541</v>
      </c>
      <c r="G478" s="228" t="s">
        <v>594</v>
      </c>
      <c r="H478" s="222" t="s">
        <v>27</v>
      </c>
      <c r="I478" s="36">
        <v>56640</v>
      </c>
      <c r="J478" s="37">
        <v>400</v>
      </c>
      <c r="K478" s="189"/>
      <c r="L478" s="149"/>
      <c r="M478" s="39">
        <f>ROUND(Tabla133323223[[#This Row],[ Valor en             RD$           ]]/Tabla133323223[[#This Row],[Existencia mayo]],2)</f>
        <v>141.6</v>
      </c>
      <c r="N478" s="30">
        <f>ROUND(Tabla133323223[[#This Row],[Entrada ]]*Tabla133323223[[#This Row],[Costo unitario RD$]],2)</f>
        <v>0</v>
      </c>
      <c r="O478" s="30">
        <f>ROUND(Tabla133323223[[#This Row],[Salida ]]*Tabla133323223[[#This Row],[Costo unitario RD$]],2)</f>
        <v>0</v>
      </c>
      <c r="P478" s="40">
        <f>+Tabla133323223[[#This Row],[Existencia mayo]]+Tabla133323223[[#This Row],[Entrada ]]-Tabla133323223[[#This Row],[Salida ]]</f>
        <v>400</v>
      </c>
      <c r="Q478" s="32">
        <f>+Tabla133323223[[#This Row],[ Valor en             RD$           ]]+Tabla133323223[[#This Row],[Entrada  RD$]]-Tabla133323223[[#This Row],[Salida RD$ ]]</f>
        <v>56640</v>
      </c>
    </row>
    <row r="479" spans="1:17" s="6" customFormat="1" ht="27" customHeight="1" x14ac:dyDescent="0.2">
      <c r="A479" s="35">
        <v>187</v>
      </c>
      <c r="B479" s="140">
        <v>43896</v>
      </c>
      <c r="C479" s="89">
        <v>43896</v>
      </c>
      <c r="D479" s="33">
        <v>2031</v>
      </c>
      <c r="E479" s="33" t="s">
        <v>116</v>
      </c>
      <c r="F479" s="34" t="s">
        <v>541</v>
      </c>
      <c r="G479" s="155" t="s">
        <v>595</v>
      </c>
      <c r="H479" s="222" t="s">
        <v>27</v>
      </c>
      <c r="I479" s="36">
        <v>22879.02</v>
      </c>
      <c r="J479" s="37">
        <v>69</v>
      </c>
      <c r="K479" s="189"/>
      <c r="L479" s="149"/>
      <c r="M479" s="39">
        <f>ROUND(Tabla133323223[[#This Row],[ Valor en             RD$           ]]/Tabla133323223[[#This Row],[Existencia mayo]],2)</f>
        <v>331.58</v>
      </c>
      <c r="N479" s="30">
        <f>ROUND(Tabla133323223[[#This Row],[Entrada ]]*Tabla133323223[[#This Row],[Costo unitario RD$]],2)</f>
        <v>0</v>
      </c>
      <c r="O479" s="30">
        <f>ROUND(Tabla133323223[[#This Row],[Salida ]]*Tabla133323223[[#This Row],[Costo unitario RD$]],2)</f>
        <v>0</v>
      </c>
      <c r="P479" s="40">
        <f>+Tabla133323223[[#This Row],[Existencia mayo]]+Tabla133323223[[#This Row],[Entrada ]]-Tabla133323223[[#This Row],[Salida ]]</f>
        <v>69</v>
      </c>
      <c r="Q479" s="32">
        <f>+Tabla133323223[[#This Row],[ Valor en             RD$           ]]+Tabla133323223[[#This Row],[Entrada  RD$]]-Tabla133323223[[#This Row],[Salida RD$ ]]</f>
        <v>22879.02</v>
      </c>
    </row>
    <row r="480" spans="1:17" s="6" customFormat="1" ht="27" customHeight="1" x14ac:dyDescent="0.2">
      <c r="A480" s="35">
        <v>188</v>
      </c>
      <c r="B480" s="217" t="s">
        <v>543</v>
      </c>
      <c r="C480" s="218" t="s">
        <v>543</v>
      </c>
      <c r="D480" s="35">
        <v>2031</v>
      </c>
      <c r="E480" s="35" t="s">
        <v>116</v>
      </c>
      <c r="F480" s="34" t="s">
        <v>541</v>
      </c>
      <c r="G480" s="228" t="s">
        <v>596</v>
      </c>
      <c r="H480" s="222" t="s">
        <v>27</v>
      </c>
      <c r="I480" s="36">
        <v>88.25</v>
      </c>
      <c r="J480" s="37">
        <v>25</v>
      </c>
      <c r="K480" s="189"/>
      <c r="L480" s="149"/>
      <c r="M480" s="39">
        <f>ROUND(Tabla133323223[[#This Row],[ Valor en             RD$           ]]/Tabla133323223[[#This Row],[Existencia mayo]],2)</f>
        <v>3.53</v>
      </c>
      <c r="N480" s="30">
        <f>ROUND(Tabla133323223[[#This Row],[Entrada ]]*Tabla133323223[[#This Row],[Costo unitario RD$]],2)</f>
        <v>0</v>
      </c>
      <c r="O480" s="30">
        <f>ROUND(Tabla133323223[[#This Row],[Salida ]]*Tabla133323223[[#This Row],[Costo unitario RD$]],2)</f>
        <v>0</v>
      </c>
      <c r="P480" s="40">
        <f>+Tabla133323223[[#This Row],[Existencia mayo]]+Tabla133323223[[#This Row],[Entrada ]]-Tabla133323223[[#This Row],[Salida ]]</f>
        <v>25</v>
      </c>
      <c r="Q480" s="32">
        <f>+Tabla133323223[[#This Row],[ Valor en             RD$           ]]+Tabla133323223[[#This Row],[Entrada  RD$]]-Tabla133323223[[#This Row],[Salida RD$ ]]</f>
        <v>88.25</v>
      </c>
    </row>
    <row r="481" spans="1:17" s="6" customFormat="1" ht="27" customHeight="1" x14ac:dyDescent="0.2">
      <c r="A481" s="35">
        <v>189</v>
      </c>
      <c r="B481" s="140">
        <v>43896</v>
      </c>
      <c r="C481" s="89">
        <v>43896</v>
      </c>
      <c r="D481" s="33">
        <v>2032</v>
      </c>
      <c r="E481" s="33" t="s">
        <v>116</v>
      </c>
      <c r="F481" s="34" t="s">
        <v>541</v>
      </c>
      <c r="G481" s="155" t="s">
        <v>597</v>
      </c>
      <c r="H481" s="222" t="s">
        <v>27</v>
      </c>
      <c r="I481" s="36">
        <v>9499</v>
      </c>
      <c r="J481" s="37">
        <v>50</v>
      </c>
      <c r="K481" s="189"/>
      <c r="L481" s="149"/>
      <c r="M481" s="39">
        <f>ROUND(Tabla133323223[[#This Row],[ Valor en             RD$           ]]/Tabla133323223[[#This Row],[Existencia mayo]],2)</f>
        <v>189.98</v>
      </c>
      <c r="N481" s="30">
        <f>ROUND(Tabla133323223[[#This Row],[Entrada ]]*Tabla133323223[[#This Row],[Costo unitario RD$]],2)</f>
        <v>0</v>
      </c>
      <c r="O481" s="30">
        <f>ROUND(Tabla133323223[[#This Row],[Salida ]]*Tabla133323223[[#This Row],[Costo unitario RD$]],2)</f>
        <v>0</v>
      </c>
      <c r="P481" s="40">
        <f>+Tabla133323223[[#This Row],[Existencia mayo]]+Tabla133323223[[#This Row],[Entrada ]]-Tabla133323223[[#This Row],[Salida ]]</f>
        <v>50</v>
      </c>
      <c r="Q481" s="32">
        <f>+Tabla133323223[[#This Row],[ Valor en             RD$           ]]+Tabla133323223[[#This Row],[Entrada  RD$]]-Tabla133323223[[#This Row],[Salida RD$ ]]</f>
        <v>9499</v>
      </c>
    </row>
    <row r="482" spans="1:17" s="6" customFormat="1" ht="27" customHeight="1" x14ac:dyDescent="0.2">
      <c r="A482" s="35">
        <v>190</v>
      </c>
      <c r="B482" s="217" t="s">
        <v>543</v>
      </c>
      <c r="C482" s="218" t="s">
        <v>543</v>
      </c>
      <c r="D482" s="35">
        <v>2032</v>
      </c>
      <c r="E482" s="35" t="s">
        <v>116</v>
      </c>
      <c r="F482" s="34" t="s">
        <v>541</v>
      </c>
      <c r="G482" s="228" t="s">
        <v>597</v>
      </c>
      <c r="H482" s="222" t="s">
        <v>27</v>
      </c>
      <c r="I482" s="36">
        <v>436.77</v>
      </c>
      <c r="J482" s="37">
        <v>211</v>
      </c>
      <c r="K482" s="189"/>
      <c r="L482" s="149"/>
      <c r="M482" s="39">
        <f>ROUND(Tabla133323223[[#This Row],[ Valor en             RD$           ]]/Tabla133323223[[#This Row],[Existencia mayo]],2)</f>
        <v>2.0699999999999998</v>
      </c>
      <c r="N482" s="30">
        <f>ROUND(Tabla133323223[[#This Row],[Entrada ]]*Tabla133323223[[#This Row],[Costo unitario RD$]],2)</f>
        <v>0</v>
      </c>
      <c r="O482" s="30">
        <f>ROUND(Tabla133323223[[#This Row],[Salida ]]*Tabla133323223[[#This Row],[Costo unitario RD$]],2)</f>
        <v>0</v>
      </c>
      <c r="P482" s="40">
        <f>+Tabla133323223[[#This Row],[Existencia mayo]]+Tabla133323223[[#This Row],[Entrada ]]-Tabla133323223[[#This Row],[Salida ]]</f>
        <v>211</v>
      </c>
      <c r="Q482" s="32">
        <f>+Tabla133323223[[#This Row],[ Valor en             RD$           ]]+Tabla133323223[[#This Row],[Entrada  RD$]]-Tabla133323223[[#This Row],[Salida RD$ ]]</f>
        <v>436.77</v>
      </c>
    </row>
    <row r="483" spans="1:17" s="6" customFormat="1" ht="27" customHeight="1" x14ac:dyDescent="0.2">
      <c r="A483" s="35">
        <v>192</v>
      </c>
      <c r="B483" s="140">
        <v>43896</v>
      </c>
      <c r="C483" s="89">
        <v>43896</v>
      </c>
      <c r="D483" s="33">
        <v>2033</v>
      </c>
      <c r="E483" s="33" t="s">
        <v>116</v>
      </c>
      <c r="F483" s="34" t="s">
        <v>541</v>
      </c>
      <c r="G483" s="155" t="s">
        <v>598</v>
      </c>
      <c r="H483" s="222" t="s">
        <v>27</v>
      </c>
      <c r="I483" s="36">
        <v>14981.28</v>
      </c>
      <c r="J483" s="37">
        <v>69</v>
      </c>
      <c r="K483" s="189"/>
      <c r="L483" s="149"/>
      <c r="M483" s="39">
        <f>ROUND(Tabla133323223[[#This Row],[ Valor en             RD$           ]]/Tabla133323223[[#This Row],[Existencia mayo]],2)</f>
        <v>217.12</v>
      </c>
      <c r="N483" s="30">
        <f>ROUND(Tabla133323223[[#This Row],[Entrada ]]*Tabla133323223[[#This Row],[Costo unitario RD$]],2)</f>
        <v>0</v>
      </c>
      <c r="O483" s="30">
        <f>ROUND(Tabla133323223[[#This Row],[Salida ]]*Tabla133323223[[#This Row],[Costo unitario RD$]],2)</f>
        <v>0</v>
      </c>
      <c r="P483" s="40">
        <f>+Tabla133323223[[#This Row],[Existencia mayo]]+Tabla133323223[[#This Row],[Entrada ]]-Tabla133323223[[#This Row],[Salida ]]</f>
        <v>69</v>
      </c>
      <c r="Q483" s="32">
        <f>+Tabla133323223[[#This Row],[ Valor en             RD$           ]]+Tabla133323223[[#This Row],[Entrada  RD$]]-Tabla133323223[[#This Row],[Salida RD$ ]]</f>
        <v>14981.28</v>
      </c>
    </row>
    <row r="484" spans="1:17" s="6" customFormat="1" ht="27" customHeight="1" x14ac:dyDescent="0.2">
      <c r="A484" s="35">
        <v>193</v>
      </c>
      <c r="B484" s="217" t="s">
        <v>543</v>
      </c>
      <c r="C484" s="218" t="s">
        <v>543</v>
      </c>
      <c r="D484" s="35">
        <v>2033</v>
      </c>
      <c r="E484" s="35" t="s">
        <v>116</v>
      </c>
      <c r="F484" s="34" t="s">
        <v>541</v>
      </c>
      <c r="G484" s="228" t="s">
        <v>599</v>
      </c>
      <c r="H484" s="222" t="s">
        <v>27</v>
      </c>
      <c r="I484" s="36">
        <v>245.99999999999997</v>
      </c>
      <c r="J484" s="37">
        <v>75</v>
      </c>
      <c r="K484" s="189"/>
      <c r="L484" s="149"/>
      <c r="M484" s="39">
        <f>ROUND(Tabla133323223[[#This Row],[ Valor en             RD$           ]]/Tabla133323223[[#This Row],[Existencia mayo]],2)</f>
        <v>3.28</v>
      </c>
      <c r="N484" s="30">
        <f>ROUND(Tabla133323223[[#This Row],[Entrada ]]*Tabla133323223[[#This Row],[Costo unitario RD$]],2)</f>
        <v>0</v>
      </c>
      <c r="O484" s="30">
        <f>ROUND(Tabla133323223[[#This Row],[Salida ]]*Tabla133323223[[#This Row],[Costo unitario RD$]],2)</f>
        <v>0</v>
      </c>
      <c r="P484" s="40">
        <f>+Tabla133323223[[#This Row],[Existencia mayo]]+Tabla133323223[[#This Row],[Entrada ]]-Tabla133323223[[#This Row],[Salida ]]</f>
        <v>75</v>
      </c>
      <c r="Q484" s="32">
        <f>+Tabla133323223[[#This Row],[ Valor en             RD$           ]]+Tabla133323223[[#This Row],[Entrada  RD$]]-Tabla133323223[[#This Row],[Salida RD$ ]]</f>
        <v>245.99999999999997</v>
      </c>
    </row>
    <row r="485" spans="1:17" s="6" customFormat="1" ht="27" customHeight="1" x14ac:dyDescent="0.2">
      <c r="A485" s="35">
        <v>194</v>
      </c>
      <c r="B485" s="140">
        <v>43896</v>
      </c>
      <c r="C485" s="89">
        <v>43896</v>
      </c>
      <c r="D485" s="33">
        <v>2034</v>
      </c>
      <c r="E485" s="33" t="s">
        <v>116</v>
      </c>
      <c r="F485" s="34" t="s">
        <v>541</v>
      </c>
      <c r="G485" s="155" t="s">
        <v>600</v>
      </c>
      <c r="H485" s="222" t="s">
        <v>27</v>
      </c>
      <c r="I485" s="36">
        <v>26443.8</v>
      </c>
      <c r="J485" s="37">
        <v>54</v>
      </c>
      <c r="K485" s="189"/>
      <c r="L485" s="149"/>
      <c r="M485" s="39">
        <f>ROUND(Tabla133323223[[#This Row],[ Valor en             RD$           ]]/Tabla133323223[[#This Row],[Existencia mayo]],2)</f>
        <v>489.7</v>
      </c>
      <c r="N485" s="30">
        <f>ROUND(Tabla133323223[[#This Row],[Entrada ]]*Tabla133323223[[#This Row],[Costo unitario RD$]],2)</f>
        <v>0</v>
      </c>
      <c r="O485" s="30">
        <f>ROUND(Tabla133323223[[#This Row],[Salida ]]*Tabla133323223[[#This Row],[Costo unitario RD$]],2)</f>
        <v>0</v>
      </c>
      <c r="P485" s="40">
        <f>+Tabla133323223[[#This Row],[Existencia mayo]]+Tabla133323223[[#This Row],[Entrada ]]-Tabla133323223[[#This Row],[Salida ]]</f>
        <v>54</v>
      </c>
      <c r="Q485" s="32">
        <f>+Tabla133323223[[#This Row],[ Valor en             RD$           ]]+Tabla133323223[[#This Row],[Entrada  RD$]]-Tabla133323223[[#This Row],[Salida RD$ ]]</f>
        <v>26443.8</v>
      </c>
    </row>
    <row r="486" spans="1:17" s="6" customFormat="1" ht="27" customHeight="1" x14ac:dyDescent="0.2">
      <c r="A486" s="35">
        <v>195</v>
      </c>
      <c r="B486" s="217" t="s">
        <v>543</v>
      </c>
      <c r="C486" s="218" t="s">
        <v>543</v>
      </c>
      <c r="D486" s="35">
        <v>2034</v>
      </c>
      <c r="E486" s="35" t="s">
        <v>116</v>
      </c>
      <c r="F486" s="34" t="s">
        <v>541</v>
      </c>
      <c r="G486" s="228" t="s">
        <v>600</v>
      </c>
      <c r="H486" s="222" t="s">
        <v>27</v>
      </c>
      <c r="I486" s="36">
        <v>307.8</v>
      </c>
      <c r="J486" s="37">
        <v>60</v>
      </c>
      <c r="K486" s="189"/>
      <c r="L486" s="149"/>
      <c r="M486" s="39">
        <f>ROUND(Tabla133323223[[#This Row],[ Valor en             RD$           ]]/Tabla133323223[[#This Row],[Existencia mayo]],2)</f>
        <v>5.13</v>
      </c>
      <c r="N486" s="30">
        <f>ROUND(Tabla133323223[[#This Row],[Entrada ]]*Tabla133323223[[#This Row],[Costo unitario RD$]],2)</f>
        <v>0</v>
      </c>
      <c r="O486" s="30">
        <f>ROUND(Tabla133323223[[#This Row],[Salida ]]*Tabla133323223[[#This Row],[Costo unitario RD$]],2)</f>
        <v>0</v>
      </c>
      <c r="P486" s="40">
        <f>+Tabla133323223[[#This Row],[Existencia mayo]]+Tabla133323223[[#This Row],[Entrada ]]-Tabla133323223[[#This Row],[Salida ]]</f>
        <v>60</v>
      </c>
      <c r="Q486" s="32">
        <f>+Tabla133323223[[#This Row],[ Valor en             RD$           ]]+Tabla133323223[[#This Row],[Entrada  RD$]]-Tabla133323223[[#This Row],[Salida RD$ ]]</f>
        <v>307.8</v>
      </c>
    </row>
    <row r="487" spans="1:17" s="6" customFormat="1" ht="27" customHeight="1" x14ac:dyDescent="0.2">
      <c r="A487" s="35">
        <v>196</v>
      </c>
      <c r="B487" s="140">
        <v>44321</v>
      </c>
      <c r="C487" s="89">
        <v>44321</v>
      </c>
      <c r="D487" s="33">
        <v>2035</v>
      </c>
      <c r="E487" s="33" t="s">
        <v>116</v>
      </c>
      <c r="F487" s="34" t="s">
        <v>541</v>
      </c>
      <c r="G487" s="34" t="s">
        <v>601</v>
      </c>
      <c r="H487" s="35" t="s">
        <v>131</v>
      </c>
      <c r="I487" s="36">
        <v>1307.6766666666667</v>
      </c>
      <c r="J487" s="37">
        <v>10</v>
      </c>
      <c r="K487" s="189"/>
      <c r="L487" s="149"/>
      <c r="M487" s="39">
        <f>ROUND(Tabla133323223[[#This Row],[ Valor en             RD$           ]]/Tabla133323223[[#This Row],[Existencia mayo]],2)</f>
        <v>130.77000000000001</v>
      </c>
      <c r="N487" s="30">
        <f>ROUND(Tabla133323223[[#This Row],[Entrada ]]*Tabla133323223[[#This Row],[Costo unitario RD$]],2)</f>
        <v>0</v>
      </c>
      <c r="O487" s="30">
        <f>ROUND(Tabla133323223[[#This Row],[Salida ]]*Tabla133323223[[#This Row],[Costo unitario RD$]],2)</f>
        <v>0</v>
      </c>
      <c r="P487" s="40">
        <f>+Tabla133323223[[#This Row],[Existencia mayo]]+Tabla133323223[[#This Row],[Entrada ]]-Tabla133323223[[#This Row],[Salida ]]</f>
        <v>10</v>
      </c>
      <c r="Q487" s="32">
        <f>+Tabla133323223[[#This Row],[ Valor en             RD$           ]]+Tabla133323223[[#This Row],[Entrada  RD$]]-Tabla133323223[[#This Row],[Salida RD$ ]]</f>
        <v>1307.6766666666667</v>
      </c>
    </row>
    <row r="488" spans="1:17" s="6" customFormat="1" ht="33.75" customHeight="1" x14ac:dyDescent="0.2">
      <c r="A488" s="35">
        <v>197</v>
      </c>
      <c r="B488" s="217" t="s">
        <v>552</v>
      </c>
      <c r="C488" s="218" t="s">
        <v>552</v>
      </c>
      <c r="D488" s="35">
        <v>2044</v>
      </c>
      <c r="E488" s="33" t="s">
        <v>590</v>
      </c>
      <c r="F488" s="34" t="s">
        <v>541</v>
      </c>
      <c r="G488" s="228" t="s">
        <v>602</v>
      </c>
      <c r="H488" s="222" t="s">
        <v>27</v>
      </c>
      <c r="I488" s="36">
        <v>644.2800000000002</v>
      </c>
      <c r="J488" s="37">
        <v>13</v>
      </c>
      <c r="K488" s="189"/>
      <c r="L488" s="149">
        <v>8</v>
      </c>
      <c r="M488" s="39">
        <f>ROUND(Tabla133323223[[#This Row],[ Valor en             RD$           ]]/Tabla133323223[[#This Row],[Existencia mayo]],2)</f>
        <v>49.56</v>
      </c>
      <c r="N488" s="30">
        <f>ROUND(Tabla133323223[[#This Row],[Entrada ]]*Tabla133323223[[#This Row],[Costo unitario RD$]],2)</f>
        <v>0</v>
      </c>
      <c r="O488" s="30">
        <f>ROUND(Tabla133323223[[#This Row],[Salida ]]*Tabla133323223[[#This Row],[Costo unitario RD$]],2)</f>
        <v>396.48</v>
      </c>
      <c r="P488" s="40">
        <f>+Tabla133323223[[#This Row],[Existencia mayo]]+Tabla133323223[[#This Row],[Entrada ]]-Tabla133323223[[#This Row],[Salida ]]</f>
        <v>5</v>
      </c>
      <c r="Q488" s="32">
        <f>+Tabla133323223[[#This Row],[ Valor en             RD$           ]]+Tabla133323223[[#This Row],[Entrada  RD$]]-Tabla133323223[[#This Row],[Salida RD$ ]]</f>
        <v>247.80000000000018</v>
      </c>
    </row>
    <row r="489" spans="1:17" ht="27" customHeight="1" x14ac:dyDescent="0.25">
      <c r="A489" s="35">
        <v>199</v>
      </c>
      <c r="B489" s="140">
        <v>44321</v>
      </c>
      <c r="C489" s="89">
        <v>44321</v>
      </c>
      <c r="D489" s="33">
        <v>2055</v>
      </c>
      <c r="E489" s="33" t="s">
        <v>116</v>
      </c>
      <c r="F489" s="34" t="s">
        <v>541</v>
      </c>
      <c r="G489" s="34" t="s">
        <v>603</v>
      </c>
      <c r="H489" s="33" t="s">
        <v>27</v>
      </c>
      <c r="I489" s="30">
        <v>4181.9400000000005</v>
      </c>
      <c r="J489" s="156">
        <v>84</v>
      </c>
      <c r="K489" s="189"/>
      <c r="L489" s="149">
        <v>1</v>
      </c>
      <c r="M489" s="39">
        <f>ROUND(Tabla133323223[[#This Row],[ Valor en             RD$           ]]/Tabla133323223[[#This Row],[Existencia mayo]],2)</f>
        <v>49.79</v>
      </c>
      <c r="N489" s="30">
        <f>ROUND(Tabla133323223[[#This Row],[Entrada ]]*Tabla133323223[[#This Row],[Costo unitario RD$]],2)</f>
        <v>0</v>
      </c>
      <c r="O489" s="30">
        <f>ROUND(Tabla133323223[[#This Row],[Salida ]]*Tabla133323223[[#This Row],[Costo unitario RD$]],2)</f>
        <v>49.79</v>
      </c>
      <c r="P489" s="40">
        <f>+Tabla133323223[[#This Row],[Existencia mayo]]+Tabla133323223[[#This Row],[Entrada ]]-Tabla133323223[[#This Row],[Salida ]]</f>
        <v>83</v>
      </c>
      <c r="Q489" s="32">
        <f>+Tabla133323223[[#This Row],[ Valor en             RD$           ]]+Tabla133323223[[#This Row],[Entrada  RD$]]-Tabla133323223[[#This Row],[Salida RD$ ]]</f>
        <v>4132.1500000000005</v>
      </c>
    </row>
    <row r="490" spans="1:17" ht="36.75" customHeight="1" x14ac:dyDescent="0.25">
      <c r="A490" s="35">
        <v>200</v>
      </c>
      <c r="B490" s="140">
        <v>44305</v>
      </c>
      <c r="C490" s="89">
        <v>44305</v>
      </c>
      <c r="D490" s="33">
        <v>2057</v>
      </c>
      <c r="E490" s="33" t="s">
        <v>112</v>
      </c>
      <c r="F490" s="34" t="s">
        <v>604</v>
      </c>
      <c r="G490" s="34" t="s">
        <v>605</v>
      </c>
      <c r="H490" s="33" t="s">
        <v>27</v>
      </c>
      <c r="I490" s="30">
        <v>9424.8919999999998</v>
      </c>
      <c r="J490" s="156">
        <v>96</v>
      </c>
      <c r="K490" s="187"/>
      <c r="L490" s="229">
        <v>1</v>
      </c>
      <c r="M490" s="39">
        <f>ROUND(Tabla133323223[[#This Row],[ Valor en             RD$           ]]/Tabla133323223[[#This Row],[Existencia mayo]],2)</f>
        <v>98.18</v>
      </c>
      <c r="N490" s="30">
        <f>ROUND(Tabla133323223[[#This Row],[Entrada ]]*Tabla133323223[[#This Row],[Costo unitario RD$]],2)</f>
        <v>0</v>
      </c>
      <c r="O490" s="30">
        <f>ROUND(Tabla133323223[[#This Row],[Salida ]]*Tabla133323223[[#This Row],[Costo unitario RD$]],2)</f>
        <v>98.18</v>
      </c>
      <c r="P490" s="40">
        <f>+Tabla133323223[[#This Row],[Existencia mayo]]+Tabla133323223[[#This Row],[Entrada ]]-Tabla133323223[[#This Row],[Salida ]]</f>
        <v>95</v>
      </c>
      <c r="Q490" s="32">
        <f>+Tabla133323223[[#This Row],[ Valor en             RD$           ]]+Tabla133323223[[#This Row],[Entrada  RD$]]-Tabla133323223[[#This Row],[Salida RD$ ]]</f>
        <v>9326.7119999999995</v>
      </c>
    </row>
    <row r="491" spans="1:17" ht="41.25" customHeight="1" x14ac:dyDescent="0.25">
      <c r="A491" s="35">
        <v>202</v>
      </c>
      <c r="B491" s="217" t="s">
        <v>606</v>
      </c>
      <c r="C491" s="218" t="s">
        <v>606</v>
      </c>
      <c r="D491" s="35">
        <v>2057</v>
      </c>
      <c r="E491" s="35" t="s">
        <v>607</v>
      </c>
      <c r="F491" s="34" t="s">
        <v>604</v>
      </c>
      <c r="G491" s="228" t="s">
        <v>608</v>
      </c>
      <c r="H491" s="222" t="s">
        <v>27</v>
      </c>
      <c r="I491" s="36">
        <v>5777.28</v>
      </c>
      <c r="J491" s="37">
        <v>16</v>
      </c>
      <c r="K491" s="187"/>
      <c r="L491" s="229"/>
      <c r="M491" s="39">
        <f>ROUND(Tabla133323223[[#This Row],[ Valor en             RD$           ]]/Tabla133323223[[#This Row],[Existencia mayo]],2)</f>
        <v>361.08</v>
      </c>
      <c r="N491" s="30">
        <f>ROUND(Tabla133323223[[#This Row],[Entrada ]]*Tabla133323223[[#This Row],[Costo unitario RD$]],2)</f>
        <v>0</v>
      </c>
      <c r="O491" s="30">
        <f>ROUND(Tabla133323223[[#This Row],[Salida ]]*Tabla133323223[[#This Row],[Costo unitario RD$]],2)</f>
        <v>0</v>
      </c>
      <c r="P491" s="40">
        <f>+Tabla133323223[[#This Row],[Existencia mayo]]+Tabla133323223[[#This Row],[Entrada ]]-Tabla133323223[[#This Row],[Salida ]]</f>
        <v>16</v>
      </c>
      <c r="Q491" s="32">
        <f>+Tabla133323223[[#This Row],[ Valor en             RD$           ]]+Tabla133323223[[#This Row],[Entrada  RD$]]-Tabla133323223[[#This Row],[Salida RD$ ]]</f>
        <v>5777.28</v>
      </c>
    </row>
    <row r="492" spans="1:17" ht="27" customHeight="1" x14ac:dyDescent="0.25">
      <c r="A492" s="35">
        <v>203</v>
      </c>
      <c r="B492" s="140">
        <v>43896</v>
      </c>
      <c r="C492" s="89">
        <v>43896</v>
      </c>
      <c r="D492" s="33">
        <v>2058</v>
      </c>
      <c r="E492" s="33" t="s">
        <v>609</v>
      </c>
      <c r="F492" s="34" t="s">
        <v>610</v>
      </c>
      <c r="G492" s="155" t="s">
        <v>611</v>
      </c>
      <c r="H492" s="222" t="s">
        <v>27</v>
      </c>
      <c r="I492" s="36">
        <v>2336.4</v>
      </c>
      <c r="J492" s="37">
        <v>72</v>
      </c>
      <c r="K492" s="189"/>
      <c r="L492" s="149"/>
      <c r="M492" s="39">
        <f>ROUND(Tabla133323223[[#This Row],[ Valor en             RD$           ]]/Tabla133323223[[#This Row],[Existencia mayo]],2)</f>
        <v>32.450000000000003</v>
      </c>
      <c r="N492" s="30">
        <f>ROUND(Tabla133323223[[#This Row],[Entrada ]]*Tabla133323223[[#This Row],[Costo unitario RD$]],2)</f>
        <v>0</v>
      </c>
      <c r="O492" s="30">
        <f>ROUND(Tabla133323223[[#This Row],[Salida ]]*Tabla133323223[[#This Row],[Costo unitario RD$]],2)</f>
        <v>0</v>
      </c>
      <c r="P492" s="40">
        <f>+Tabla133323223[[#This Row],[Existencia mayo]]+Tabla133323223[[#This Row],[Entrada ]]-Tabla133323223[[#This Row],[Salida ]]</f>
        <v>72</v>
      </c>
      <c r="Q492" s="32">
        <f>+Tabla133323223[[#This Row],[ Valor en             RD$           ]]+Tabla133323223[[#This Row],[Entrada  RD$]]-Tabla133323223[[#This Row],[Salida RD$ ]]</f>
        <v>2336.4</v>
      </c>
    </row>
    <row r="493" spans="1:17" ht="27" customHeight="1" x14ac:dyDescent="0.25">
      <c r="A493" s="35">
        <v>207</v>
      </c>
      <c r="B493" s="217" t="s">
        <v>575</v>
      </c>
      <c r="C493" s="218" t="s">
        <v>575</v>
      </c>
      <c r="D493" s="35">
        <v>2059</v>
      </c>
      <c r="E493" s="35" t="s">
        <v>609</v>
      </c>
      <c r="F493" s="34" t="s">
        <v>610</v>
      </c>
      <c r="G493" s="228" t="s">
        <v>612</v>
      </c>
      <c r="H493" s="222" t="s">
        <v>27</v>
      </c>
      <c r="I493" s="36">
        <v>2280</v>
      </c>
      <c r="J493" s="37">
        <v>8</v>
      </c>
      <c r="K493" s="187"/>
      <c r="L493" s="229"/>
      <c r="M493" s="39">
        <f>ROUND(Tabla133323223[[#This Row],[ Valor en             RD$           ]]/Tabla133323223[[#This Row],[Existencia mayo]],2)</f>
        <v>285</v>
      </c>
      <c r="N493" s="30">
        <f>ROUND(Tabla133323223[[#This Row],[Entrada ]]*Tabla133323223[[#This Row],[Costo unitario RD$]],2)</f>
        <v>0</v>
      </c>
      <c r="O493" s="30">
        <f>ROUND(Tabla133323223[[#This Row],[Salida ]]*Tabla133323223[[#This Row],[Costo unitario RD$]],2)</f>
        <v>0</v>
      </c>
      <c r="P493" s="40">
        <f>+Tabla133323223[[#This Row],[Existencia mayo]]+Tabla133323223[[#This Row],[Entrada ]]-Tabla133323223[[#This Row],[Salida ]]</f>
        <v>8</v>
      </c>
      <c r="Q493" s="32">
        <f>+Tabla133323223[[#This Row],[ Valor en             RD$           ]]+Tabla133323223[[#This Row],[Entrada  RD$]]-Tabla133323223[[#This Row],[Salida RD$ ]]</f>
        <v>2280</v>
      </c>
    </row>
    <row r="494" spans="1:17" ht="27" customHeight="1" x14ac:dyDescent="0.25">
      <c r="A494" s="35">
        <v>208</v>
      </c>
      <c r="B494" s="140" t="s">
        <v>550</v>
      </c>
      <c r="C494" s="89">
        <v>43892</v>
      </c>
      <c r="D494" s="33">
        <v>2061</v>
      </c>
      <c r="E494" s="33" t="s">
        <v>590</v>
      </c>
      <c r="F494" s="34" t="s">
        <v>541</v>
      </c>
      <c r="G494" s="155" t="s">
        <v>613</v>
      </c>
      <c r="H494" s="222" t="s">
        <v>27</v>
      </c>
      <c r="I494" s="36">
        <v>99539.419200000004</v>
      </c>
      <c r="J494" s="37">
        <v>2470</v>
      </c>
      <c r="K494" s="189"/>
      <c r="L494" s="149"/>
      <c r="M494" s="39">
        <f>ROUND(Tabla133323223[[#This Row],[ Valor en             RD$           ]]/Tabla133323223[[#This Row],[Existencia mayo]],2)</f>
        <v>40.299999999999997</v>
      </c>
      <c r="N494" s="30">
        <f>ROUND(Tabla133323223[[#This Row],[Entrada ]]*Tabla133323223[[#This Row],[Costo unitario RD$]],2)</f>
        <v>0</v>
      </c>
      <c r="O494" s="30">
        <f>ROUND(Tabla133323223[[#This Row],[Salida ]]*Tabla133323223[[#This Row],[Costo unitario RD$]],2)</f>
        <v>0</v>
      </c>
      <c r="P494" s="40">
        <f>+Tabla133323223[[#This Row],[Existencia mayo]]+Tabla133323223[[#This Row],[Entrada ]]-Tabla133323223[[#This Row],[Salida ]]</f>
        <v>2470</v>
      </c>
      <c r="Q494" s="32">
        <f>+Tabla133323223[[#This Row],[ Valor en             RD$           ]]+Tabla133323223[[#This Row],[Entrada  RD$]]-Tabla133323223[[#This Row],[Salida RD$ ]]</f>
        <v>99539.419200000004</v>
      </c>
    </row>
    <row r="495" spans="1:17" s="6" customFormat="1" ht="27" customHeight="1" x14ac:dyDescent="0.2">
      <c r="A495" s="35">
        <v>210</v>
      </c>
      <c r="B495" s="217" t="s">
        <v>552</v>
      </c>
      <c r="C495" s="218" t="s">
        <v>552</v>
      </c>
      <c r="D495" s="35">
        <v>2061</v>
      </c>
      <c r="E495" s="33" t="s">
        <v>590</v>
      </c>
      <c r="F495" s="34" t="s">
        <v>541</v>
      </c>
      <c r="G495" s="228" t="s">
        <v>614</v>
      </c>
      <c r="H495" s="222" t="s">
        <v>27</v>
      </c>
      <c r="I495" s="36">
        <v>17602.650000000001</v>
      </c>
      <c r="J495" s="37">
        <v>585</v>
      </c>
      <c r="K495" s="189"/>
      <c r="L495" s="149">
        <v>30</v>
      </c>
      <c r="M495" s="39">
        <f>ROUND(Tabla133323223[[#This Row],[ Valor en             RD$           ]]/Tabla133323223[[#This Row],[Existencia mayo]],2)</f>
        <v>30.09</v>
      </c>
      <c r="N495" s="30">
        <f>ROUND(Tabla133323223[[#This Row],[Entrada ]]*Tabla133323223[[#This Row],[Costo unitario RD$]],2)</f>
        <v>0</v>
      </c>
      <c r="O495" s="30">
        <f>ROUND(Tabla133323223[[#This Row],[Salida ]]*Tabla133323223[[#This Row],[Costo unitario RD$]],2)</f>
        <v>902.7</v>
      </c>
      <c r="P495" s="40">
        <f>+Tabla133323223[[#This Row],[Existencia mayo]]+Tabla133323223[[#This Row],[Entrada ]]-Tabla133323223[[#This Row],[Salida ]]</f>
        <v>555</v>
      </c>
      <c r="Q495" s="32">
        <f>+Tabla133323223[[#This Row],[ Valor en             RD$           ]]+Tabla133323223[[#This Row],[Entrada  RD$]]-Tabla133323223[[#This Row],[Salida RD$ ]]</f>
        <v>16699.95</v>
      </c>
    </row>
    <row r="496" spans="1:17" s="6" customFormat="1" ht="27" customHeight="1" x14ac:dyDescent="0.2">
      <c r="A496" s="35">
        <v>211</v>
      </c>
      <c r="B496" s="140" t="s">
        <v>550</v>
      </c>
      <c r="C496" s="89">
        <v>43892</v>
      </c>
      <c r="D496" s="33">
        <v>2062</v>
      </c>
      <c r="E496" s="33" t="s">
        <v>590</v>
      </c>
      <c r="F496" s="34" t="s">
        <v>541</v>
      </c>
      <c r="G496" s="155" t="s">
        <v>615</v>
      </c>
      <c r="H496" s="222" t="s">
        <v>27</v>
      </c>
      <c r="I496" s="36">
        <v>61806.512000000002</v>
      </c>
      <c r="J496" s="37">
        <v>1405</v>
      </c>
      <c r="K496" s="189"/>
      <c r="L496" s="149"/>
      <c r="M496" s="39">
        <f>ROUND(Tabla133323223[[#This Row],[ Valor en             RD$           ]]/Tabla133323223[[#This Row],[Existencia mayo]],2)</f>
        <v>43.99</v>
      </c>
      <c r="N496" s="30">
        <f>ROUND(Tabla133323223[[#This Row],[Entrada ]]*Tabla133323223[[#This Row],[Costo unitario RD$]],2)</f>
        <v>0</v>
      </c>
      <c r="O496" s="30">
        <f>ROUND(Tabla133323223[[#This Row],[Salida ]]*Tabla133323223[[#This Row],[Costo unitario RD$]],2)</f>
        <v>0</v>
      </c>
      <c r="P496" s="40">
        <f>+Tabla133323223[[#This Row],[Existencia mayo]]+Tabla133323223[[#This Row],[Entrada ]]-Tabla133323223[[#This Row],[Salida ]]</f>
        <v>1405</v>
      </c>
      <c r="Q496" s="32">
        <f>+Tabla133323223[[#This Row],[ Valor en             RD$           ]]+Tabla133323223[[#This Row],[Entrada  RD$]]-Tabla133323223[[#This Row],[Salida RD$ ]]</f>
        <v>61806.512000000002</v>
      </c>
    </row>
    <row r="497" spans="1:17" s="6" customFormat="1" ht="27" customHeight="1" x14ac:dyDescent="0.2">
      <c r="A497" s="35">
        <v>212</v>
      </c>
      <c r="B497" s="217" t="s">
        <v>552</v>
      </c>
      <c r="C497" s="218" t="s">
        <v>552</v>
      </c>
      <c r="D497" s="35">
        <v>2062</v>
      </c>
      <c r="E497" s="33" t="s">
        <v>590</v>
      </c>
      <c r="F497" s="34" t="s">
        <v>541</v>
      </c>
      <c r="G497" s="228" t="s">
        <v>616</v>
      </c>
      <c r="H497" s="222" t="s">
        <v>27</v>
      </c>
      <c r="I497" s="36">
        <v>26868.6</v>
      </c>
      <c r="J497" s="37">
        <v>759</v>
      </c>
      <c r="K497" s="189"/>
      <c r="L497" s="149"/>
      <c r="M497" s="39">
        <f>ROUND(Tabla133323223[[#This Row],[ Valor en             RD$           ]]/Tabla133323223[[#This Row],[Existencia mayo]],2)</f>
        <v>35.4</v>
      </c>
      <c r="N497" s="30">
        <f>ROUND(Tabla133323223[[#This Row],[Entrada ]]*Tabla133323223[[#This Row],[Costo unitario RD$]],2)</f>
        <v>0</v>
      </c>
      <c r="O497" s="30">
        <f>ROUND(Tabla133323223[[#This Row],[Salida ]]*Tabla133323223[[#This Row],[Costo unitario RD$]],2)</f>
        <v>0</v>
      </c>
      <c r="P497" s="40">
        <f>+Tabla133323223[[#This Row],[Existencia mayo]]+Tabla133323223[[#This Row],[Entrada ]]-Tabla133323223[[#This Row],[Salida ]]</f>
        <v>759</v>
      </c>
      <c r="Q497" s="32">
        <f>+Tabla133323223[[#This Row],[ Valor en             RD$           ]]+Tabla133323223[[#This Row],[Entrada  RD$]]-Tabla133323223[[#This Row],[Salida RD$ ]]</f>
        <v>26868.6</v>
      </c>
    </row>
    <row r="498" spans="1:17" s="6" customFormat="1" ht="27" customHeight="1" x14ac:dyDescent="0.2">
      <c r="A498" s="35">
        <v>213</v>
      </c>
      <c r="B498" s="217" t="s">
        <v>552</v>
      </c>
      <c r="C498" s="218" t="s">
        <v>552</v>
      </c>
      <c r="D498" s="35">
        <v>2064</v>
      </c>
      <c r="E498" s="35" t="s">
        <v>116</v>
      </c>
      <c r="F498" s="34" t="s">
        <v>541</v>
      </c>
      <c r="G498" s="228" t="s">
        <v>617</v>
      </c>
      <c r="H498" s="222" t="s">
        <v>27</v>
      </c>
      <c r="I498" s="36">
        <v>1062</v>
      </c>
      <c r="J498" s="37">
        <v>45</v>
      </c>
      <c r="K498" s="189"/>
      <c r="L498" s="149"/>
      <c r="M498" s="39">
        <f>ROUND(Tabla133323223[[#This Row],[ Valor en             RD$           ]]/Tabla133323223[[#This Row],[Existencia mayo]],2)</f>
        <v>23.6</v>
      </c>
      <c r="N498" s="30">
        <f>ROUND(Tabla133323223[[#This Row],[Entrada ]]*Tabla133323223[[#This Row],[Costo unitario RD$]],2)</f>
        <v>0</v>
      </c>
      <c r="O498" s="30">
        <f>ROUND(Tabla133323223[[#This Row],[Salida ]]*Tabla133323223[[#This Row],[Costo unitario RD$]],2)</f>
        <v>0</v>
      </c>
      <c r="P498" s="40">
        <f>+Tabla133323223[[#This Row],[Existencia mayo]]+Tabla133323223[[#This Row],[Entrada ]]-Tabla133323223[[#This Row],[Salida ]]</f>
        <v>45</v>
      </c>
      <c r="Q498" s="32">
        <f>+Tabla133323223[[#This Row],[ Valor en             RD$           ]]+Tabla133323223[[#This Row],[Entrada  RD$]]-Tabla133323223[[#This Row],[Salida RD$ ]]</f>
        <v>1062</v>
      </c>
    </row>
    <row r="499" spans="1:17" s="6" customFormat="1" ht="27" customHeight="1" x14ac:dyDescent="0.2">
      <c r="A499" s="35">
        <v>214</v>
      </c>
      <c r="B499" s="140">
        <v>44326</v>
      </c>
      <c r="C499" s="89">
        <v>44326</v>
      </c>
      <c r="D499" s="33">
        <v>2065</v>
      </c>
      <c r="E499" s="33" t="s">
        <v>116</v>
      </c>
      <c r="F499" s="34" t="s">
        <v>541</v>
      </c>
      <c r="G499" s="155" t="s">
        <v>618</v>
      </c>
      <c r="H499" s="35" t="s">
        <v>27</v>
      </c>
      <c r="I499" s="36">
        <v>98</v>
      </c>
      <c r="J499" s="37">
        <v>7</v>
      </c>
      <c r="K499" s="189"/>
      <c r="L499" s="149"/>
      <c r="M499" s="39">
        <f>ROUND(Tabla133323223[[#This Row],[ Valor en             RD$           ]]/Tabla133323223[[#This Row],[Existencia mayo]],2)</f>
        <v>14</v>
      </c>
      <c r="N499" s="30">
        <f>ROUND(Tabla133323223[[#This Row],[Entrada ]]*Tabla133323223[[#This Row],[Costo unitario RD$]],2)</f>
        <v>0</v>
      </c>
      <c r="O499" s="30">
        <f>ROUND(Tabla133323223[[#This Row],[Salida ]]*Tabla133323223[[#This Row],[Costo unitario RD$]],2)</f>
        <v>0</v>
      </c>
      <c r="P499" s="40">
        <f>+Tabla133323223[[#This Row],[Existencia mayo]]+Tabla133323223[[#This Row],[Entrada ]]-Tabla133323223[[#This Row],[Salida ]]</f>
        <v>7</v>
      </c>
      <c r="Q499" s="32">
        <f>+Tabla133323223[[#This Row],[ Valor en             RD$           ]]+Tabla133323223[[#This Row],[Entrada  RD$]]-Tabla133323223[[#This Row],[Salida RD$ ]]</f>
        <v>98</v>
      </c>
    </row>
    <row r="500" spans="1:17" s="6" customFormat="1" ht="27" customHeight="1" x14ac:dyDescent="0.2">
      <c r="A500" s="35">
        <v>215</v>
      </c>
      <c r="B500" s="140" t="s">
        <v>540</v>
      </c>
      <c r="C500" s="89">
        <v>43837</v>
      </c>
      <c r="D500" s="33">
        <v>2066</v>
      </c>
      <c r="E500" s="33" t="s">
        <v>619</v>
      </c>
      <c r="F500" s="34" t="s">
        <v>620</v>
      </c>
      <c r="G500" s="155" t="s">
        <v>621</v>
      </c>
      <c r="H500" s="222" t="s">
        <v>27</v>
      </c>
      <c r="I500" s="36">
        <v>2680.9700000000003</v>
      </c>
      <c r="J500" s="37">
        <v>2111</v>
      </c>
      <c r="K500" s="189"/>
      <c r="L500" s="149"/>
      <c r="M500" s="39">
        <f>ROUND(Tabla133323223[[#This Row],[ Valor en             RD$           ]]/Tabla133323223[[#This Row],[Existencia mayo]],2)</f>
        <v>1.27</v>
      </c>
      <c r="N500" s="30">
        <f>ROUND(Tabla133323223[[#This Row],[Entrada ]]*Tabla133323223[[#This Row],[Costo unitario RD$]],2)</f>
        <v>0</v>
      </c>
      <c r="O500" s="30">
        <f>ROUND(Tabla133323223[[#This Row],[Salida ]]*Tabla133323223[[#This Row],[Costo unitario RD$]],2)</f>
        <v>0</v>
      </c>
      <c r="P500" s="40">
        <f>+Tabla133323223[[#This Row],[Existencia mayo]]+Tabla133323223[[#This Row],[Entrada ]]-Tabla133323223[[#This Row],[Salida ]]</f>
        <v>2111</v>
      </c>
      <c r="Q500" s="32">
        <f>+Tabla133323223[[#This Row],[ Valor en             RD$           ]]+Tabla133323223[[#This Row],[Entrada  RD$]]-Tabla133323223[[#This Row],[Salida RD$ ]]</f>
        <v>2680.9700000000003</v>
      </c>
    </row>
    <row r="501" spans="1:17" s="6" customFormat="1" ht="27" customHeight="1" x14ac:dyDescent="0.2">
      <c r="A501" s="35">
        <v>217</v>
      </c>
      <c r="B501" s="140">
        <v>44326</v>
      </c>
      <c r="C501" s="89">
        <v>44326</v>
      </c>
      <c r="D501" s="33">
        <v>2071</v>
      </c>
      <c r="E501" s="33" t="s">
        <v>116</v>
      </c>
      <c r="F501" s="34" t="s">
        <v>541</v>
      </c>
      <c r="G501" s="155" t="s">
        <v>622</v>
      </c>
      <c r="H501" s="35" t="s">
        <v>27</v>
      </c>
      <c r="I501" s="36">
        <v>3506.25</v>
      </c>
      <c r="J501" s="37">
        <v>935</v>
      </c>
      <c r="K501" s="189"/>
      <c r="L501" s="149"/>
      <c r="M501" s="39">
        <f>ROUND(Tabla133323223[[#This Row],[ Valor en             RD$           ]]/Tabla133323223[[#This Row],[Existencia mayo]],2)</f>
        <v>3.75</v>
      </c>
      <c r="N501" s="30">
        <f>ROUND(Tabla133323223[[#This Row],[Entrada ]]*Tabla133323223[[#This Row],[Costo unitario RD$]],2)</f>
        <v>0</v>
      </c>
      <c r="O501" s="30">
        <f>ROUND(Tabla133323223[[#This Row],[Salida ]]*Tabla133323223[[#This Row],[Costo unitario RD$]],2)</f>
        <v>0</v>
      </c>
      <c r="P501" s="40">
        <f>+Tabla133323223[[#This Row],[Existencia mayo]]+Tabla133323223[[#This Row],[Entrada ]]-Tabla133323223[[#This Row],[Salida ]]</f>
        <v>935</v>
      </c>
      <c r="Q501" s="32">
        <f>+Tabla133323223[[#This Row],[ Valor en             RD$           ]]+Tabla133323223[[#This Row],[Entrada  RD$]]-Tabla133323223[[#This Row],[Salida RD$ ]]</f>
        <v>3506.25</v>
      </c>
    </row>
    <row r="502" spans="1:17" s="6" customFormat="1" ht="27" customHeight="1" x14ac:dyDescent="0.2">
      <c r="A502" s="35">
        <v>218</v>
      </c>
      <c r="B502" s="140">
        <v>43896</v>
      </c>
      <c r="C502" s="89">
        <v>43896</v>
      </c>
      <c r="D502" s="33">
        <v>2071</v>
      </c>
      <c r="E502" s="35" t="s">
        <v>116</v>
      </c>
      <c r="F502" s="34" t="s">
        <v>541</v>
      </c>
      <c r="G502" s="155" t="s">
        <v>623</v>
      </c>
      <c r="H502" s="222" t="s">
        <v>27</v>
      </c>
      <c r="I502" s="36">
        <v>1986.3200000000011</v>
      </c>
      <c r="J502" s="37">
        <v>404</v>
      </c>
      <c r="K502" s="189"/>
      <c r="L502" s="149"/>
      <c r="M502" s="39">
        <f>ROUND(Tabla133323223[[#This Row],[ Valor en             RD$           ]]/Tabla133323223[[#This Row],[Existencia mayo]],2)</f>
        <v>4.92</v>
      </c>
      <c r="N502" s="30">
        <f>ROUND(Tabla133323223[[#This Row],[Entrada ]]*Tabla133323223[[#This Row],[Costo unitario RD$]],2)</f>
        <v>0</v>
      </c>
      <c r="O502" s="30">
        <f>ROUND(Tabla133323223[[#This Row],[Salida ]]*Tabla133323223[[#This Row],[Costo unitario RD$]],2)</f>
        <v>0</v>
      </c>
      <c r="P502" s="40">
        <f>+Tabla133323223[[#This Row],[Existencia mayo]]+Tabla133323223[[#This Row],[Entrada ]]-Tabla133323223[[#This Row],[Salida ]]</f>
        <v>404</v>
      </c>
      <c r="Q502" s="32">
        <f>+Tabla133323223[[#This Row],[ Valor en             RD$           ]]+Tabla133323223[[#This Row],[Entrada  RD$]]-Tabla133323223[[#This Row],[Salida RD$ ]]</f>
        <v>1986.3200000000011</v>
      </c>
    </row>
    <row r="503" spans="1:17" s="6" customFormat="1" ht="27" customHeight="1" x14ac:dyDescent="0.2">
      <c r="A503" s="35">
        <v>219</v>
      </c>
      <c r="B503" s="140" t="s">
        <v>540</v>
      </c>
      <c r="C503" s="89">
        <v>43837</v>
      </c>
      <c r="D503" s="33">
        <v>2071</v>
      </c>
      <c r="E503" s="33" t="s">
        <v>116</v>
      </c>
      <c r="F503" s="34" t="s">
        <v>541</v>
      </c>
      <c r="G503" s="155" t="s">
        <v>624</v>
      </c>
      <c r="H503" s="222" t="s">
        <v>27</v>
      </c>
      <c r="I503" s="36">
        <v>18367.5</v>
      </c>
      <c r="J503" s="37">
        <v>4898</v>
      </c>
      <c r="K503" s="189"/>
      <c r="L503" s="231">
        <v>360</v>
      </c>
      <c r="M503" s="39">
        <f>ROUND(Tabla133323223[[#This Row],[ Valor en             RD$           ]]/Tabla133323223[[#This Row],[Existencia mayo]],2)</f>
        <v>3.75</v>
      </c>
      <c r="N503" s="30">
        <f>ROUND(Tabla133323223[[#This Row],[Entrada ]]*Tabla133323223[[#This Row],[Costo unitario RD$]],2)</f>
        <v>0</v>
      </c>
      <c r="O503" s="30">
        <f>ROUND(Tabla133323223[[#This Row],[Salida ]]*Tabla133323223[[#This Row],[Costo unitario RD$]],2)</f>
        <v>1350</v>
      </c>
      <c r="P503" s="40">
        <f>+Tabla133323223[[#This Row],[Existencia mayo]]+Tabla133323223[[#This Row],[Entrada ]]-Tabla133323223[[#This Row],[Salida ]]</f>
        <v>4538</v>
      </c>
      <c r="Q503" s="32">
        <f>+Tabla133323223[[#This Row],[ Valor en             RD$           ]]+Tabla133323223[[#This Row],[Entrada  RD$]]-Tabla133323223[[#This Row],[Salida RD$ ]]</f>
        <v>17017.5</v>
      </c>
    </row>
    <row r="504" spans="1:17" s="6" customFormat="1" ht="27" customHeight="1" x14ac:dyDescent="0.2">
      <c r="A504" s="35">
        <v>220</v>
      </c>
      <c r="B504" s="140">
        <v>43896</v>
      </c>
      <c r="C504" s="89">
        <v>43896</v>
      </c>
      <c r="D504" s="33">
        <v>2074</v>
      </c>
      <c r="E504" s="33" t="s">
        <v>625</v>
      </c>
      <c r="F504" s="34" t="s">
        <v>626</v>
      </c>
      <c r="G504" s="155" t="s">
        <v>627</v>
      </c>
      <c r="H504" s="222" t="s">
        <v>27</v>
      </c>
      <c r="I504" s="36">
        <v>74.170000000000016</v>
      </c>
      <c r="J504" s="37">
        <v>3</v>
      </c>
      <c r="K504" s="189"/>
      <c r="L504" s="149"/>
      <c r="M504" s="39">
        <f>ROUND(Tabla133323223[[#This Row],[ Valor en             RD$           ]]/Tabla133323223[[#This Row],[Existencia mayo]],2)</f>
        <v>24.72</v>
      </c>
      <c r="N504" s="30">
        <f>ROUND(Tabla133323223[[#This Row],[Entrada ]]*Tabla133323223[[#This Row],[Costo unitario RD$]],2)</f>
        <v>0</v>
      </c>
      <c r="O504" s="30">
        <f>ROUND(Tabla133323223[[#This Row],[Salida ]]*Tabla133323223[[#This Row],[Costo unitario RD$]],2)</f>
        <v>0</v>
      </c>
      <c r="P504" s="40">
        <f>+Tabla133323223[[#This Row],[Existencia mayo]]+Tabla133323223[[#This Row],[Entrada ]]-Tabla133323223[[#This Row],[Salida ]]</f>
        <v>3</v>
      </c>
      <c r="Q504" s="32">
        <f>+Tabla133323223[[#This Row],[ Valor en             RD$           ]]+Tabla133323223[[#This Row],[Entrada  RD$]]-Tabla133323223[[#This Row],[Salida RD$ ]]</f>
        <v>74.170000000000016</v>
      </c>
    </row>
    <row r="505" spans="1:17" s="6" customFormat="1" ht="27" customHeight="1" x14ac:dyDescent="0.2">
      <c r="A505" s="35">
        <v>221</v>
      </c>
      <c r="B505" s="217" t="s">
        <v>552</v>
      </c>
      <c r="C505" s="218" t="s">
        <v>552</v>
      </c>
      <c r="D505" s="35">
        <v>2076</v>
      </c>
      <c r="E505" s="35" t="s">
        <v>625</v>
      </c>
      <c r="F505" s="34" t="s">
        <v>626</v>
      </c>
      <c r="G505" s="228" t="s">
        <v>628</v>
      </c>
      <c r="H505" s="222" t="s">
        <v>27</v>
      </c>
      <c r="I505" s="36">
        <v>8689.3000000000011</v>
      </c>
      <c r="J505" s="37">
        <v>2803</v>
      </c>
      <c r="K505" s="189"/>
      <c r="L505" s="149"/>
      <c r="M505" s="39">
        <f>ROUND(Tabla133323223[[#This Row],[ Valor en             RD$           ]]/Tabla133323223[[#This Row],[Existencia mayo]],2)</f>
        <v>3.1</v>
      </c>
      <c r="N505" s="30">
        <f>ROUND(Tabla133323223[[#This Row],[Entrada ]]*Tabla133323223[[#This Row],[Costo unitario RD$]],2)</f>
        <v>0</v>
      </c>
      <c r="O505" s="30">
        <f>ROUND(Tabla133323223[[#This Row],[Salida ]]*Tabla133323223[[#This Row],[Costo unitario RD$]],2)</f>
        <v>0</v>
      </c>
      <c r="P505" s="40">
        <f>+Tabla133323223[[#This Row],[Existencia mayo]]+Tabla133323223[[#This Row],[Entrada ]]-Tabla133323223[[#This Row],[Salida ]]</f>
        <v>2803</v>
      </c>
      <c r="Q505" s="32">
        <f>+Tabla133323223[[#This Row],[ Valor en             RD$           ]]+Tabla133323223[[#This Row],[Entrada  RD$]]-Tabla133323223[[#This Row],[Salida RD$ ]]</f>
        <v>8689.3000000000011</v>
      </c>
    </row>
    <row r="506" spans="1:17" s="6" customFormat="1" ht="27" customHeight="1" x14ac:dyDescent="0.2">
      <c r="A506" s="35">
        <v>223</v>
      </c>
      <c r="B506" s="140">
        <v>43896</v>
      </c>
      <c r="C506" s="89">
        <v>43896</v>
      </c>
      <c r="D506" s="33">
        <v>2079</v>
      </c>
      <c r="E506" s="33" t="s">
        <v>116</v>
      </c>
      <c r="F506" s="34" t="s">
        <v>541</v>
      </c>
      <c r="G506" s="155" t="s">
        <v>629</v>
      </c>
      <c r="H506" s="222" t="s">
        <v>27</v>
      </c>
      <c r="I506" s="36">
        <v>12574.080000000002</v>
      </c>
      <c r="J506" s="37">
        <v>296</v>
      </c>
      <c r="K506" s="189"/>
      <c r="L506" s="149"/>
      <c r="M506" s="39">
        <f>ROUND(Tabla133323223[[#This Row],[ Valor en             RD$           ]]/Tabla133323223[[#This Row],[Existencia mayo]],2)</f>
        <v>42.48</v>
      </c>
      <c r="N506" s="30">
        <f>ROUND(Tabla133323223[[#This Row],[Entrada ]]*Tabla133323223[[#This Row],[Costo unitario RD$]],2)</f>
        <v>0</v>
      </c>
      <c r="O506" s="30">
        <f>ROUND(Tabla133323223[[#This Row],[Salida ]]*Tabla133323223[[#This Row],[Costo unitario RD$]],2)</f>
        <v>0</v>
      </c>
      <c r="P506" s="40">
        <f>+Tabla133323223[[#This Row],[Existencia mayo]]+Tabla133323223[[#This Row],[Entrada ]]-Tabla133323223[[#This Row],[Salida ]]</f>
        <v>296</v>
      </c>
      <c r="Q506" s="32">
        <f>+Tabla133323223[[#This Row],[ Valor en             RD$           ]]+Tabla133323223[[#This Row],[Entrada  RD$]]-Tabla133323223[[#This Row],[Salida RD$ ]]</f>
        <v>12574.080000000002</v>
      </c>
    </row>
    <row r="507" spans="1:17" s="6" customFormat="1" ht="27" customHeight="1" x14ac:dyDescent="0.2">
      <c r="A507" s="35">
        <v>224</v>
      </c>
      <c r="B507" s="140" t="s">
        <v>540</v>
      </c>
      <c r="C507" s="89">
        <v>43837</v>
      </c>
      <c r="D507" s="33">
        <v>2081</v>
      </c>
      <c r="E507" s="33" t="s">
        <v>116</v>
      </c>
      <c r="F507" s="34" t="s">
        <v>541</v>
      </c>
      <c r="G507" s="155" t="s">
        <v>630</v>
      </c>
      <c r="H507" s="222" t="s">
        <v>27</v>
      </c>
      <c r="I507" s="36">
        <v>1964.7</v>
      </c>
      <c r="J507" s="37">
        <v>9</v>
      </c>
      <c r="K507" s="189"/>
      <c r="L507" s="149"/>
      <c r="M507" s="39">
        <f>ROUND(Tabla133323223[[#This Row],[ Valor en             RD$           ]]/Tabla133323223[[#This Row],[Existencia mayo]],2)</f>
        <v>218.3</v>
      </c>
      <c r="N507" s="30">
        <f>ROUND(Tabla133323223[[#This Row],[Entrada ]]*Tabla133323223[[#This Row],[Costo unitario RD$]],2)</f>
        <v>0</v>
      </c>
      <c r="O507" s="30">
        <f>ROUND(Tabla133323223[[#This Row],[Salida ]]*Tabla133323223[[#This Row],[Costo unitario RD$]],2)</f>
        <v>0</v>
      </c>
      <c r="P507" s="40">
        <f>+Tabla133323223[[#This Row],[Existencia mayo]]+Tabla133323223[[#This Row],[Entrada ]]-Tabla133323223[[#This Row],[Salida ]]</f>
        <v>9</v>
      </c>
      <c r="Q507" s="32">
        <f>+Tabla133323223[[#This Row],[ Valor en             RD$           ]]+Tabla133323223[[#This Row],[Entrada  RD$]]-Tabla133323223[[#This Row],[Salida RD$ ]]</f>
        <v>1964.7</v>
      </c>
    </row>
    <row r="508" spans="1:17" s="6" customFormat="1" ht="27" customHeight="1" x14ac:dyDescent="0.2">
      <c r="A508" s="35">
        <v>225</v>
      </c>
      <c r="B508" s="140" t="s">
        <v>550</v>
      </c>
      <c r="C508" s="89">
        <v>43892</v>
      </c>
      <c r="D508" s="33">
        <v>2083</v>
      </c>
      <c r="E508" s="33" t="s">
        <v>590</v>
      </c>
      <c r="F508" s="34" t="s">
        <v>541</v>
      </c>
      <c r="G508" s="155" t="s">
        <v>631</v>
      </c>
      <c r="H508" s="222" t="s">
        <v>27</v>
      </c>
      <c r="I508" s="36">
        <v>2292.64</v>
      </c>
      <c r="J508" s="37">
        <v>28</v>
      </c>
      <c r="K508" s="189"/>
      <c r="L508" s="149"/>
      <c r="M508" s="39">
        <f>ROUND(Tabla133323223[[#This Row],[ Valor en             RD$           ]]/Tabla133323223[[#This Row],[Existencia mayo]],2)</f>
        <v>81.88</v>
      </c>
      <c r="N508" s="30">
        <f>ROUND(Tabla133323223[[#This Row],[Entrada ]]*Tabla133323223[[#This Row],[Costo unitario RD$]],2)</f>
        <v>0</v>
      </c>
      <c r="O508" s="30">
        <f>ROUND(Tabla133323223[[#This Row],[Salida ]]*Tabla133323223[[#This Row],[Costo unitario RD$]],2)</f>
        <v>0</v>
      </c>
      <c r="P508" s="40">
        <f>+Tabla133323223[[#This Row],[Existencia mayo]]+Tabla133323223[[#This Row],[Entrada ]]-Tabla133323223[[#This Row],[Salida ]]</f>
        <v>28</v>
      </c>
      <c r="Q508" s="32">
        <f>+Tabla133323223[[#This Row],[ Valor en             RD$           ]]+Tabla133323223[[#This Row],[Entrada  RD$]]-Tabla133323223[[#This Row],[Salida RD$ ]]</f>
        <v>2292.64</v>
      </c>
    </row>
    <row r="509" spans="1:17" s="6" customFormat="1" ht="27" customHeight="1" x14ac:dyDescent="0.2">
      <c r="A509" s="35">
        <v>226</v>
      </c>
      <c r="B509" s="217" t="s">
        <v>552</v>
      </c>
      <c r="C509" s="218" t="s">
        <v>552</v>
      </c>
      <c r="D509" s="35">
        <v>2083</v>
      </c>
      <c r="E509" s="33" t="s">
        <v>590</v>
      </c>
      <c r="F509" s="34" t="s">
        <v>541</v>
      </c>
      <c r="G509" s="228" t="s">
        <v>632</v>
      </c>
      <c r="H509" s="222" t="s">
        <v>27</v>
      </c>
      <c r="I509" s="36">
        <v>245.44</v>
      </c>
      <c r="J509" s="37">
        <v>4</v>
      </c>
      <c r="K509" s="189"/>
      <c r="L509" s="149"/>
      <c r="M509" s="39">
        <f>ROUND(Tabla133323223[[#This Row],[ Valor en             RD$           ]]/Tabla133323223[[#This Row],[Existencia mayo]],2)</f>
        <v>61.36</v>
      </c>
      <c r="N509" s="30">
        <f>ROUND(Tabla133323223[[#This Row],[Entrada ]]*Tabla133323223[[#This Row],[Costo unitario RD$]],2)</f>
        <v>0</v>
      </c>
      <c r="O509" s="30">
        <f>ROUND(Tabla133323223[[#This Row],[Salida ]]*Tabla133323223[[#This Row],[Costo unitario RD$]],2)</f>
        <v>0</v>
      </c>
      <c r="P509" s="40">
        <f>+Tabla133323223[[#This Row],[Existencia mayo]]+Tabla133323223[[#This Row],[Entrada ]]-Tabla133323223[[#This Row],[Salida ]]</f>
        <v>4</v>
      </c>
      <c r="Q509" s="32">
        <f>+Tabla133323223[[#This Row],[ Valor en             RD$           ]]+Tabla133323223[[#This Row],[Entrada  RD$]]-Tabla133323223[[#This Row],[Salida RD$ ]]</f>
        <v>245.44</v>
      </c>
    </row>
    <row r="510" spans="1:17" s="6" customFormat="1" ht="27" customHeight="1" x14ac:dyDescent="0.2">
      <c r="A510" s="35">
        <v>231</v>
      </c>
      <c r="B510" s="217" t="s">
        <v>633</v>
      </c>
      <c r="C510" s="218" t="s">
        <v>633</v>
      </c>
      <c r="D510" s="35">
        <v>3010</v>
      </c>
      <c r="E510" s="33" t="s">
        <v>116</v>
      </c>
      <c r="F510" s="34" t="s">
        <v>541</v>
      </c>
      <c r="G510" s="228" t="s">
        <v>634</v>
      </c>
      <c r="H510" s="222" t="s">
        <v>27</v>
      </c>
      <c r="I510" s="36">
        <v>22400</v>
      </c>
      <c r="J510" s="37">
        <v>8</v>
      </c>
      <c r="K510" s="189"/>
      <c r="L510" s="149"/>
      <c r="M510" s="39">
        <f>ROUND(Tabla133323223[[#This Row],[ Valor en             RD$           ]]/Tabla133323223[[#This Row],[Existencia mayo]],2)</f>
        <v>2800</v>
      </c>
      <c r="N510" s="30">
        <f>ROUND(Tabla133323223[[#This Row],[Entrada ]]*Tabla133323223[[#This Row],[Costo unitario RD$]],2)</f>
        <v>0</v>
      </c>
      <c r="O510" s="30">
        <f>ROUND(Tabla133323223[[#This Row],[Salida ]]*Tabla133323223[[#This Row],[Costo unitario RD$]],2)</f>
        <v>0</v>
      </c>
      <c r="P510" s="40">
        <f>+Tabla133323223[[#This Row],[Existencia mayo]]+Tabla133323223[[#This Row],[Entrada ]]-Tabla133323223[[#This Row],[Salida ]]</f>
        <v>8</v>
      </c>
      <c r="Q510" s="32">
        <f>+Tabla133323223[[#This Row],[ Valor en             RD$           ]]+Tabla133323223[[#This Row],[Entrada  RD$]]-Tabla133323223[[#This Row],[Salida RD$ ]]</f>
        <v>22400</v>
      </c>
    </row>
    <row r="511" spans="1:17" s="6" customFormat="1" ht="27" customHeight="1" x14ac:dyDescent="0.2">
      <c r="A511" s="35">
        <v>232</v>
      </c>
      <c r="B511" s="217" t="s">
        <v>633</v>
      </c>
      <c r="C511" s="218" t="s">
        <v>633</v>
      </c>
      <c r="D511" s="35">
        <v>3021</v>
      </c>
      <c r="E511" s="33" t="s">
        <v>116</v>
      </c>
      <c r="F511" s="34" t="s">
        <v>541</v>
      </c>
      <c r="G511" s="228" t="s">
        <v>635</v>
      </c>
      <c r="H511" s="222" t="s">
        <v>27</v>
      </c>
      <c r="I511" s="36">
        <v>4366</v>
      </c>
      <c r="J511" s="37">
        <v>2</v>
      </c>
      <c r="K511" s="189"/>
      <c r="L511" s="149"/>
      <c r="M511" s="39">
        <f>ROUND(Tabla133323223[[#This Row],[ Valor en             RD$           ]]/Tabla133323223[[#This Row],[Existencia mayo]],2)</f>
        <v>2183</v>
      </c>
      <c r="N511" s="30">
        <f>ROUND(Tabla133323223[[#This Row],[Entrada ]]*Tabla133323223[[#This Row],[Costo unitario RD$]],2)</f>
        <v>0</v>
      </c>
      <c r="O511" s="30">
        <f>ROUND(Tabla133323223[[#This Row],[Salida ]]*Tabla133323223[[#This Row],[Costo unitario RD$]],2)</f>
        <v>0</v>
      </c>
      <c r="P511" s="40">
        <f>+Tabla133323223[[#This Row],[Existencia mayo]]+Tabla133323223[[#This Row],[Entrada ]]-Tabla133323223[[#This Row],[Salida ]]</f>
        <v>2</v>
      </c>
      <c r="Q511" s="32">
        <f>+Tabla133323223[[#This Row],[ Valor en             RD$           ]]+Tabla133323223[[#This Row],[Entrada  RD$]]-Tabla133323223[[#This Row],[Salida RD$ ]]</f>
        <v>4366</v>
      </c>
    </row>
    <row r="512" spans="1:17" s="6" customFormat="1" ht="27" customHeight="1" x14ac:dyDescent="0.2">
      <c r="A512" s="35">
        <v>233</v>
      </c>
      <c r="B512" s="217">
        <v>42796</v>
      </c>
      <c r="C512" s="218">
        <v>42796</v>
      </c>
      <c r="D512" s="35">
        <v>3022</v>
      </c>
      <c r="E512" s="33" t="s">
        <v>116</v>
      </c>
      <c r="F512" s="34" t="s">
        <v>541</v>
      </c>
      <c r="G512" s="228" t="s">
        <v>636</v>
      </c>
      <c r="H512" s="222" t="s">
        <v>27</v>
      </c>
      <c r="I512" s="36">
        <v>10549.2</v>
      </c>
      <c r="J512" s="37">
        <v>3</v>
      </c>
      <c r="K512" s="189"/>
      <c r="L512" s="149"/>
      <c r="M512" s="39">
        <f>ROUND(Tabla133323223[[#This Row],[ Valor en             RD$           ]]/Tabla133323223[[#This Row],[Existencia mayo]],2)</f>
        <v>3516.4</v>
      </c>
      <c r="N512" s="30">
        <f>ROUND(Tabla133323223[[#This Row],[Entrada ]]*Tabla133323223[[#This Row],[Costo unitario RD$]],2)</f>
        <v>0</v>
      </c>
      <c r="O512" s="30">
        <f>ROUND(Tabla133323223[[#This Row],[Salida ]]*Tabla133323223[[#This Row],[Costo unitario RD$]],2)</f>
        <v>0</v>
      </c>
      <c r="P512" s="40">
        <f>+Tabla133323223[[#This Row],[Existencia mayo]]+Tabla133323223[[#This Row],[Entrada ]]-Tabla133323223[[#This Row],[Salida ]]</f>
        <v>3</v>
      </c>
      <c r="Q512" s="32">
        <f>+Tabla133323223[[#This Row],[ Valor en             RD$           ]]+Tabla133323223[[#This Row],[Entrada  RD$]]-Tabla133323223[[#This Row],[Salida RD$ ]]</f>
        <v>10549.2</v>
      </c>
    </row>
    <row r="513" spans="1:17" s="6" customFormat="1" ht="27" customHeight="1" x14ac:dyDescent="0.2">
      <c r="A513" s="35">
        <v>234</v>
      </c>
      <c r="B513" s="217" t="s">
        <v>637</v>
      </c>
      <c r="C513" s="218" t="s">
        <v>637</v>
      </c>
      <c r="D513" s="35">
        <v>3029</v>
      </c>
      <c r="E513" s="33" t="s">
        <v>116</v>
      </c>
      <c r="F513" s="34" t="s">
        <v>541</v>
      </c>
      <c r="G513" s="228" t="s">
        <v>638</v>
      </c>
      <c r="H513" s="222" t="s">
        <v>27</v>
      </c>
      <c r="I513" s="36">
        <v>1950</v>
      </c>
      <c r="J513" s="37">
        <v>10</v>
      </c>
      <c r="K513" s="189"/>
      <c r="L513" s="149"/>
      <c r="M513" s="39">
        <f>ROUND(Tabla133323223[[#This Row],[ Valor en             RD$           ]]/Tabla133323223[[#This Row],[Existencia mayo]],2)</f>
        <v>195</v>
      </c>
      <c r="N513" s="30">
        <f>ROUND(Tabla133323223[[#This Row],[Entrada ]]*Tabla133323223[[#This Row],[Costo unitario RD$]],2)</f>
        <v>0</v>
      </c>
      <c r="O513" s="30">
        <f>ROUND(Tabla133323223[[#This Row],[Salida ]]*Tabla133323223[[#This Row],[Costo unitario RD$]],2)</f>
        <v>0</v>
      </c>
      <c r="P513" s="40">
        <f>+Tabla133323223[[#This Row],[Existencia mayo]]+Tabla133323223[[#This Row],[Entrada ]]-Tabla133323223[[#This Row],[Salida ]]</f>
        <v>10</v>
      </c>
      <c r="Q513" s="32">
        <f>+Tabla133323223[[#This Row],[ Valor en             RD$           ]]+Tabla133323223[[#This Row],[Entrada  RD$]]-Tabla133323223[[#This Row],[Salida RD$ ]]</f>
        <v>1950</v>
      </c>
    </row>
    <row r="514" spans="1:17" s="6" customFormat="1" ht="27" customHeight="1" x14ac:dyDescent="0.2">
      <c r="A514" s="35">
        <v>235</v>
      </c>
      <c r="B514" s="217" t="s">
        <v>639</v>
      </c>
      <c r="C514" s="218" t="s">
        <v>639</v>
      </c>
      <c r="D514" s="35">
        <v>3031</v>
      </c>
      <c r="E514" s="33" t="s">
        <v>116</v>
      </c>
      <c r="F514" s="34" t="s">
        <v>541</v>
      </c>
      <c r="G514" s="228" t="s">
        <v>640</v>
      </c>
      <c r="H514" s="222" t="s">
        <v>27</v>
      </c>
      <c r="I514" s="36">
        <v>12331.710000000001</v>
      </c>
      <c r="J514" s="37">
        <v>9</v>
      </c>
      <c r="K514" s="189"/>
      <c r="L514" s="149"/>
      <c r="M514" s="39">
        <f>ROUND(Tabla133323223[[#This Row],[ Valor en             RD$           ]]/Tabla133323223[[#This Row],[Existencia mayo]],2)</f>
        <v>1370.19</v>
      </c>
      <c r="N514" s="30">
        <f>ROUND(Tabla133323223[[#This Row],[Entrada ]]*Tabla133323223[[#This Row],[Costo unitario RD$]],2)</f>
        <v>0</v>
      </c>
      <c r="O514" s="30">
        <f>ROUND(Tabla133323223[[#This Row],[Salida ]]*Tabla133323223[[#This Row],[Costo unitario RD$]],2)</f>
        <v>0</v>
      </c>
      <c r="P514" s="40">
        <f>+Tabla133323223[[#This Row],[Existencia mayo]]+Tabla133323223[[#This Row],[Entrada ]]-Tabla133323223[[#This Row],[Salida ]]</f>
        <v>9</v>
      </c>
      <c r="Q514" s="32">
        <f>+Tabla133323223[[#This Row],[ Valor en             RD$           ]]+Tabla133323223[[#This Row],[Entrada  RD$]]-Tabla133323223[[#This Row],[Salida RD$ ]]</f>
        <v>12331.710000000001</v>
      </c>
    </row>
    <row r="515" spans="1:17" s="6" customFormat="1" ht="27" customHeight="1" x14ac:dyDescent="0.2">
      <c r="A515" s="35">
        <v>236</v>
      </c>
      <c r="B515" s="217" t="s">
        <v>637</v>
      </c>
      <c r="C515" s="218" t="s">
        <v>637</v>
      </c>
      <c r="D515" s="35">
        <v>3036</v>
      </c>
      <c r="E515" s="33" t="s">
        <v>116</v>
      </c>
      <c r="F515" s="34" t="s">
        <v>541</v>
      </c>
      <c r="G515" s="228" t="s">
        <v>641</v>
      </c>
      <c r="H515" s="222" t="s">
        <v>27</v>
      </c>
      <c r="I515" s="36">
        <v>15953.6</v>
      </c>
      <c r="J515" s="37">
        <v>4</v>
      </c>
      <c r="K515" s="189"/>
      <c r="L515" s="149"/>
      <c r="M515" s="39">
        <f>ROUND(Tabla133323223[[#This Row],[ Valor en             RD$           ]]/Tabla133323223[[#This Row],[Existencia mayo]],2)</f>
        <v>3988.4</v>
      </c>
      <c r="N515" s="30">
        <f>ROUND(Tabla133323223[[#This Row],[Entrada ]]*Tabla133323223[[#This Row],[Costo unitario RD$]],2)</f>
        <v>0</v>
      </c>
      <c r="O515" s="30">
        <f>ROUND(Tabla133323223[[#This Row],[Salida ]]*Tabla133323223[[#This Row],[Costo unitario RD$]],2)</f>
        <v>0</v>
      </c>
      <c r="P515" s="40">
        <f>+Tabla133323223[[#This Row],[Existencia mayo]]+Tabla133323223[[#This Row],[Entrada ]]-Tabla133323223[[#This Row],[Salida ]]</f>
        <v>4</v>
      </c>
      <c r="Q515" s="32">
        <f>+Tabla133323223[[#This Row],[ Valor en             RD$           ]]+Tabla133323223[[#This Row],[Entrada  RD$]]-Tabla133323223[[#This Row],[Salida RD$ ]]</f>
        <v>15953.6</v>
      </c>
    </row>
    <row r="516" spans="1:17" s="6" customFormat="1" ht="27" customHeight="1" x14ac:dyDescent="0.2">
      <c r="A516" s="35">
        <v>237</v>
      </c>
      <c r="B516" s="217" t="s">
        <v>633</v>
      </c>
      <c r="C516" s="218" t="s">
        <v>633</v>
      </c>
      <c r="D516" s="35">
        <v>3037</v>
      </c>
      <c r="E516" s="33" t="s">
        <v>116</v>
      </c>
      <c r="F516" s="34" t="s">
        <v>541</v>
      </c>
      <c r="G516" s="228" t="s">
        <v>642</v>
      </c>
      <c r="H516" s="222" t="s">
        <v>27</v>
      </c>
      <c r="I516" s="36">
        <v>89600</v>
      </c>
      <c r="J516" s="37">
        <v>16</v>
      </c>
      <c r="K516" s="189"/>
      <c r="L516" s="149"/>
      <c r="M516" s="39">
        <f>ROUND(Tabla133323223[[#This Row],[ Valor en             RD$           ]]/Tabla133323223[[#This Row],[Existencia mayo]],2)</f>
        <v>5600</v>
      </c>
      <c r="N516" s="30">
        <f>ROUND(Tabla133323223[[#This Row],[Entrada ]]*Tabla133323223[[#This Row],[Costo unitario RD$]],2)</f>
        <v>0</v>
      </c>
      <c r="O516" s="30">
        <f>ROUND(Tabla133323223[[#This Row],[Salida ]]*Tabla133323223[[#This Row],[Costo unitario RD$]],2)</f>
        <v>0</v>
      </c>
      <c r="P516" s="40">
        <f>+Tabla133323223[[#This Row],[Existencia mayo]]+Tabla133323223[[#This Row],[Entrada ]]-Tabla133323223[[#This Row],[Salida ]]</f>
        <v>16</v>
      </c>
      <c r="Q516" s="32">
        <f>+Tabla133323223[[#This Row],[ Valor en             RD$           ]]+Tabla133323223[[#This Row],[Entrada  RD$]]-Tabla133323223[[#This Row],[Salida RD$ ]]</f>
        <v>89600</v>
      </c>
    </row>
    <row r="517" spans="1:17" s="6" customFormat="1" ht="27" customHeight="1" x14ac:dyDescent="0.2">
      <c r="A517" s="35">
        <v>238</v>
      </c>
      <c r="B517" s="217">
        <v>42401</v>
      </c>
      <c r="C517" s="218">
        <v>42401</v>
      </c>
      <c r="D517" s="35">
        <v>3062</v>
      </c>
      <c r="E517" s="33" t="s">
        <v>116</v>
      </c>
      <c r="F517" s="34" t="s">
        <v>541</v>
      </c>
      <c r="G517" s="228" t="s">
        <v>643</v>
      </c>
      <c r="H517" s="222" t="s">
        <v>27</v>
      </c>
      <c r="I517" s="36">
        <v>17383.439999999999</v>
      </c>
      <c r="J517" s="37">
        <v>24</v>
      </c>
      <c r="K517" s="189"/>
      <c r="L517" s="149"/>
      <c r="M517" s="39">
        <f>ROUND(Tabla133323223[[#This Row],[ Valor en             RD$           ]]/Tabla133323223[[#This Row],[Existencia mayo]],2)</f>
        <v>724.31</v>
      </c>
      <c r="N517" s="30">
        <f>ROUND(Tabla133323223[[#This Row],[Entrada ]]*Tabla133323223[[#This Row],[Costo unitario RD$]],2)</f>
        <v>0</v>
      </c>
      <c r="O517" s="30">
        <f>ROUND(Tabla133323223[[#This Row],[Salida ]]*Tabla133323223[[#This Row],[Costo unitario RD$]],2)</f>
        <v>0</v>
      </c>
      <c r="P517" s="40">
        <f>+Tabla133323223[[#This Row],[Existencia mayo]]+Tabla133323223[[#This Row],[Entrada ]]-Tabla133323223[[#This Row],[Salida ]]</f>
        <v>24</v>
      </c>
      <c r="Q517" s="32">
        <f>+Tabla133323223[[#This Row],[ Valor en             RD$           ]]+Tabla133323223[[#This Row],[Entrada  RD$]]-Tabla133323223[[#This Row],[Salida RD$ ]]</f>
        <v>17383.439999999999</v>
      </c>
    </row>
    <row r="518" spans="1:17" ht="27" customHeight="1" x14ac:dyDescent="0.25">
      <c r="A518" s="35">
        <v>239</v>
      </c>
      <c r="B518" s="217">
        <v>42401</v>
      </c>
      <c r="C518" s="218">
        <v>42401</v>
      </c>
      <c r="D518" s="35">
        <v>3063</v>
      </c>
      <c r="E518" s="33" t="s">
        <v>116</v>
      </c>
      <c r="F518" s="34" t="s">
        <v>541</v>
      </c>
      <c r="G518" s="228" t="s">
        <v>644</v>
      </c>
      <c r="H518" s="222" t="s">
        <v>27</v>
      </c>
      <c r="I518" s="36">
        <v>14533.199999999999</v>
      </c>
      <c r="J518" s="37">
        <v>20</v>
      </c>
      <c r="K518" s="189"/>
      <c r="L518" s="149"/>
      <c r="M518" s="39">
        <f>ROUND(Tabla133323223[[#This Row],[ Valor en             RD$           ]]/Tabla133323223[[#This Row],[Existencia mayo]],2)</f>
        <v>726.66</v>
      </c>
      <c r="N518" s="30">
        <f>ROUND(Tabla133323223[[#This Row],[Entrada ]]*Tabla133323223[[#This Row],[Costo unitario RD$]],2)</f>
        <v>0</v>
      </c>
      <c r="O518" s="30">
        <f>ROUND(Tabla133323223[[#This Row],[Salida ]]*Tabla133323223[[#This Row],[Costo unitario RD$]],2)</f>
        <v>0</v>
      </c>
      <c r="P518" s="40">
        <f>+Tabla133323223[[#This Row],[Existencia mayo]]+Tabla133323223[[#This Row],[Entrada ]]-Tabla133323223[[#This Row],[Salida ]]</f>
        <v>20</v>
      </c>
      <c r="Q518" s="32">
        <f>+Tabla133323223[[#This Row],[ Valor en             RD$           ]]+Tabla133323223[[#This Row],[Entrada  RD$]]-Tabla133323223[[#This Row],[Salida RD$ ]]</f>
        <v>14533.199999999999</v>
      </c>
    </row>
    <row r="519" spans="1:17" ht="27" customHeight="1" x14ac:dyDescent="0.25">
      <c r="A519" s="35">
        <v>240</v>
      </c>
      <c r="B519" s="217" t="s">
        <v>645</v>
      </c>
      <c r="C519" s="218" t="s">
        <v>645</v>
      </c>
      <c r="D519" s="35">
        <v>3064</v>
      </c>
      <c r="E519" s="33" t="s">
        <v>116</v>
      </c>
      <c r="F519" s="34" t="s">
        <v>541</v>
      </c>
      <c r="G519" s="228" t="s">
        <v>646</v>
      </c>
      <c r="H519" s="222" t="s">
        <v>27</v>
      </c>
      <c r="I519" s="36">
        <v>5999.12</v>
      </c>
      <c r="J519" s="37">
        <v>4</v>
      </c>
      <c r="K519" s="189"/>
      <c r="L519" s="149"/>
      <c r="M519" s="39">
        <f>ROUND(Tabla133323223[[#This Row],[ Valor en             RD$           ]]/Tabla133323223[[#This Row],[Existencia mayo]],2)</f>
        <v>1499.78</v>
      </c>
      <c r="N519" s="30">
        <f>ROUND(Tabla133323223[[#This Row],[Entrada ]]*Tabla133323223[[#This Row],[Costo unitario RD$]],2)</f>
        <v>0</v>
      </c>
      <c r="O519" s="30">
        <f>ROUND(Tabla133323223[[#This Row],[Salida ]]*Tabla133323223[[#This Row],[Costo unitario RD$]],2)</f>
        <v>0</v>
      </c>
      <c r="P519" s="40">
        <f>+Tabla133323223[[#This Row],[Existencia mayo]]+Tabla133323223[[#This Row],[Entrada ]]-Tabla133323223[[#This Row],[Salida ]]</f>
        <v>4</v>
      </c>
      <c r="Q519" s="32">
        <f>+Tabla133323223[[#This Row],[ Valor en             RD$           ]]+Tabla133323223[[#This Row],[Entrada  RD$]]-Tabla133323223[[#This Row],[Salida RD$ ]]</f>
        <v>5999.12</v>
      </c>
    </row>
    <row r="520" spans="1:17" ht="27" customHeight="1" x14ac:dyDescent="0.25">
      <c r="A520" s="35">
        <v>241</v>
      </c>
      <c r="B520" s="217" t="s">
        <v>633</v>
      </c>
      <c r="C520" s="218" t="s">
        <v>633</v>
      </c>
      <c r="D520" s="35">
        <v>3065</v>
      </c>
      <c r="E520" s="33" t="s">
        <v>116</v>
      </c>
      <c r="F520" s="34" t="s">
        <v>541</v>
      </c>
      <c r="G520" s="228" t="s">
        <v>647</v>
      </c>
      <c r="H520" s="222" t="s">
        <v>27</v>
      </c>
      <c r="I520" s="36">
        <v>48000</v>
      </c>
      <c r="J520" s="37">
        <v>12</v>
      </c>
      <c r="K520" s="189"/>
      <c r="L520" s="149"/>
      <c r="M520" s="39">
        <f>ROUND(Tabla133323223[[#This Row],[ Valor en             RD$           ]]/Tabla133323223[[#This Row],[Existencia mayo]],2)</f>
        <v>4000</v>
      </c>
      <c r="N520" s="30">
        <f>ROUND(Tabla133323223[[#This Row],[Entrada ]]*Tabla133323223[[#This Row],[Costo unitario RD$]],2)</f>
        <v>0</v>
      </c>
      <c r="O520" s="30">
        <f>ROUND(Tabla133323223[[#This Row],[Salida ]]*Tabla133323223[[#This Row],[Costo unitario RD$]],2)</f>
        <v>0</v>
      </c>
      <c r="P520" s="40">
        <f>+Tabla133323223[[#This Row],[Existencia mayo]]+Tabla133323223[[#This Row],[Entrada ]]-Tabla133323223[[#This Row],[Salida ]]</f>
        <v>12</v>
      </c>
      <c r="Q520" s="32">
        <f>+Tabla133323223[[#This Row],[ Valor en             RD$           ]]+Tabla133323223[[#This Row],[Entrada  RD$]]-Tabla133323223[[#This Row],[Salida RD$ ]]</f>
        <v>48000</v>
      </c>
    </row>
    <row r="521" spans="1:17" ht="31.5" customHeight="1" x14ac:dyDescent="0.25">
      <c r="A521" s="35">
        <v>243</v>
      </c>
      <c r="B521" s="217" t="s">
        <v>633</v>
      </c>
      <c r="C521" s="218" t="s">
        <v>633</v>
      </c>
      <c r="D521" s="35">
        <v>3066</v>
      </c>
      <c r="E521" s="35" t="s">
        <v>116</v>
      </c>
      <c r="F521" s="34" t="s">
        <v>541</v>
      </c>
      <c r="G521" s="228" t="s">
        <v>648</v>
      </c>
      <c r="H521" s="222" t="s">
        <v>27</v>
      </c>
      <c r="I521" s="36">
        <v>7566</v>
      </c>
      <c r="J521" s="37">
        <v>39</v>
      </c>
      <c r="K521" s="189"/>
      <c r="L521" s="149">
        <v>6</v>
      </c>
      <c r="M521" s="39">
        <f>ROUND(Tabla133323223[[#This Row],[ Valor en             RD$           ]]/Tabla133323223[[#This Row],[Existencia mayo]],2)</f>
        <v>194</v>
      </c>
      <c r="N521" s="30">
        <f>ROUND(Tabla133323223[[#This Row],[Entrada ]]*Tabla133323223[[#This Row],[Costo unitario RD$]],2)</f>
        <v>0</v>
      </c>
      <c r="O521" s="30">
        <f>ROUND(Tabla133323223[[#This Row],[Salida ]]*Tabla133323223[[#This Row],[Costo unitario RD$]],2)</f>
        <v>1164</v>
      </c>
      <c r="P521" s="40">
        <f>+Tabla133323223[[#This Row],[Existencia mayo]]+Tabla133323223[[#This Row],[Entrada ]]-Tabla133323223[[#This Row],[Salida ]]</f>
        <v>33</v>
      </c>
      <c r="Q521" s="32">
        <f>+Tabla133323223[[#This Row],[ Valor en             RD$           ]]+Tabla133323223[[#This Row],[Entrada  RD$]]-Tabla133323223[[#This Row],[Salida RD$ ]]</f>
        <v>6402</v>
      </c>
    </row>
    <row r="522" spans="1:17" ht="27" customHeight="1" x14ac:dyDescent="0.25">
      <c r="A522" s="35">
        <v>244</v>
      </c>
      <c r="B522" s="217">
        <v>42533</v>
      </c>
      <c r="C522" s="218">
        <v>42533</v>
      </c>
      <c r="D522" s="35">
        <v>3068</v>
      </c>
      <c r="E522" s="35" t="s">
        <v>116</v>
      </c>
      <c r="F522" s="34" t="s">
        <v>541</v>
      </c>
      <c r="G522" s="228" t="s">
        <v>649</v>
      </c>
      <c r="H522" s="222" t="s">
        <v>27</v>
      </c>
      <c r="I522" s="36">
        <v>17600</v>
      </c>
      <c r="J522" s="37">
        <v>8</v>
      </c>
      <c r="K522" s="189"/>
      <c r="L522" s="149"/>
      <c r="M522" s="39">
        <f>ROUND(Tabla133323223[[#This Row],[ Valor en             RD$           ]]/Tabla133323223[[#This Row],[Existencia mayo]],2)</f>
        <v>2200</v>
      </c>
      <c r="N522" s="30">
        <f>ROUND(Tabla133323223[[#This Row],[Entrada ]]*Tabla133323223[[#This Row],[Costo unitario RD$]],2)</f>
        <v>0</v>
      </c>
      <c r="O522" s="30">
        <f>ROUND(Tabla133323223[[#This Row],[Salida ]]*Tabla133323223[[#This Row],[Costo unitario RD$]],2)</f>
        <v>0</v>
      </c>
      <c r="P522" s="40">
        <f>+Tabla133323223[[#This Row],[Existencia mayo]]+Tabla133323223[[#This Row],[Entrada ]]-Tabla133323223[[#This Row],[Salida ]]</f>
        <v>8</v>
      </c>
      <c r="Q522" s="32">
        <f>+Tabla133323223[[#This Row],[ Valor en             RD$           ]]+Tabla133323223[[#This Row],[Entrada  RD$]]-Tabla133323223[[#This Row],[Salida RD$ ]]</f>
        <v>17600</v>
      </c>
    </row>
    <row r="523" spans="1:17" ht="27" customHeight="1" x14ac:dyDescent="0.25">
      <c r="A523" s="35">
        <v>245</v>
      </c>
      <c r="B523" s="217" t="s">
        <v>633</v>
      </c>
      <c r="C523" s="218" t="s">
        <v>633</v>
      </c>
      <c r="D523" s="35">
        <v>3069</v>
      </c>
      <c r="E523" s="33" t="s">
        <v>116</v>
      </c>
      <c r="F523" s="34" t="s">
        <v>541</v>
      </c>
      <c r="G523" s="228" t="s">
        <v>650</v>
      </c>
      <c r="H523" s="222" t="s">
        <v>27</v>
      </c>
      <c r="I523" s="36">
        <v>3000</v>
      </c>
      <c r="J523" s="37">
        <v>2</v>
      </c>
      <c r="K523" s="189"/>
      <c r="L523" s="149"/>
      <c r="M523" s="39">
        <f>ROUND(Tabla133323223[[#This Row],[ Valor en             RD$           ]]/Tabla133323223[[#This Row],[Existencia mayo]],2)</f>
        <v>1500</v>
      </c>
      <c r="N523" s="30">
        <f>ROUND(Tabla133323223[[#This Row],[Entrada ]]*Tabla133323223[[#This Row],[Costo unitario RD$]],2)</f>
        <v>0</v>
      </c>
      <c r="O523" s="30">
        <f>ROUND(Tabla133323223[[#This Row],[Salida ]]*Tabla133323223[[#This Row],[Costo unitario RD$]],2)</f>
        <v>0</v>
      </c>
      <c r="P523" s="40">
        <f>+Tabla133323223[[#This Row],[Existencia mayo]]+Tabla133323223[[#This Row],[Entrada ]]-Tabla133323223[[#This Row],[Salida ]]</f>
        <v>2</v>
      </c>
      <c r="Q523" s="32">
        <f>+Tabla133323223[[#This Row],[ Valor en             RD$           ]]+Tabla133323223[[#This Row],[Entrada  RD$]]-Tabla133323223[[#This Row],[Salida RD$ ]]</f>
        <v>3000</v>
      </c>
    </row>
    <row r="524" spans="1:17" ht="27" customHeight="1" x14ac:dyDescent="0.25">
      <c r="A524" s="35">
        <v>246</v>
      </c>
      <c r="B524" s="217">
        <v>42401</v>
      </c>
      <c r="C524" s="218">
        <v>42401</v>
      </c>
      <c r="D524" s="35">
        <v>3069</v>
      </c>
      <c r="E524" s="33" t="s">
        <v>116</v>
      </c>
      <c r="F524" s="34" t="s">
        <v>541</v>
      </c>
      <c r="G524" s="228" t="s">
        <v>651</v>
      </c>
      <c r="H524" s="222" t="s">
        <v>27</v>
      </c>
      <c r="I524" s="36">
        <v>13079.88</v>
      </c>
      <c r="J524" s="37">
        <v>18</v>
      </c>
      <c r="K524" s="189"/>
      <c r="L524" s="149"/>
      <c r="M524" s="39">
        <f>ROUND(Tabla133323223[[#This Row],[ Valor en             RD$           ]]/Tabla133323223[[#This Row],[Existencia mayo]],2)</f>
        <v>726.66</v>
      </c>
      <c r="N524" s="30">
        <f>ROUND(Tabla133323223[[#This Row],[Entrada ]]*Tabla133323223[[#This Row],[Costo unitario RD$]],2)</f>
        <v>0</v>
      </c>
      <c r="O524" s="30">
        <f>ROUND(Tabla133323223[[#This Row],[Salida ]]*Tabla133323223[[#This Row],[Costo unitario RD$]],2)</f>
        <v>0</v>
      </c>
      <c r="P524" s="40">
        <f>+Tabla133323223[[#This Row],[Existencia mayo]]+Tabla133323223[[#This Row],[Entrada ]]-Tabla133323223[[#This Row],[Salida ]]</f>
        <v>18</v>
      </c>
      <c r="Q524" s="32">
        <f>+Tabla133323223[[#This Row],[ Valor en             RD$           ]]+Tabla133323223[[#This Row],[Entrada  RD$]]-Tabla133323223[[#This Row],[Salida RD$ ]]</f>
        <v>13079.88</v>
      </c>
    </row>
    <row r="525" spans="1:17" ht="27" customHeight="1" x14ac:dyDescent="0.25">
      <c r="A525" s="35">
        <v>247</v>
      </c>
      <c r="B525" s="217" t="s">
        <v>652</v>
      </c>
      <c r="C525" s="218" t="s">
        <v>652</v>
      </c>
      <c r="D525" s="35">
        <v>3070</v>
      </c>
      <c r="E525" s="33" t="s">
        <v>116</v>
      </c>
      <c r="F525" s="34" t="s">
        <v>541</v>
      </c>
      <c r="G525" s="228" t="s">
        <v>653</v>
      </c>
      <c r="H525" s="222" t="s">
        <v>27</v>
      </c>
      <c r="I525" s="36">
        <v>15930</v>
      </c>
      <c r="J525" s="37">
        <v>9</v>
      </c>
      <c r="K525" s="189"/>
      <c r="L525" s="149"/>
      <c r="M525" s="39">
        <f>ROUND(Tabla133323223[[#This Row],[ Valor en             RD$           ]]/Tabla133323223[[#This Row],[Existencia mayo]],2)</f>
        <v>1770</v>
      </c>
      <c r="N525" s="30">
        <f>ROUND(Tabla133323223[[#This Row],[Entrada ]]*Tabla133323223[[#This Row],[Costo unitario RD$]],2)</f>
        <v>0</v>
      </c>
      <c r="O525" s="30">
        <f>ROUND(Tabla133323223[[#This Row],[Salida ]]*Tabla133323223[[#This Row],[Costo unitario RD$]],2)</f>
        <v>0</v>
      </c>
      <c r="P525" s="40">
        <f>+Tabla133323223[[#This Row],[Existencia mayo]]+Tabla133323223[[#This Row],[Entrada ]]-Tabla133323223[[#This Row],[Salida ]]</f>
        <v>9</v>
      </c>
      <c r="Q525" s="32">
        <f>+Tabla133323223[[#This Row],[ Valor en             RD$           ]]+Tabla133323223[[#This Row],[Entrada  RD$]]-Tabla133323223[[#This Row],[Salida RD$ ]]</f>
        <v>15930</v>
      </c>
    </row>
    <row r="526" spans="1:17" s="6" customFormat="1" ht="27" customHeight="1" x14ac:dyDescent="0.2">
      <c r="A526" s="35">
        <v>251</v>
      </c>
      <c r="B526" s="217">
        <v>41739</v>
      </c>
      <c r="C526" s="218">
        <v>41739</v>
      </c>
      <c r="D526" s="35">
        <v>3073</v>
      </c>
      <c r="E526" s="33" t="s">
        <v>116</v>
      </c>
      <c r="F526" s="34" t="s">
        <v>541</v>
      </c>
      <c r="G526" s="228" t="s">
        <v>654</v>
      </c>
      <c r="H526" s="222" t="s">
        <v>27</v>
      </c>
      <c r="I526" s="36">
        <v>2029.5</v>
      </c>
      <c r="J526" s="37">
        <v>11</v>
      </c>
      <c r="K526" s="189"/>
      <c r="L526" s="149"/>
      <c r="M526" s="39">
        <f>ROUND(Tabla133323223[[#This Row],[ Valor en             RD$           ]]/Tabla133323223[[#This Row],[Existencia mayo]],2)</f>
        <v>184.5</v>
      </c>
      <c r="N526" s="30">
        <f>ROUND(Tabla133323223[[#This Row],[Entrada ]]*Tabla133323223[[#This Row],[Costo unitario RD$]],2)</f>
        <v>0</v>
      </c>
      <c r="O526" s="30">
        <f>ROUND(Tabla133323223[[#This Row],[Salida ]]*Tabla133323223[[#This Row],[Costo unitario RD$]],2)</f>
        <v>0</v>
      </c>
      <c r="P526" s="40">
        <f>+Tabla133323223[[#This Row],[Existencia mayo]]+Tabla133323223[[#This Row],[Entrada ]]-Tabla133323223[[#This Row],[Salida ]]</f>
        <v>11</v>
      </c>
      <c r="Q526" s="32">
        <f>+Tabla133323223[[#This Row],[ Valor en             RD$           ]]+Tabla133323223[[#This Row],[Entrada  RD$]]-Tabla133323223[[#This Row],[Salida RD$ ]]</f>
        <v>2029.5</v>
      </c>
    </row>
    <row r="527" spans="1:17" s="6" customFormat="1" ht="27" customHeight="1" x14ac:dyDescent="0.2">
      <c r="A527" s="35">
        <v>252</v>
      </c>
      <c r="B527" s="140">
        <v>44326</v>
      </c>
      <c r="C527" s="89">
        <v>44326</v>
      </c>
      <c r="D527" s="33">
        <v>3076</v>
      </c>
      <c r="E527" s="33" t="s">
        <v>116</v>
      </c>
      <c r="F527" s="34" t="s">
        <v>541</v>
      </c>
      <c r="G527" s="155" t="s">
        <v>426</v>
      </c>
      <c r="H527" s="35" t="s">
        <v>27</v>
      </c>
      <c r="I527" s="36">
        <v>1298</v>
      </c>
      <c r="J527" s="37">
        <v>44</v>
      </c>
      <c r="K527" s="189"/>
      <c r="L527" s="149"/>
      <c r="M527" s="39">
        <f>ROUND(Tabla133323223[[#This Row],[ Valor en             RD$           ]]/Tabla133323223[[#This Row],[Existencia mayo]],2)</f>
        <v>29.5</v>
      </c>
      <c r="N527" s="30">
        <f>ROUND(Tabla133323223[[#This Row],[Entrada ]]*Tabla133323223[[#This Row],[Costo unitario RD$]],2)</f>
        <v>0</v>
      </c>
      <c r="O527" s="30">
        <f>ROUND(Tabla133323223[[#This Row],[Salida ]]*Tabla133323223[[#This Row],[Costo unitario RD$]],2)</f>
        <v>0</v>
      </c>
      <c r="P527" s="40">
        <f>+Tabla133323223[[#This Row],[Existencia mayo]]+Tabla133323223[[#This Row],[Entrada ]]-Tabla133323223[[#This Row],[Salida ]]</f>
        <v>44</v>
      </c>
      <c r="Q527" s="32">
        <f>+Tabla133323223[[#This Row],[ Valor en             RD$           ]]+Tabla133323223[[#This Row],[Entrada  RD$]]-Tabla133323223[[#This Row],[Salida RD$ ]]</f>
        <v>1298</v>
      </c>
    </row>
    <row r="528" spans="1:17" s="6" customFormat="1" ht="27" customHeight="1" x14ac:dyDescent="0.2">
      <c r="A528" s="35">
        <v>253</v>
      </c>
      <c r="B528" s="217">
        <v>42796</v>
      </c>
      <c r="C528" s="218">
        <v>42796</v>
      </c>
      <c r="D528" s="35">
        <v>3077</v>
      </c>
      <c r="E528" s="33" t="s">
        <v>116</v>
      </c>
      <c r="F528" s="34" t="s">
        <v>541</v>
      </c>
      <c r="G528" s="228" t="s">
        <v>655</v>
      </c>
      <c r="H528" s="222" t="s">
        <v>27</v>
      </c>
      <c r="I528" s="36">
        <v>10000</v>
      </c>
      <c r="J528" s="37">
        <v>4</v>
      </c>
      <c r="K528" s="189"/>
      <c r="L528" s="149"/>
      <c r="M528" s="39">
        <f>ROUND(Tabla133323223[[#This Row],[ Valor en             RD$           ]]/Tabla133323223[[#This Row],[Existencia mayo]],2)</f>
        <v>2500</v>
      </c>
      <c r="N528" s="30">
        <f>ROUND(Tabla133323223[[#This Row],[Entrada ]]*Tabla133323223[[#This Row],[Costo unitario RD$]],2)</f>
        <v>0</v>
      </c>
      <c r="O528" s="30">
        <f>ROUND(Tabla133323223[[#This Row],[Salida ]]*Tabla133323223[[#This Row],[Costo unitario RD$]],2)</f>
        <v>0</v>
      </c>
      <c r="P528" s="40">
        <f>+Tabla133323223[[#This Row],[Existencia mayo]]+Tabla133323223[[#This Row],[Entrada ]]-Tabla133323223[[#This Row],[Salida ]]</f>
        <v>4</v>
      </c>
      <c r="Q528" s="32">
        <f>+Tabla133323223[[#This Row],[ Valor en             RD$           ]]+Tabla133323223[[#This Row],[Entrada  RD$]]-Tabla133323223[[#This Row],[Salida RD$ ]]</f>
        <v>10000</v>
      </c>
    </row>
    <row r="529" spans="1:17" s="6" customFormat="1" ht="27" customHeight="1" x14ac:dyDescent="0.2">
      <c r="A529" s="35">
        <v>254</v>
      </c>
      <c r="B529" s="217" t="s">
        <v>633</v>
      </c>
      <c r="C529" s="218" t="s">
        <v>633</v>
      </c>
      <c r="D529" s="35">
        <v>3079</v>
      </c>
      <c r="E529" s="33" t="s">
        <v>116</v>
      </c>
      <c r="F529" s="34" t="s">
        <v>541</v>
      </c>
      <c r="G529" s="228" t="s">
        <v>656</v>
      </c>
      <c r="H529" s="222" t="s">
        <v>27</v>
      </c>
      <c r="I529" s="36">
        <v>9000</v>
      </c>
      <c r="J529" s="37">
        <v>3</v>
      </c>
      <c r="K529" s="189"/>
      <c r="L529" s="149"/>
      <c r="M529" s="39">
        <f>ROUND(Tabla133323223[[#This Row],[ Valor en             RD$           ]]/Tabla133323223[[#This Row],[Existencia mayo]],2)</f>
        <v>3000</v>
      </c>
      <c r="N529" s="30">
        <f>ROUND(Tabla133323223[[#This Row],[Entrada ]]*Tabla133323223[[#This Row],[Costo unitario RD$]],2)</f>
        <v>0</v>
      </c>
      <c r="O529" s="30">
        <f>ROUND(Tabla133323223[[#This Row],[Salida ]]*Tabla133323223[[#This Row],[Costo unitario RD$]],2)</f>
        <v>0</v>
      </c>
      <c r="P529" s="40">
        <f>+Tabla133323223[[#This Row],[Existencia mayo]]+Tabla133323223[[#This Row],[Entrada ]]-Tabla133323223[[#This Row],[Salida ]]</f>
        <v>3</v>
      </c>
      <c r="Q529" s="32">
        <f>+Tabla133323223[[#This Row],[ Valor en             RD$           ]]+Tabla133323223[[#This Row],[Entrada  RD$]]-Tabla133323223[[#This Row],[Salida RD$ ]]</f>
        <v>9000</v>
      </c>
    </row>
    <row r="530" spans="1:17" s="6" customFormat="1" ht="27" customHeight="1" x14ac:dyDescent="0.2">
      <c r="A530" s="35">
        <v>256</v>
      </c>
      <c r="B530" s="217" t="s">
        <v>637</v>
      </c>
      <c r="C530" s="218" t="s">
        <v>637</v>
      </c>
      <c r="D530" s="35">
        <v>3081</v>
      </c>
      <c r="E530" s="35" t="s">
        <v>116</v>
      </c>
      <c r="F530" s="34" t="s">
        <v>541</v>
      </c>
      <c r="G530" s="228" t="s">
        <v>657</v>
      </c>
      <c r="H530" s="222" t="s">
        <v>27</v>
      </c>
      <c r="I530" s="36">
        <v>3658</v>
      </c>
      <c r="J530" s="37">
        <v>1</v>
      </c>
      <c r="K530" s="189"/>
      <c r="L530" s="149"/>
      <c r="M530" s="39">
        <f>ROUND(Tabla133323223[[#This Row],[ Valor en             RD$           ]]/Tabla133323223[[#This Row],[Existencia mayo]],2)</f>
        <v>3658</v>
      </c>
      <c r="N530" s="30">
        <f>ROUND(Tabla133323223[[#This Row],[Entrada ]]*Tabla133323223[[#This Row],[Costo unitario RD$]],2)</f>
        <v>0</v>
      </c>
      <c r="O530" s="30">
        <f>ROUND(Tabla133323223[[#This Row],[Salida ]]*Tabla133323223[[#This Row],[Costo unitario RD$]],2)</f>
        <v>0</v>
      </c>
      <c r="P530" s="40">
        <f>+Tabla133323223[[#This Row],[Existencia mayo]]+Tabla133323223[[#This Row],[Entrada ]]-Tabla133323223[[#This Row],[Salida ]]</f>
        <v>1</v>
      </c>
      <c r="Q530" s="32">
        <f>+Tabla133323223[[#This Row],[ Valor en             RD$           ]]+Tabla133323223[[#This Row],[Entrada  RD$]]-Tabla133323223[[#This Row],[Salida RD$ ]]</f>
        <v>3658</v>
      </c>
    </row>
    <row r="531" spans="1:17" s="6" customFormat="1" ht="27" customHeight="1" x14ac:dyDescent="0.2">
      <c r="A531" s="35">
        <v>259</v>
      </c>
      <c r="B531" s="217">
        <v>43320</v>
      </c>
      <c r="C531" s="218">
        <v>43320</v>
      </c>
      <c r="D531" s="35">
        <v>3082</v>
      </c>
      <c r="E531" s="33" t="s">
        <v>116</v>
      </c>
      <c r="F531" s="34" t="s">
        <v>541</v>
      </c>
      <c r="G531" s="228" t="s">
        <v>658</v>
      </c>
      <c r="H531" s="222" t="s">
        <v>27</v>
      </c>
      <c r="I531" s="36">
        <v>34800</v>
      </c>
      <c r="J531" s="37">
        <v>6</v>
      </c>
      <c r="K531" s="189"/>
      <c r="L531" s="149"/>
      <c r="M531" s="39">
        <f>ROUND(Tabla133323223[[#This Row],[ Valor en             RD$           ]]/Tabla133323223[[#This Row],[Existencia mayo]],2)</f>
        <v>5800</v>
      </c>
      <c r="N531" s="30">
        <f>ROUND(Tabla133323223[[#This Row],[Entrada ]]*Tabla133323223[[#This Row],[Costo unitario RD$]],2)</f>
        <v>0</v>
      </c>
      <c r="O531" s="30">
        <f>ROUND(Tabla133323223[[#This Row],[Salida ]]*Tabla133323223[[#This Row],[Costo unitario RD$]],2)</f>
        <v>0</v>
      </c>
      <c r="P531" s="40">
        <f>+Tabla133323223[[#This Row],[Existencia mayo]]+Tabla133323223[[#This Row],[Entrada ]]-Tabla133323223[[#This Row],[Salida ]]</f>
        <v>6</v>
      </c>
      <c r="Q531" s="32">
        <f>+Tabla133323223[[#This Row],[ Valor en             RD$           ]]+Tabla133323223[[#This Row],[Entrada  RD$]]-Tabla133323223[[#This Row],[Salida RD$ ]]</f>
        <v>34800</v>
      </c>
    </row>
    <row r="532" spans="1:17" s="6" customFormat="1" ht="27" customHeight="1" x14ac:dyDescent="0.2">
      <c r="A532" s="35">
        <v>261</v>
      </c>
      <c r="B532" s="217" t="s">
        <v>659</v>
      </c>
      <c r="C532" s="218" t="s">
        <v>659</v>
      </c>
      <c r="D532" s="35">
        <v>3083</v>
      </c>
      <c r="E532" s="33" t="s">
        <v>116</v>
      </c>
      <c r="F532" s="34" t="s">
        <v>541</v>
      </c>
      <c r="G532" s="228" t="s">
        <v>660</v>
      </c>
      <c r="H532" s="222" t="s">
        <v>27</v>
      </c>
      <c r="I532" s="36">
        <v>5789.21</v>
      </c>
      <c r="J532" s="37">
        <v>7</v>
      </c>
      <c r="K532" s="189"/>
      <c r="L532" s="149"/>
      <c r="M532" s="39">
        <f>ROUND(Tabla133323223[[#This Row],[ Valor en             RD$           ]]/Tabla133323223[[#This Row],[Existencia mayo]],2)</f>
        <v>827.03</v>
      </c>
      <c r="N532" s="30">
        <f>ROUND(Tabla133323223[[#This Row],[Entrada ]]*Tabla133323223[[#This Row],[Costo unitario RD$]],2)</f>
        <v>0</v>
      </c>
      <c r="O532" s="30">
        <f>ROUND(Tabla133323223[[#This Row],[Salida ]]*Tabla133323223[[#This Row],[Costo unitario RD$]],2)</f>
        <v>0</v>
      </c>
      <c r="P532" s="40">
        <f>+Tabla133323223[[#This Row],[Existencia mayo]]+Tabla133323223[[#This Row],[Entrada ]]-Tabla133323223[[#This Row],[Salida ]]</f>
        <v>7</v>
      </c>
      <c r="Q532" s="32">
        <f>+Tabla133323223[[#This Row],[ Valor en             RD$           ]]+Tabla133323223[[#This Row],[Entrada  RD$]]-Tabla133323223[[#This Row],[Salida RD$ ]]</f>
        <v>5789.21</v>
      </c>
    </row>
    <row r="533" spans="1:17" s="6" customFormat="1" ht="27" customHeight="1" x14ac:dyDescent="0.2">
      <c r="A533" s="35">
        <v>262</v>
      </c>
      <c r="B533" s="217" t="s">
        <v>661</v>
      </c>
      <c r="C533" s="218" t="s">
        <v>661</v>
      </c>
      <c r="D533" s="35">
        <v>3085</v>
      </c>
      <c r="E533" s="33" t="s">
        <v>116</v>
      </c>
      <c r="F533" s="34" t="s">
        <v>541</v>
      </c>
      <c r="G533" s="228" t="s">
        <v>662</v>
      </c>
      <c r="H533" s="222" t="s">
        <v>27</v>
      </c>
      <c r="I533" s="36">
        <v>3600</v>
      </c>
      <c r="J533" s="37">
        <v>3</v>
      </c>
      <c r="K533" s="189"/>
      <c r="L533" s="149"/>
      <c r="M533" s="39">
        <f>ROUND(Tabla133323223[[#This Row],[ Valor en             RD$           ]]/Tabla133323223[[#This Row],[Existencia mayo]],2)</f>
        <v>1200</v>
      </c>
      <c r="N533" s="30">
        <f>ROUND(Tabla133323223[[#This Row],[Entrada ]]*Tabla133323223[[#This Row],[Costo unitario RD$]],2)</f>
        <v>0</v>
      </c>
      <c r="O533" s="30">
        <f>ROUND(Tabla133323223[[#This Row],[Salida ]]*Tabla133323223[[#This Row],[Costo unitario RD$]],2)</f>
        <v>0</v>
      </c>
      <c r="P533" s="40">
        <f>+Tabla133323223[[#This Row],[Existencia mayo]]+Tabla133323223[[#This Row],[Entrada ]]-Tabla133323223[[#This Row],[Salida ]]</f>
        <v>3</v>
      </c>
      <c r="Q533" s="32">
        <f>+Tabla133323223[[#This Row],[ Valor en             RD$           ]]+Tabla133323223[[#This Row],[Entrada  RD$]]-Tabla133323223[[#This Row],[Salida RD$ ]]</f>
        <v>3600</v>
      </c>
    </row>
    <row r="534" spans="1:17" s="6" customFormat="1" ht="27" customHeight="1" x14ac:dyDescent="0.2">
      <c r="A534" s="35">
        <v>263</v>
      </c>
      <c r="B534" s="217">
        <v>42401</v>
      </c>
      <c r="C534" s="218">
        <v>42401</v>
      </c>
      <c r="D534" s="35">
        <v>3089</v>
      </c>
      <c r="E534" s="33" t="s">
        <v>116</v>
      </c>
      <c r="F534" s="34" t="s">
        <v>541</v>
      </c>
      <c r="G534" s="228" t="s">
        <v>663</v>
      </c>
      <c r="H534" s="222" t="s">
        <v>27</v>
      </c>
      <c r="I534" s="36">
        <v>1651.7</v>
      </c>
      <c r="J534" s="37">
        <v>2</v>
      </c>
      <c r="K534" s="189"/>
      <c r="L534" s="149"/>
      <c r="M534" s="39">
        <f>ROUND(Tabla133323223[[#This Row],[ Valor en             RD$           ]]/Tabla133323223[[#This Row],[Existencia mayo]],2)</f>
        <v>825.85</v>
      </c>
      <c r="N534" s="30">
        <f>ROUND(Tabla133323223[[#This Row],[Entrada ]]*Tabla133323223[[#This Row],[Costo unitario RD$]],2)</f>
        <v>0</v>
      </c>
      <c r="O534" s="30">
        <f>ROUND(Tabla133323223[[#This Row],[Salida ]]*Tabla133323223[[#This Row],[Costo unitario RD$]],2)</f>
        <v>0</v>
      </c>
      <c r="P534" s="40">
        <f>+Tabla133323223[[#This Row],[Existencia mayo]]+Tabla133323223[[#This Row],[Entrada ]]-Tabla133323223[[#This Row],[Salida ]]</f>
        <v>2</v>
      </c>
      <c r="Q534" s="32">
        <f>+Tabla133323223[[#This Row],[ Valor en             RD$           ]]+Tabla133323223[[#This Row],[Entrada  RD$]]-Tabla133323223[[#This Row],[Salida RD$ ]]</f>
        <v>1651.7</v>
      </c>
    </row>
    <row r="535" spans="1:17" s="6" customFormat="1" ht="27" customHeight="1" x14ac:dyDescent="0.2">
      <c r="A535" s="35">
        <v>264</v>
      </c>
      <c r="B535" s="217" t="s">
        <v>633</v>
      </c>
      <c r="C535" s="218" t="s">
        <v>633</v>
      </c>
      <c r="D535" s="35">
        <v>3091</v>
      </c>
      <c r="E535" s="33" t="s">
        <v>116</v>
      </c>
      <c r="F535" s="34" t="s">
        <v>541</v>
      </c>
      <c r="G535" s="228" t="s">
        <v>664</v>
      </c>
      <c r="H535" s="222" t="s">
        <v>27</v>
      </c>
      <c r="I535" s="36">
        <v>13300</v>
      </c>
      <c r="J535" s="37">
        <v>7</v>
      </c>
      <c r="K535" s="189"/>
      <c r="L535" s="149"/>
      <c r="M535" s="39">
        <f>ROUND(Tabla133323223[[#This Row],[ Valor en             RD$           ]]/Tabla133323223[[#This Row],[Existencia mayo]],2)</f>
        <v>1900</v>
      </c>
      <c r="N535" s="30">
        <f>ROUND(Tabla133323223[[#This Row],[Entrada ]]*Tabla133323223[[#This Row],[Costo unitario RD$]],2)</f>
        <v>0</v>
      </c>
      <c r="O535" s="30">
        <f>ROUND(Tabla133323223[[#This Row],[Salida ]]*Tabla133323223[[#This Row],[Costo unitario RD$]],2)</f>
        <v>0</v>
      </c>
      <c r="P535" s="40">
        <f>+Tabla133323223[[#This Row],[Existencia mayo]]+Tabla133323223[[#This Row],[Entrada ]]-Tabla133323223[[#This Row],[Salida ]]</f>
        <v>7</v>
      </c>
      <c r="Q535" s="32">
        <f>+Tabla133323223[[#This Row],[ Valor en             RD$           ]]+Tabla133323223[[#This Row],[Entrada  RD$]]-Tabla133323223[[#This Row],[Salida RD$ ]]</f>
        <v>13300</v>
      </c>
    </row>
    <row r="536" spans="1:17" s="6" customFormat="1" ht="27" customHeight="1" x14ac:dyDescent="0.2">
      <c r="A536" s="35">
        <v>265</v>
      </c>
      <c r="B536" s="217" t="s">
        <v>633</v>
      </c>
      <c r="C536" s="218" t="s">
        <v>633</v>
      </c>
      <c r="D536" s="35">
        <v>3092</v>
      </c>
      <c r="E536" s="33" t="s">
        <v>116</v>
      </c>
      <c r="F536" s="34" t="s">
        <v>541</v>
      </c>
      <c r="G536" s="228" t="s">
        <v>665</v>
      </c>
      <c r="H536" s="222" t="s">
        <v>27</v>
      </c>
      <c r="I536" s="36">
        <v>11400</v>
      </c>
      <c r="J536" s="37">
        <v>6</v>
      </c>
      <c r="K536" s="189"/>
      <c r="L536" s="149"/>
      <c r="M536" s="39">
        <f>ROUND(Tabla133323223[[#This Row],[ Valor en             RD$           ]]/Tabla133323223[[#This Row],[Existencia mayo]],2)</f>
        <v>1900</v>
      </c>
      <c r="N536" s="30">
        <f>ROUND(Tabla133323223[[#This Row],[Entrada ]]*Tabla133323223[[#This Row],[Costo unitario RD$]],2)</f>
        <v>0</v>
      </c>
      <c r="O536" s="30">
        <f>ROUND(Tabla133323223[[#This Row],[Salida ]]*Tabla133323223[[#This Row],[Costo unitario RD$]],2)</f>
        <v>0</v>
      </c>
      <c r="P536" s="40">
        <f>+Tabla133323223[[#This Row],[Existencia mayo]]+Tabla133323223[[#This Row],[Entrada ]]-Tabla133323223[[#This Row],[Salida ]]</f>
        <v>6</v>
      </c>
      <c r="Q536" s="32">
        <f>+Tabla133323223[[#This Row],[ Valor en             RD$           ]]+Tabla133323223[[#This Row],[Entrada  RD$]]-Tabla133323223[[#This Row],[Salida RD$ ]]</f>
        <v>11400</v>
      </c>
    </row>
    <row r="537" spans="1:17" s="6" customFormat="1" ht="27" customHeight="1" x14ac:dyDescent="0.2">
      <c r="A537" s="35">
        <v>266</v>
      </c>
      <c r="B537" s="217">
        <v>43320</v>
      </c>
      <c r="C537" s="218">
        <v>43320</v>
      </c>
      <c r="D537" s="35">
        <v>3094</v>
      </c>
      <c r="E537" s="33" t="s">
        <v>116</v>
      </c>
      <c r="F537" s="34" t="s">
        <v>541</v>
      </c>
      <c r="G537" s="228" t="s">
        <v>666</v>
      </c>
      <c r="H537" s="222" t="s">
        <v>27</v>
      </c>
      <c r="I537" s="36">
        <v>8000</v>
      </c>
      <c r="J537" s="37">
        <v>2</v>
      </c>
      <c r="K537" s="189"/>
      <c r="L537" s="149"/>
      <c r="M537" s="39">
        <f>ROUND(Tabla133323223[[#This Row],[ Valor en             RD$           ]]/Tabla133323223[[#This Row],[Existencia mayo]],2)</f>
        <v>4000</v>
      </c>
      <c r="N537" s="30">
        <f>ROUND(Tabla133323223[[#This Row],[Entrada ]]*Tabla133323223[[#This Row],[Costo unitario RD$]],2)</f>
        <v>0</v>
      </c>
      <c r="O537" s="30">
        <f>ROUND(Tabla133323223[[#This Row],[Salida ]]*Tabla133323223[[#This Row],[Costo unitario RD$]],2)</f>
        <v>0</v>
      </c>
      <c r="P537" s="40">
        <f>+Tabla133323223[[#This Row],[Existencia mayo]]+Tabla133323223[[#This Row],[Entrada ]]-Tabla133323223[[#This Row],[Salida ]]</f>
        <v>2</v>
      </c>
      <c r="Q537" s="32">
        <f>+Tabla133323223[[#This Row],[ Valor en             RD$           ]]+Tabla133323223[[#This Row],[Entrada  RD$]]-Tabla133323223[[#This Row],[Salida RD$ ]]</f>
        <v>8000</v>
      </c>
    </row>
    <row r="538" spans="1:17" s="6" customFormat="1" ht="27" customHeight="1" x14ac:dyDescent="0.2">
      <c r="A538" s="35">
        <v>267</v>
      </c>
      <c r="B538" s="217">
        <v>43320</v>
      </c>
      <c r="C538" s="218">
        <v>43320</v>
      </c>
      <c r="D538" s="35">
        <v>3095</v>
      </c>
      <c r="E538" s="33" t="s">
        <v>116</v>
      </c>
      <c r="F538" s="34" t="s">
        <v>541</v>
      </c>
      <c r="G538" s="228" t="s">
        <v>667</v>
      </c>
      <c r="H538" s="222" t="s">
        <v>27</v>
      </c>
      <c r="I538" s="36">
        <v>9900</v>
      </c>
      <c r="J538" s="37">
        <v>2</v>
      </c>
      <c r="K538" s="189"/>
      <c r="L538" s="149"/>
      <c r="M538" s="39">
        <f>ROUND(Tabla133323223[[#This Row],[ Valor en             RD$           ]]/Tabla133323223[[#This Row],[Existencia mayo]],2)</f>
        <v>4950</v>
      </c>
      <c r="N538" s="30">
        <f>ROUND(Tabla133323223[[#This Row],[Entrada ]]*Tabla133323223[[#This Row],[Costo unitario RD$]],2)</f>
        <v>0</v>
      </c>
      <c r="O538" s="30">
        <f>ROUND(Tabla133323223[[#This Row],[Salida ]]*Tabla133323223[[#This Row],[Costo unitario RD$]],2)</f>
        <v>0</v>
      </c>
      <c r="P538" s="40">
        <f>+Tabla133323223[[#This Row],[Existencia mayo]]+Tabla133323223[[#This Row],[Entrada ]]-Tabla133323223[[#This Row],[Salida ]]</f>
        <v>2</v>
      </c>
      <c r="Q538" s="32">
        <f>+Tabla133323223[[#This Row],[ Valor en             RD$           ]]+Tabla133323223[[#This Row],[Entrada  RD$]]-Tabla133323223[[#This Row],[Salida RD$ ]]</f>
        <v>9900</v>
      </c>
    </row>
    <row r="539" spans="1:17" s="6" customFormat="1" ht="27" customHeight="1" x14ac:dyDescent="0.2">
      <c r="A539" s="35">
        <v>268</v>
      </c>
      <c r="B539" s="217">
        <v>43320</v>
      </c>
      <c r="C539" s="218">
        <v>43320</v>
      </c>
      <c r="D539" s="35">
        <v>3096</v>
      </c>
      <c r="E539" s="33" t="s">
        <v>116</v>
      </c>
      <c r="F539" s="34" t="s">
        <v>541</v>
      </c>
      <c r="G539" s="228" t="s">
        <v>668</v>
      </c>
      <c r="H539" s="222" t="s">
        <v>27</v>
      </c>
      <c r="I539" s="36">
        <v>29700</v>
      </c>
      <c r="J539" s="37">
        <v>6</v>
      </c>
      <c r="K539" s="189"/>
      <c r="L539" s="149"/>
      <c r="M539" s="39">
        <f>ROUND(Tabla133323223[[#This Row],[ Valor en             RD$           ]]/Tabla133323223[[#This Row],[Existencia mayo]],2)</f>
        <v>4950</v>
      </c>
      <c r="N539" s="30">
        <f>ROUND(Tabla133323223[[#This Row],[Entrada ]]*Tabla133323223[[#This Row],[Costo unitario RD$]],2)</f>
        <v>0</v>
      </c>
      <c r="O539" s="30">
        <f>ROUND(Tabla133323223[[#This Row],[Salida ]]*Tabla133323223[[#This Row],[Costo unitario RD$]],2)</f>
        <v>0</v>
      </c>
      <c r="P539" s="40">
        <f>+Tabla133323223[[#This Row],[Existencia mayo]]+Tabla133323223[[#This Row],[Entrada ]]-Tabla133323223[[#This Row],[Salida ]]</f>
        <v>6</v>
      </c>
      <c r="Q539" s="32">
        <f>+Tabla133323223[[#This Row],[ Valor en             RD$           ]]+Tabla133323223[[#This Row],[Entrada  RD$]]-Tabla133323223[[#This Row],[Salida RD$ ]]</f>
        <v>29700</v>
      </c>
    </row>
    <row r="540" spans="1:17" s="6" customFormat="1" ht="27" customHeight="1" x14ac:dyDescent="0.2">
      <c r="A540" s="35">
        <v>269</v>
      </c>
      <c r="B540" s="217" t="s">
        <v>659</v>
      </c>
      <c r="C540" s="218" t="s">
        <v>659</v>
      </c>
      <c r="D540" s="35">
        <v>3103</v>
      </c>
      <c r="E540" s="33" t="s">
        <v>116</v>
      </c>
      <c r="F540" s="34" t="s">
        <v>541</v>
      </c>
      <c r="G540" s="228" t="s">
        <v>669</v>
      </c>
      <c r="H540" s="222" t="s">
        <v>27</v>
      </c>
      <c r="I540" s="36">
        <v>7464.33</v>
      </c>
      <c r="J540" s="37">
        <v>9</v>
      </c>
      <c r="K540" s="189"/>
      <c r="L540" s="149"/>
      <c r="M540" s="39">
        <f>ROUND(Tabla133323223[[#This Row],[ Valor en             RD$           ]]/Tabla133323223[[#This Row],[Existencia mayo]],2)</f>
        <v>829.37</v>
      </c>
      <c r="N540" s="30">
        <f>ROUND(Tabla133323223[[#This Row],[Entrada ]]*Tabla133323223[[#This Row],[Costo unitario RD$]],2)</f>
        <v>0</v>
      </c>
      <c r="O540" s="30">
        <f>ROUND(Tabla133323223[[#This Row],[Salida ]]*Tabla133323223[[#This Row],[Costo unitario RD$]],2)</f>
        <v>0</v>
      </c>
      <c r="P540" s="40">
        <f>+Tabla133323223[[#This Row],[Existencia mayo]]+Tabla133323223[[#This Row],[Entrada ]]-Tabla133323223[[#This Row],[Salida ]]</f>
        <v>9</v>
      </c>
      <c r="Q540" s="32">
        <f>+Tabla133323223[[#This Row],[ Valor en             RD$           ]]+Tabla133323223[[#This Row],[Entrada  RD$]]-Tabla133323223[[#This Row],[Salida RD$ ]]</f>
        <v>7464.33</v>
      </c>
    </row>
    <row r="541" spans="1:17" s="6" customFormat="1" ht="27" customHeight="1" x14ac:dyDescent="0.2">
      <c r="A541" s="35">
        <v>270</v>
      </c>
      <c r="B541" s="217" t="s">
        <v>659</v>
      </c>
      <c r="C541" s="218" t="s">
        <v>659</v>
      </c>
      <c r="D541" s="35">
        <v>3103</v>
      </c>
      <c r="E541" s="33" t="s">
        <v>116</v>
      </c>
      <c r="F541" s="34" t="s">
        <v>541</v>
      </c>
      <c r="G541" s="228" t="s">
        <v>670</v>
      </c>
      <c r="H541" s="222" t="s">
        <v>27</v>
      </c>
      <c r="I541" s="36">
        <v>6634.96</v>
      </c>
      <c r="J541" s="37">
        <v>8</v>
      </c>
      <c r="K541" s="189"/>
      <c r="L541" s="149"/>
      <c r="M541" s="39">
        <f>ROUND(Tabla133323223[[#This Row],[ Valor en             RD$           ]]/Tabla133323223[[#This Row],[Existencia mayo]],2)</f>
        <v>829.37</v>
      </c>
      <c r="N541" s="30">
        <f>ROUND(Tabla133323223[[#This Row],[Entrada ]]*Tabla133323223[[#This Row],[Costo unitario RD$]],2)</f>
        <v>0</v>
      </c>
      <c r="O541" s="30">
        <f>ROUND(Tabla133323223[[#This Row],[Salida ]]*Tabla133323223[[#This Row],[Costo unitario RD$]],2)</f>
        <v>0</v>
      </c>
      <c r="P541" s="40">
        <f>+Tabla133323223[[#This Row],[Existencia mayo]]+Tabla133323223[[#This Row],[Entrada ]]-Tabla133323223[[#This Row],[Salida ]]</f>
        <v>8</v>
      </c>
      <c r="Q541" s="32">
        <f>+Tabla133323223[[#This Row],[ Valor en             RD$           ]]+Tabla133323223[[#This Row],[Entrada  RD$]]-Tabla133323223[[#This Row],[Salida RD$ ]]</f>
        <v>6634.96</v>
      </c>
    </row>
    <row r="542" spans="1:17" s="6" customFormat="1" ht="27" customHeight="1" x14ac:dyDescent="0.2">
      <c r="A542" s="35">
        <v>271</v>
      </c>
      <c r="B542" s="217" t="s">
        <v>659</v>
      </c>
      <c r="C542" s="218" t="s">
        <v>659</v>
      </c>
      <c r="D542" s="35">
        <v>3104</v>
      </c>
      <c r="E542" s="33" t="s">
        <v>116</v>
      </c>
      <c r="F542" s="34" t="s">
        <v>541</v>
      </c>
      <c r="G542" s="228" t="s">
        <v>671</v>
      </c>
      <c r="H542" s="222" t="s">
        <v>27</v>
      </c>
      <c r="I542" s="36">
        <v>5193.37</v>
      </c>
      <c r="J542" s="37">
        <v>7</v>
      </c>
      <c r="K542" s="189"/>
      <c r="L542" s="149"/>
      <c r="M542" s="39">
        <f>ROUND(Tabla133323223[[#This Row],[ Valor en             RD$           ]]/Tabla133323223[[#This Row],[Existencia mayo]],2)</f>
        <v>741.91</v>
      </c>
      <c r="N542" s="30">
        <f>ROUND(Tabla133323223[[#This Row],[Entrada ]]*Tabla133323223[[#This Row],[Costo unitario RD$]],2)</f>
        <v>0</v>
      </c>
      <c r="O542" s="30">
        <f>ROUND(Tabla133323223[[#This Row],[Salida ]]*Tabla133323223[[#This Row],[Costo unitario RD$]],2)</f>
        <v>0</v>
      </c>
      <c r="P542" s="40">
        <f>+Tabla133323223[[#This Row],[Existencia mayo]]+Tabla133323223[[#This Row],[Entrada ]]-Tabla133323223[[#This Row],[Salida ]]</f>
        <v>7</v>
      </c>
      <c r="Q542" s="32">
        <f>+Tabla133323223[[#This Row],[ Valor en             RD$           ]]+Tabla133323223[[#This Row],[Entrada  RD$]]-Tabla133323223[[#This Row],[Salida RD$ ]]</f>
        <v>5193.37</v>
      </c>
    </row>
    <row r="543" spans="1:17" s="6" customFormat="1" ht="27" customHeight="1" x14ac:dyDescent="0.2">
      <c r="A543" s="35">
        <v>272</v>
      </c>
      <c r="B543" s="217">
        <v>43320</v>
      </c>
      <c r="C543" s="218">
        <v>43320</v>
      </c>
      <c r="D543" s="35">
        <v>3118</v>
      </c>
      <c r="E543" s="33" t="s">
        <v>116</v>
      </c>
      <c r="F543" s="34" t="s">
        <v>541</v>
      </c>
      <c r="G543" s="228" t="s">
        <v>672</v>
      </c>
      <c r="H543" s="222" t="s">
        <v>27</v>
      </c>
      <c r="I543" s="36">
        <v>14850</v>
      </c>
      <c r="J543" s="37">
        <v>3</v>
      </c>
      <c r="K543" s="189"/>
      <c r="L543" s="149"/>
      <c r="M543" s="39">
        <f>ROUND(Tabla133323223[[#This Row],[ Valor en             RD$           ]]/Tabla133323223[[#This Row],[Existencia mayo]],2)</f>
        <v>4950</v>
      </c>
      <c r="N543" s="30">
        <f>ROUND(Tabla133323223[[#This Row],[Entrada ]]*Tabla133323223[[#This Row],[Costo unitario RD$]],2)</f>
        <v>0</v>
      </c>
      <c r="O543" s="30">
        <f>ROUND(Tabla133323223[[#This Row],[Salida ]]*Tabla133323223[[#This Row],[Costo unitario RD$]],2)</f>
        <v>0</v>
      </c>
      <c r="P543" s="40">
        <f>+Tabla133323223[[#This Row],[Existencia mayo]]+Tabla133323223[[#This Row],[Entrada ]]-Tabla133323223[[#This Row],[Salida ]]</f>
        <v>3</v>
      </c>
      <c r="Q543" s="32">
        <f>+Tabla133323223[[#This Row],[ Valor en             RD$           ]]+Tabla133323223[[#This Row],[Entrada  RD$]]-Tabla133323223[[#This Row],[Salida RD$ ]]</f>
        <v>14850</v>
      </c>
    </row>
    <row r="544" spans="1:17" s="6" customFormat="1" ht="27" customHeight="1" x14ac:dyDescent="0.2">
      <c r="A544" s="35">
        <v>273</v>
      </c>
      <c r="B544" s="217" t="s">
        <v>673</v>
      </c>
      <c r="C544" s="218" t="s">
        <v>673</v>
      </c>
      <c r="D544" s="35">
        <v>3119</v>
      </c>
      <c r="E544" s="33" t="s">
        <v>116</v>
      </c>
      <c r="F544" s="34" t="s">
        <v>541</v>
      </c>
      <c r="G544" s="228" t="s">
        <v>674</v>
      </c>
      <c r="H544" s="222" t="s">
        <v>27</v>
      </c>
      <c r="I544" s="36">
        <v>3540</v>
      </c>
      <c r="J544" s="37">
        <v>1</v>
      </c>
      <c r="K544" s="189"/>
      <c r="L544" s="149"/>
      <c r="M544" s="39">
        <f>ROUND(Tabla133323223[[#This Row],[ Valor en             RD$           ]]/Tabla133323223[[#This Row],[Existencia mayo]],2)</f>
        <v>3540</v>
      </c>
      <c r="N544" s="30">
        <f>ROUND(Tabla133323223[[#This Row],[Entrada ]]*Tabla133323223[[#This Row],[Costo unitario RD$]],2)</f>
        <v>0</v>
      </c>
      <c r="O544" s="30">
        <f>ROUND(Tabla133323223[[#This Row],[Salida ]]*Tabla133323223[[#This Row],[Costo unitario RD$]],2)</f>
        <v>0</v>
      </c>
      <c r="P544" s="40">
        <f>+Tabla133323223[[#This Row],[Existencia mayo]]+Tabla133323223[[#This Row],[Entrada ]]-Tabla133323223[[#This Row],[Salida ]]</f>
        <v>1</v>
      </c>
      <c r="Q544" s="32">
        <f>+Tabla133323223[[#This Row],[ Valor en             RD$           ]]+Tabla133323223[[#This Row],[Entrada  RD$]]-Tabla133323223[[#This Row],[Salida RD$ ]]</f>
        <v>3540</v>
      </c>
    </row>
    <row r="545" spans="1:17" s="6" customFormat="1" ht="27" customHeight="1" x14ac:dyDescent="0.2">
      <c r="A545" s="35">
        <v>274</v>
      </c>
      <c r="B545" s="217">
        <v>43320</v>
      </c>
      <c r="C545" s="218">
        <v>43320</v>
      </c>
      <c r="D545" s="35">
        <v>3120</v>
      </c>
      <c r="E545" s="33" t="s">
        <v>116</v>
      </c>
      <c r="F545" s="34" t="s">
        <v>541</v>
      </c>
      <c r="G545" s="228" t="s">
        <v>675</v>
      </c>
      <c r="H545" s="222" t="s">
        <v>27</v>
      </c>
      <c r="I545" s="36">
        <v>14400</v>
      </c>
      <c r="J545" s="37">
        <v>4</v>
      </c>
      <c r="K545" s="189"/>
      <c r="L545" s="149"/>
      <c r="M545" s="39">
        <f>ROUND(Tabla133323223[[#This Row],[ Valor en             RD$           ]]/Tabla133323223[[#This Row],[Existencia mayo]],2)</f>
        <v>3600</v>
      </c>
      <c r="N545" s="30">
        <f>ROUND(Tabla133323223[[#This Row],[Entrada ]]*Tabla133323223[[#This Row],[Costo unitario RD$]],2)</f>
        <v>0</v>
      </c>
      <c r="O545" s="30">
        <f>ROUND(Tabla133323223[[#This Row],[Salida ]]*Tabla133323223[[#This Row],[Costo unitario RD$]],2)</f>
        <v>0</v>
      </c>
      <c r="P545" s="40">
        <f>+Tabla133323223[[#This Row],[Existencia mayo]]+Tabla133323223[[#This Row],[Entrada ]]-Tabla133323223[[#This Row],[Salida ]]</f>
        <v>4</v>
      </c>
      <c r="Q545" s="32">
        <f>+Tabla133323223[[#This Row],[ Valor en             RD$           ]]+Tabla133323223[[#This Row],[Entrada  RD$]]-Tabla133323223[[#This Row],[Salida RD$ ]]</f>
        <v>14400</v>
      </c>
    </row>
    <row r="546" spans="1:17" s="6" customFormat="1" ht="27" customHeight="1" x14ac:dyDescent="0.2">
      <c r="A546" s="35">
        <v>276</v>
      </c>
      <c r="B546" s="217" t="s">
        <v>552</v>
      </c>
      <c r="C546" s="218" t="s">
        <v>552</v>
      </c>
      <c r="D546" s="35">
        <v>3123</v>
      </c>
      <c r="E546" s="33" t="s">
        <v>116</v>
      </c>
      <c r="F546" s="34" t="s">
        <v>541</v>
      </c>
      <c r="G546" s="228" t="s">
        <v>676</v>
      </c>
      <c r="H546" s="222" t="s">
        <v>27</v>
      </c>
      <c r="I546" s="36">
        <v>2940</v>
      </c>
      <c r="J546" s="37">
        <v>42</v>
      </c>
      <c r="K546" s="189"/>
      <c r="L546" s="149"/>
      <c r="M546" s="39">
        <f>ROUND(Tabla133323223[[#This Row],[ Valor en             RD$           ]]/Tabla133323223[[#This Row],[Existencia mayo]],2)</f>
        <v>70</v>
      </c>
      <c r="N546" s="30">
        <f>ROUND(Tabla133323223[[#This Row],[Entrada ]]*Tabla133323223[[#This Row],[Costo unitario RD$]],2)</f>
        <v>0</v>
      </c>
      <c r="O546" s="30">
        <f>ROUND(Tabla133323223[[#This Row],[Salida ]]*Tabla133323223[[#This Row],[Costo unitario RD$]],2)</f>
        <v>0</v>
      </c>
      <c r="P546" s="40">
        <f>+Tabla133323223[[#This Row],[Existencia mayo]]+Tabla133323223[[#This Row],[Entrada ]]-Tabla133323223[[#This Row],[Salida ]]</f>
        <v>42</v>
      </c>
      <c r="Q546" s="32">
        <f>+Tabla133323223[[#This Row],[ Valor en             RD$           ]]+Tabla133323223[[#This Row],[Entrada  RD$]]-Tabla133323223[[#This Row],[Salida RD$ ]]</f>
        <v>2940</v>
      </c>
    </row>
    <row r="547" spans="1:17" s="6" customFormat="1" ht="27" customHeight="1" x14ac:dyDescent="0.2">
      <c r="A547" s="35">
        <v>278</v>
      </c>
      <c r="B547" s="217">
        <v>43320</v>
      </c>
      <c r="C547" s="218">
        <v>43320</v>
      </c>
      <c r="D547" s="35">
        <v>3127</v>
      </c>
      <c r="E547" s="33" t="s">
        <v>116</v>
      </c>
      <c r="F547" s="34" t="s">
        <v>541</v>
      </c>
      <c r="G547" s="228" t="s">
        <v>677</v>
      </c>
      <c r="H547" s="222" t="s">
        <v>27</v>
      </c>
      <c r="I547" s="36">
        <v>64800</v>
      </c>
      <c r="J547" s="37">
        <v>12</v>
      </c>
      <c r="K547" s="189"/>
      <c r="L547" s="149"/>
      <c r="M547" s="39">
        <f>ROUND(Tabla133323223[[#This Row],[ Valor en             RD$           ]]/Tabla133323223[[#This Row],[Existencia mayo]],2)</f>
        <v>5400</v>
      </c>
      <c r="N547" s="30">
        <f>ROUND(Tabla133323223[[#This Row],[Entrada ]]*Tabla133323223[[#This Row],[Costo unitario RD$]],2)</f>
        <v>0</v>
      </c>
      <c r="O547" s="30">
        <f>ROUND(Tabla133323223[[#This Row],[Salida ]]*Tabla133323223[[#This Row],[Costo unitario RD$]],2)</f>
        <v>0</v>
      </c>
      <c r="P547" s="40">
        <f>+Tabla133323223[[#This Row],[Existencia mayo]]+Tabla133323223[[#This Row],[Entrada ]]-Tabla133323223[[#This Row],[Salida ]]</f>
        <v>12</v>
      </c>
      <c r="Q547" s="32">
        <f>+Tabla133323223[[#This Row],[ Valor en             RD$           ]]+Tabla133323223[[#This Row],[Entrada  RD$]]-Tabla133323223[[#This Row],[Salida RD$ ]]</f>
        <v>64800</v>
      </c>
    </row>
    <row r="548" spans="1:17" s="6" customFormat="1" ht="27" customHeight="1" x14ac:dyDescent="0.2">
      <c r="A548" s="35">
        <v>279</v>
      </c>
      <c r="B548" s="217">
        <v>43320</v>
      </c>
      <c r="C548" s="218">
        <v>43320</v>
      </c>
      <c r="D548" s="35">
        <v>3128</v>
      </c>
      <c r="E548" s="33" t="s">
        <v>116</v>
      </c>
      <c r="F548" s="34" t="s">
        <v>541</v>
      </c>
      <c r="G548" s="228" t="s">
        <v>678</v>
      </c>
      <c r="H548" s="222" t="s">
        <v>27</v>
      </c>
      <c r="I548" s="36">
        <v>25000</v>
      </c>
      <c r="J548" s="37">
        <v>5</v>
      </c>
      <c r="K548" s="189"/>
      <c r="L548" s="149"/>
      <c r="M548" s="39">
        <f>ROUND(Tabla133323223[[#This Row],[ Valor en             RD$           ]]/Tabla133323223[[#This Row],[Existencia mayo]],2)</f>
        <v>5000</v>
      </c>
      <c r="N548" s="30">
        <f>ROUND(Tabla133323223[[#This Row],[Entrada ]]*Tabla133323223[[#This Row],[Costo unitario RD$]],2)</f>
        <v>0</v>
      </c>
      <c r="O548" s="30">
        <f>ROUND(Tabla133323223[[#This Row],[Salida ]]*Tabla133323223[[#This Row],[Costo unitario RD$]],2)</f>
        <v>0</v>
      </c>
      <c r="P548" s="40">
        <f>+Tabla133323223[[#This Row],[Existencia mayo]]+Tabla133323223[[#This Row],[Entrada ]]-Tabla133323223[[#This Row],[Salida ]]</f>
        <v>5</v>
      </c>
      <c r="Q548" s="32">
        <f>+Tabla133323223[[#This Row],[ Valor en             RD$           ]]+Tabla133323223[[#This Row],[Entrada  RD$]]-Tabla133323223[[#This Row],[Salida RD$ ]]</f>
        <v>25000</v>
      </c>
    </row>
    <row r="549" spans="1:17" s="6" customFormat="1" ht="27" customHeight="1" x14ac:dyDescent="0.2">
      <c r="A549" s="35">
        <v>280</v>
      </c>
      <c r="B549" s="217" t="s">
        <v>633</v>
      </c>
      <c r="C549" s="218" t="s">
        <v>633</v>
      </c>
      <c r="D549" s="35">
        <v>3144</v>
      </c>
      <c r="E549" s="33" t="s">
        <v>116</v>
      </c>
      <c r="F549" s="34" t="s">
        <v>541</v>
      </c>
      <c r="G549" s="228" t="s">
        <v>679</v>
      </c>
      <c r="H549" s="222" t="s">
        <v>27</v>
      </c>
      <c r="I549" s="36">
        <v>3000</v>
      </c>
      <c r="J549" s="37">
        <v>2</v>
      </c>
      <c r="K549" s="189"/>
      <c r="L549" s="149"/>
      <c r="M549" s="39">
        <f>ROUND(Tabla133323223[[#This Row],[ Valor en             RD$           ]]/Tabla133323223[[#This Row],[Existencia mayo]],2)</f>
        <v>1500</v>
      </c>
      <c r="N549" s="30">
        <f>ROUND(Tabla133323223[[#This Row],[Entrada ]]*Tabla133323223[[#This Row],[Costo unitario RD$]],2)</f>
        <v>0</v>
      </c>
      <c r="O549" s="30">
        <f>ROUND(Tabla133323223[[#This Row],[Salida ]]*Tabla133323223[[#This Row],[Costo unitario RD$]],2)</f>
        <v>0</v>
      </c>
      <c r="P549" s="40">
        <f>+Tabla133323223[[#This Row],[Existencia mayo]]+Tabla133323223[[#This Row],[Entrada ]]-Tabla133323223[[#This Row],[Salida ]]</f>
        <v>2</v>
      </c>
      <c r="Q549" s="32">
        <f>+Tabla133323223[[#This Row],[ Valor en             RD$           ]]+Tabla133323223[[#This Row],[Entrada  RD$]]-Tabla133323223[[#This Row],[Salida RD$ ]]</f>
        <v>3000</v>
      </c>
    </row>
    <row r="550" spans="1:17" s="6" customFormat="1" ht="27" customHeight="1" x14ac:dyDescent="0.2">
      <c r="A550" s="35">
        <v>281</v>
      </c>
      <c r="B550" s="217" t="s">
        <v>633</v>
      </c>
      <c r="C550" s="218" t="s">
        <v>633</v>
      </c>
      <c r="D550" s="35">
        <v>3062</v>
      </c>
      <c r="E550" s="33" t="s">
        <v>116</v>
      </c>
      <c r="F550" s="34" t="s">
        <v>541</v>
      </c>
      <c r="G550" s="228" t="s">
        <v>680</v>
      </c>
      <c r="H550" s="222" t="s">
        <v>27</v>
      </c>
      <c r="I550" s="36">
        <v>3800</v>
      </c>
      <c r="J550" s="37">
        <v>2</v>
      </c>
      <c r="K550" s="189"/>
      <c r="L550" s="149"/>
      <c r="M550" s="39">
        <f>ROUND(Tabla133323223[[#This Row],[ Valor en             RD$           ]]/Tabla133323223[[#This Row],[Existencia mayo]],2)</f>
        <v>1900</v>
      </c>
      <c r="N550" s="30">
        <f>ROUND(Tabla133323223[[#This Row],[Entrada ]]*Tabla133323223[[#This Row],[Costo unitario RD$]],2)</f>
        <v>0</v>
      </c>
      <c r="O550" s="30">
        <f>ROUND(Tabla133323223[[#This Row],[Salida ]]*Tabla133323223[[#This Row],[Costo unitario RD$]],2)</f>
        <v>0</v>
      </c>
      <c r="P550" s="40">
        <f>+Tabla133323223[[#This Row],[Existencia mayo]]+Tabla133323223[[#This Row],[Entrada ]]-Tabla133323223[[#This Row],[Salida ]]</f>
        <v>2</v>
      </c>
      <c r="Q550" s="32">
        <f>+Tabla133323223[[#This Row],[ Valor en             RD$           ]]+Tabla133323223[[#This Row],[Entrada  RD$]]-Tabla133323223[[#This Row],[Salida RD$ ]]</f>
        <v>3800</v>
      </c>
    </row>
    <row r="551" spans="1:17" s="6" customFormat="1" ht="27" customHeight="1" x14ac:dyDescent="0.2">
      <c r="A551" s="35">
        <v>282</v>
      </c>
      <c r="B551" s="217">
        <v>43320</v>
      </c>
      <c r="C551" s="218">
        <v>43320</v>
      </c>
      <c r="D551" s="35">
        <v>3149</v>
      </c>
      <c r="E551" s="33" t="s">
        <v>116</v>
      </c>
      <c r="F551" s="34" t="s">
        <v>541</v>
      </c>
      <c r="G551" s="228" t="s">
        <v>681</v>
      </c>
      <c r="H551" s="222" t="s">
        <v>27</v>
      </c>
      <c r="I551" s="36">
        <v>25000</v>
      </c>
      <c r="J551" s="37">
        <v>5</v>
      </c>
      <c r="K551" s="189"/>
      <c r="L551" s="149"/>
      <c r="M551" s="39">
        <f>ROUND(Tabla133323223[[#This Row],[ Valor en             RD$           ]]/Tabla133323223[[#This Row],[Existencia mayo]],2)</f>
        <v>5000</v>
      </c>
      <c r="N551" s="30">
        <f>ROUND(Tabla133323223[[#This Row],[Entrada ]]*Tabla133323223[[#This Row],[Costo unitario RD$]],2)</f>
        <v>0</v>
      </c>
      <c r="O551" s="30">
        <f>ROUND(Tabla133323223[[#This Row],[Salida ]]*Tabla133323223[[#This Row],[Costo unitario RD$]],2)</f>
        <v>0</v>
      </c>
      <c r="P551" s="40">
        <f>+Tabla133323223[[#This Row],[Existencia mayo]]+Tabla133323223[[#This Row],[Entrada ]]-Tabla133323223[[#This Row],[Salida ]]</f>
        <v>5</v>
      </c>
      <c r="Q551" s="32">
        <f>+Tabla133323223[[#This Row],[ Valor en             RD$           ]]+Tabla133323223[[#This Row],[Entrada  RD$]]-Tabla133323223[[#This Row],[Salida RD$ ]]</f>
        <v>25000</v>
      </c>
    </row>
    <row r="552" spans="1:17" s="6" customFormat="1" ht="27" customHeight="1" x14ac:dyDescent="0.2">
      <c r="A552" s="35">
        <v>283</v>
      </c>
      <c r="B552" s="217" t="s">
        <v>633</v>
      </c>
      <c r="C552" s="218" t="s">
        <v>633</v>
      </c>
      <c r="D552" s="35">
        <v>3162</v>
      </c>
      <c r="E552" s="33" t="s">
        <v>116</v>
      </c>
      <c r="F552" s="34" t="s">
        <v>541</v>
      </c>
      <c r="G552" s="228" t="s">
        <v>682</v>
      </c>
      <c r="H552" s="222" t="s">
        <v>27</v>
      </c>
      <c r="I552" s="36">
        <v>9042.6</v>
      </c>
      <c r="J552" s="37">
        <v>2</v>
      </c>
      <c r="K552" s="189"/>
      <c r="L552" s="149"/>
      <c r="M552" s="39">
        <f>ROUND(Tabla133323223[[#This Row],[ Valor en             RD$           ]]/Tabla133323223[[#This Row],[Existencia mayo]],2)</f>
        <v>4521.3</v>
      </c>
      <c r="N552" s="30">
        <f>ROUND(Tabla133323223[[#This Row],[Entrada ]]*Tabla133323223[[#This Row],[Costo unitario RD$]],2)</f>
        <v>0</v>
      </c>
      <c r="O552" s="30">
        <f>ROUND(Tabla133323223[[#This Row],[Salida ]]*Tabla133323223[[#This Row],[Costo unitario RD$]],2)</f>
        <v>0</v>
      </c>
      <c r="P552" s="40">
        <f>+Tabla133323223[[#This Row],[Existencia mayo]]+Tabla133323223[[#This Row],[Entrada ]]-Tabla133323223[[#This Row],[Salida ]]</f>
        <v>2</v>
      </c>
      <c r="Q552" s="32">
        <f>+Tabla133323223[[#This Row],[ Valor en             RD$           ]]+Tabla133323223[[#This Row],[Entrada  RD$]]-Tabla133323223[[#This Row],[Salida RD$ ]]</f>
        <v>9042.6</v>
      </c>
    </row>
    <row r="553" spans="1:17" s="6" customFormat="1" ht="27" customHeight="1" x14ac:dyDescent="0.2">
      <c r="A553" s="35">
        <v>284</v>
      </c>
      <c r="B553" s="217" t="s">
        <v>683</v>
      </c>
      <c r="C553" s="218" t="s">
        <v>683</v>
      </c>
      <c r="D553" s="35">
        <v>4002</v>
      </c>
      <c r="E553" s="35" t="s">
        <v>24</v>
      </c>
      <c r="F553" s="34" t="s">
        <v>532</v>
      </c>
      <c r="G553" s="228" t="s">
        <v>684</v>
      </c>
      <c r="H553" s="222" t="s">
        <v>27</v>
      </c>
      <c r="I553" s="36">
        <v>15930.000000000002</v>
      </c>
      <c r="J553" s="37">
        <v>200</v>
      </c>
      <c r="K553" s="187"/>
      <c r="L553" s="229">
        <v>9</v>
      </c>
      <c r="M553" s="39">
        <f>ROUND(Tabla133323223[[#This Row],[ Valor en             RD$           ]]/Tabla133323223[[#This Row],[Existencia mayo]],2)</f>
        <v>79.650000000000006</v>
      </c>
      <c r="N553" s="30">
        <f>ROUND(Tabla133323223[[#This Row],[Entrada ]]*Tabla133323223[[#This Row],[Costo unitario RD$]],2)</f>
        <v>0</v>
      </c>
      <c r="O553" s="30">
        <f>ROUND(Tabla133323223[[#This Row],[Salida ]]*Tabla133323223[[#This Row],[Costo unitario RD$]],2)</f>
        <v>716.85</v>
      </c>
      <c r="P553" s="40">
        <f>+Tabla133323223[[#This Row],[Existencia mayo]]+Tabla133323223[[#This Row],[Entrada ]]-Tabla133323223[[#This Row],[Salida ]]</f>
        <v>191</v>
      </c>
      <c r="Q553" s="32">
        <f>+Tabla133323223[[#This Row],[ Valor en             RD$           ]]+Tabla133323223[[#This Row],[Entrada  RD$]]-Tabla133323223[[#This Row],[Salida RD$ ]]</f>
        <v>15213.150000000001</v>
      </c>
    </row>
    <row r="554" spans="1:17" s="6" customFormat="1" ht="27" customHeight="1" x14ac:dyDescent="0.2">
      <c r="A554" s="35">
        <v>286</v>
      </c>
      <c r="B554" s="140" t="s">
        <v>685</v>
      </c>
      <c r="C554" s="89" t="s">
        <v>686</v>
      </c>
      <c r="D554" s="33">
        <v>4005</v>
      </c>
      <c r="E554" s="33" t="s">
        <v>24</v>
      </c>
      <c r="F554" s="34" t="s">
        <v>532</v>
      </c>
      <c r="G554" s="155" t="s">
        <v>687</v>
      </c>
      <c r="H554" s="222" t="s">
        <v>27</v>
      </c>
      <c r="I554" s="36">
        <v>844.78400000000011</v>
      </c>
      <c r="J554" s="37">
        <v>12</v>
      </c>
      <c r="K554" s="189"/>
      <c r="L554" s="149"/>
      <c r="M554" s="39">
        <f>ROUND(Tabla133323223[[#This Row],[ Valor en             RD$           ]]/Tabla133323223[[#This Row],[Existencia mayo]],2)</f>
        <v>70.400000000000006</v>
      </c>
      <c r="N554" s="30">
        <f>ROUND(Tabla133323223[[#This Row],[Entrada ]]*Tabla133323223[[#This Row],[Costo unitario RD$]],2)</f>
        <v>0</v>
      </c>
      <c r="O554" s="30">
        <f>ROUND(Tabla133323223[[#This Row],[Salida ]]*Tabla133323223[[#This Row],[Costo unitario RD$]],2)</f>
        <v>0</v>
      </c>
      <c r="P554" s="40">
        <f>+Tabla133323223[[#This Row],[Existencia mayo]]+Tabla133323223[[#This Row],[Entrada ]]-Tabla133323223[[#This Row],[Salida ]]</f>
        <v>12</v>
      </c>
      <c r="Q554" s="32">
        <f>+Tabla133323223[[#This Row],[ Valor en             RD$           ]]+Tabla133323223[[#This Row],[Entrada  RD$]]-Tabla133323223[[#This Row],[Salida RD$ ]]</f>
        <v>844.78400000000011</v>
      </c>
    </row>
    <row r="555" spans="1:17" s="6" customFormat="1" ht="35.25" customHeight="1" x14ac:dyDescent="0.2">
      <c r="A555" s="35">
        <v>287</v>
      </c>
      <c r="B555" s="217">
        <v>44533</v>
      </c>
      <c r="C555" s="218">
        <v>44533</v>
      </c>
      <c r="D555" s="33">
        <v>4007</v>
      </c>
      <c r="E555" s="33" t="s">
        <v>24</v>
      </c>
      <c r="F555" s="34" t="s">
        <v>688</v>
      </c>
      <c r="G555" s="34" t="s">
        <v>689</v>
      </c>
      <c r="H555" s="35" t="s">
        <v>27</v>
      </c>
      <c r="I555" s="36">
        <v>2479.6992</v>
      </c>
      <c r="J555" s="37">
        <v>32</v>
      </c>
      <c r="K555" s="189"/>
      <c r="L555" s="149"/>
      <c r="M555" s="39">
        <f>ROUND(Tabla133323223[[#This Row],[ Valor en             RD$           ]]/Tabla133323223[[#This Row],[Existencia mayo]],2)</f>
        <v>77.489999999999995</v>
      </c>
      <c r="N555" s="30">
        <f>ROUND(Tabla133323223[[#This Row],[Entrada ]]*Tabla133323223[[#This Row],[Costo unitario RD$]],2)</f>
        <v>0</v>
      </c>
      <c r="O555" s="30">
        <f>ROUND(Tabla133323223[[#This Row],[Salida ]]*Tabla133323223[[#This Row],[Costo unitario RD$]],2)</f>
        <v>0</v>
      </c>
      <c r="P555" s="40">
        <f>+Tabla133323223[[#This Row],[Existencia mayo]]+Tabla133323223[[#This Row],[Entrada ]]-Tabla133323223[[#This Row],[Salida ]]</f>
        <v>32</v>
      </c>
      <c r="Q555" s="32">
        <f>+Tabla133323223[[#This Row],[ Valor en             RD$           ]]+Tabla133323223[[#This Row],[Entrada  RD$]]-Tabla133323223[[#This Row],[Salida RD$ ]]</f>
        <v>2479.6992</v>
      </c>
    </row>
    <row r="556" spans="1:17" s="6" customFormat="1" ht="27" customHeight="1" x14ac:dyDescent="0.2">
      <c r="A556" s="35">
        <v>289</v>
      </c>
      <c r="B556" s="217" t="s">
        <v>690</v>
      </c>
      <c r="C556" s="218" t="s">
        <v>690</v>
      </c>
      <c r="D556" s="35">
        <v>4014</v>
      </c>
      <c r="E556" s="33" t="s">
        <v>24</v>
      </c>
      <c r="F556" s="34" t="s">
        <v>532</v>
      </c>
      <c r="G556" s="228" t="s">
        <v>691</v>
      </c>
      <c r="H556" s="222" t="s">
        <v>27</v>
      </c>
      <c r="I556" s="36">
        <v>153.4</v>
      </c>
      <c r="J556" s="37">
        <v>2</v>
      </c>
      <c r="K556" s="189"/>
      <c r="L556" s="149"/>
      <c r="M556" s="39">
        <f>ROUND(Tabla133323223[[#This Row],[ Valor en             RD$           ]]/Tabla133323223[[#This Row],[Existencia mayo]],2)</f>
        <v>76.7</v>
      </c>
      <c r="N556" s="30">
        <f>ROUND(Tabla133323223[[#This Row],[Entrada ]]*Tabla133323223[[#This Row],[Costo unitario RD$]],2)</f>
        <v>0</v>
      </c>
      <c r="O556" s="30">
        <f>ROUND(Tabla133323223[[#This Row],[Salida ]]*Tabla133323223[[#This Row],[Costo unitario RD$]],2)</f>
        <v>0</v>
      </c>
      <c r="P556" s="40">
        <f>+Tabla133323223[[#This Row],[Existencia mayo]]+Tabla133323223[[#This Row],[Entrada ]]-Tabla133323223[[#This Row],[Salida ]]</f>
        <v>2</v>
      </c>
      <c r="Q556" s="32">
        <f>+Tabla133323223[[#This Row],[ Valor en             RD$           ]]+Tabla133323223[[#This Row],[Entrada  RD$]]-Tabla133323223[[#This Row],[Salida RD$ ]]</f>
        <v>153.4</v>
      </c>
    </row>
    <row r="557" spans="1:17" s="6" customFormat="1" ht="27" customHeight="1" x14ac:dyDescent="0.2">
      <c r="A557" s="35">
        <v>292</v>
      </c>
      <c r="B557" s="140">
        <v>44539</v>
      </c>
      <c r="C557" s="89">
        <v>44539</v>
      </c>
      <c r="D557" s="33">
        <v>4021</v>
      </c>
      <c r="E557" s="33" t="s">
        <v>101</v>
      </c>
      <c r="F557" s="34" t="s">
        <v>692</v>
      </c>
      <c r="G557" s="34" t="s">
        <v>490</v>
      </c>
      <c r="H557" s="33" t="s">
        <v>30</v>
      </c>
      <c r="I557" s="30">
        <v>944</v>
      </c>
      <c r="J557" s="156">
        <v>5</v>
      </c>
      <c r="K557" s="189"/>
      <c r="L557" s="149"/>
      <c r="M557" s="39">
        <f>ROUND(Tabla133323223[[#This Row],[ Valor en             RD$           ]]/Tabla133323223[[#This Row],[Existencia mayo]],2)</f>
        <v>188.8</v>
      </c>
      <c r="N557" s="30">
        <f>ROUND(Tabla133323223[[#This Row],[Entrada ]]*Tabla133323223[[#This Row],[Costo unitario RD$]],2)</f>
        <v>0</v>
      </c>
      <c r="O557" s="30">
        <f>ROUND(Tabla133323223[[#This Row],[Salida ]]*Tabla133323223[[#This Row],[Costo unitario RD$]],2)</f>
        <v>0</v>
      </c>
      <c r="P557" s="40">
        <f>+Tabla133323223[[#This Row],[Existencia mayo]]+Tabla133323223[[#This Row],[Entrada ]]-Tabla133323223[[#This Row],[Salida ]]</f>
        <v>5</v>
      </c>
      <c r="Q557" s="32">
        <f>+Tabla133323223[[#This Row],[ Valor en             RD$           ]]+Tabla133323223[[#This Row],[Entrada  RD$]]-Tabla133323223[[#This Row],[Salida RD$ ]]</f>
        <v>944</v>
      </c>
    </row>
    <row r="558" spans="1:17" s="6" customFormat="1" ht="27" customHeight="1" x14ac:dyDescent="0.2">
      <c r="A558" s="35">
        <v>293</v>
      </c>
      <c r="B558" s="217">
        <v>44540</v>
      </c>
      <c r="C558" s="218">
        <v>44540</v>
      </c>
      <c r="D558" s="33">
        <v>4024</v>
      </c>
      <c r="E558" s="33" t="s">
        <v>24</v>
      </c>
      <c r="F558" s="34" t="s">
        <v>532</v>
      </c>
      <c r="G558" s="34" t="s">
        <v>462</v>
      </c>
      <c r="H558" s="35" t="s">
        <v>693</v>
      </c>
      <c r="I558" s="36">
        <v>7528.4</v>
      </c>
      <c r="J558" s="37">
        <v>20</v>
      </c>
      <c r="K558" s="189"/>
      <c r="L558" s="149"/>
      <c r="M558" s="39">
        <f>ROUND(Tabla133323223[[#This Row],[ Valor en             RD$           ]]/Tabla133323223[[#This Row],[Existencia mayo]],2)</f>
        <v>376.42</v>
      </c>
      <c r="N558" s="30">
        <f>ROUND(Tabla133323223[[#This Row],[Entrada ]]*Tabla133323223[[#This Row],[Costo unitario RD$]],2)</f>
        <v>0</v>
      </c>
      <c r="O558" s="30">
        <f>ROUND(Tabla133323223[[#This Row],[Salida ]]*Tabla133323223[[#This Row],[Costo unitario RD$]],2)</f>
        <v>0</v>
      </c>
      <c r="P558" s="40">
        <f>+Tabla133323223[[#This Row],[Existencia mayo]]+Tabla133323223[[#This Row],[Entrada ]]-Tabla133323223[[#This Row],[Salida ]]</f>
        <v>20</v>
      </c>
      <c r="Q558" s="32">
        <f>+Tabla133323223[[#This Row],[ Valor en             RD$           ]]+Tabla133323223[[#This Row],[Entrada  RD$]]-Tabla133323223[[#This Row],[Salida RD$ ]]</f>
        <v>7528.4</v>
      </c>
    </row>
    <row r="559" spans="1:17" s="6" customFormat="1" ht="27" customHeight="1" x14ac:dyDescent="0.2">
      <c r="A559" s="35">
        <v>294</v>
      </c>
      <c r="B559" s="140" t="s">
        <v>685</v>
      </c>
      <c r="C559" s="89" t="s">
        <v>686</v>
      </c>
      <c r="D559" s="33">
        <v>4024</v>
      </c>
      <c r="E559" s="33" t="s">
        <v>24</v>
      </c>
      <c r="F559" s="34" t="s">
        <v>532</v>
      </c>
      <c r="G559" s="155" t="s">
        <v>305</v>
      </c>
      <c r="H559" s="222" t="s">
        <v>27</v>
      </c>
      <c r="I559" s="36">
        <v>363.44</v>
      </c>
      <c r="J559" s="37">
        <v>1</v>
      </c>
      <c r="K559" s="189"/>
      <c r="L559" s="149"/>
      <c r="M559" s="39">
        <f>ROUND(Tabla133323223[[#This Row],[ Valor en             RD$           ]]/Tabla133323223[[#This Row],[Existencia mayo]],2)</f>
        <v>363.44</v>
      </c>
      <c r="N559" s="30">
        <f>ROUND(Tabla133323223[[#This Row],[Entrada ]]*Tabla133323223[[#This Row],[Costo unitario RD$]],2)</f>
        <v>0</v>
      </c>
      <c r="O559" s="30">
        <f>ROUND(Tabla133323223[[#This Row],[Salida ]]*Tabla133323223[[#This Row],[Costo unitario RD$]],2)</f>
        <v>0</v>
      </c>
      <c r="P559" s="40">
        <f>+Tabla133323223[[#This Row],[Existencia mayo]]+Tabla133323223[[#This Row],[Entrada ]]-Tabla133323223[[#This Row],[Salida ]]</f>
        <v>1</v>
      </c>
      <c r="Q559" s="32">
        <f>+Tabla133323223[[#This Row],[ Valor en             RD$           ]]+Tabla133323223[[#This Row],[Entrada  RD$]]-Tabla133323223[[#This Row],[Salida RD$ ]]</f>
        <v>363.44</v>
      </c>
    </row>
    <row r="560" spans="1:17" s="6" customFormat="1" ht="38.25" customHeight="1" x14ac:dyDescent="0.2">
      <c r="A560" s="35">
        <v>295</v>
      </c>
      <c r="B560" s="217">
        <v>44537</v>
      </c>
      <c r="C560" s="218">
        <v>44537</v>
      </c>
      <c r="D560" s="33">
        <v>4025</v>
      </c>
      <c r="E560" s="33" t="s">
        <v>24</v>
      </c>
      <c r="F560" s="34" t="s">
        <v>694</v>
      </c>
      <c r="G560" s="34" t="s">
        <v>695</v>
      </c>
      <c r="H560" s="35" t="s">
        <v>696</v>
      </c>
      <c r="I560" s="36">
        <v>7104.78</v>
      </c>
      <c r="J560" s="37">
        <v>223</v>
      </c>
      <c r="K560" s="189"/>
      <c r="L560" s="149">
        <v>40</v>
      </c>
      <c r="M560" s="39">
        <f>ROUND(Tabla133323223[[#This Row],[ Valor en             RD$           ]]/Tabla133323223[[#This Row],[Existencia mayo]],2)</f>
        <v>31.86</v>
      </c>
      <c r="N560" s="30">
        <f>ROUND(Tabla133323223[[#This Row],[Entrada ]]*Tabla133323223[[#This Row],[Costo unitario RD$]],2)</f>
        <v>0</v>
      </c>
      <c r="O560" s="30">
        <f>ROUND(Tabla133323223[[#This Row],[Salida ]]*Tabla133323223[[#This Row],[Costo unitario RD$]],2)</f>
        <v>1274.4000000000001</v>
      </c>
      <c r="P560" s="40">
        <f>+Tabla133323223[[#This Row],[Existencia mayo]]+Tabla133323223[[#This Row],[Entrada ]]-Tabla133323223[[#This Row],[Salida ]]</f>
        <v>183</v>
      </c>
      <c r="Q560" s="32">
        <f>+Tabla133323223[[#This Row],[ Valor en             RD$           ]]+Tabla133323223[[#This Row],[Entrada  RD$]]-Tabla133323223[[#This Row],[Salida RD$ ]]</f>
        <v>5830.3799999999992</v>
      </c>
    </row>
    <row r="561" spans="1:17" s="6" customFormat="1" ht="39.75" customHeight="1" x14ac:dyDescent="0.2">
      <c r="A561" s="35">
        <v>296</v>
      </c>
      <c r="B561" s="140">
        <v>44278</v>
      </c>
      <c r="C561" s="89">
        <v>44278</v>
      </c>
      <c r="D561" s="33">
        <v>4025</v>
      </c>
      <c r="E561" s="33" t="s">
        <v>24</v>
      </c>
      <c r="F561" s="34" t="s">
        <v>532</v>
      </c>
      <c r="G561" s="155" t="s">
        <v>697</v>
      </c>
      <c r="H561" s="33" t="s">
        <v>494</v>
      </c>
      <c r="I561" s="30">
        <v>17469.900000000001</v>
      </c>
      <c r="J561" s="156">
        <v>658</v>
      </c>
      <c r="K561" s="189"/>
      <c r="L561" s="149"/>
      <c r="M561" s="39">
        <f>ROUND(Tabla133323223[[#This Row],[ Valor en             RD$           ]]/Tabla133323223[[#This Row],[Existencia mayo]],2)</f>
        <v>26.55</v>
      </c>
      <c r="N561" s="30">
        <f>ROUND(Tabla133323223[[#This Row],[Entrada ]]*Tabla133323223[[#This Row],[Costo unitario RD$]],2)</f>
        <v>0</v>
      </c>
      <c r="O561" s="30">
        <f>ROUND(Tabla133323223[[#This Row],[Salida ]]*Tabla133323223[[#This Row],[Costo unitario RD$]],2)</f>
        <v>0</v>
      </c>
      <c r="P561" s="40">
        <f>+Tabla133323223[[#This Row],[Existencia mayo]]+Tabla133323223[[#This Row],[Entrada ]]-Tabla133323223[[#This Row],[Salida ]]</f>
        <v>658</v>
      </c>
      <c r="Q561" s="32">
        <f>+Tabla133323223[[#This Row],[ Valor en             RD$           ]]+Tabla133323223[[#This Row],[Entrada  RD$]]-Tabla133323223[[#This Row],[Salida RD$ ]]</f>
        <v>17469.900000000001</v>
      </c>
    </row>
    <row r="562" spans="1:17" s="6" customFormat="1" ht="27" customHeight="1" x14ac:dyDescent="0.2">
      <c r="A562" s="35">
        <v>298</v>
      </c>
      <c r="B562" s="217" t="s">
        <v>698</v>
      </c>
      <c r="C562" s="218">
        <v>43501</v>
      </c>
      <c r="D562" s="35">
        <v>4027</v>
      </c>
      <c r="E562" s="35" t="s">
        <v>699</v>
      </c>
      <c r="F562" s="34" t="s">
        <v>700</v>
      </c>
      <c r="G562" s="228" t="s">
        <v>701</v>
      </c>
      <c r="H562" s="222" t="s">
        <v>702</v>
      </c>
      <c r="I562" s="36">
        <v>6372</v>
      </c>
      <c r="J562" s="37">
        <v>60</v>
      </c>
      <c r="K562" s="187"/>
      <c r="L562" s="229"/>
      <c r="M562" s="39">
        <f>ROUND(Tabla133323223[[#This Row],[ Valor en             RD$           ]]/Tabla133323223[[#This Row],[Existencia mayo]],2)</f>
        <v>106.2</v>
      </c>
      <c r="N562" s="30">
        <f>ROUND(Tabla133323223[[#This Row],[Entrada ]]*Tabla133323223[[#This Row],[Costo unitario RD$]],2)</f>
        <v>0</v>
      </c>
      <c r="O562" s="30">
        <f>ROUND(Tabla133323223[[#This Row],[Salida ]]*Tabla133323223[[#This Row],[Costo unitario RD$]],2)</f>
        <v>0</v>
      </c>
      <c r="P562" s="40">
        <f>+Tabla133323223[[#This Row],[Existencia mayo]]+Tabla133323223[[#This Row],[Entrada ]]-Tabla133323223[[#This Row],[Salida ]]</f>
        <v>60</v>
      </c>
      <c r="Q562" s="32">
        <f>+Tabla133323223[[#This Row],[ Valor en             RD$           ]]+Tabla133323223[[#This Row],[Entrada  RD$]]-Tabla133323223[[#This Row],[Salida RD$ ]]</f>
        <v>6372</v>
      </c>
    </row>
    <row r="563" spans="1:17" s="6" customFormat="1" ht="27" customHeight="1" x14ac:dyDescent="0.2">
      <c r="A563" s="35">
        <v>299</v>
      </c>
      <c r="B563" s="140">
        <v>44539</v>
      </c>
      <c r="C563" s="89">
        <v>44539</v>
      </c>
      <c r="D563" s="33">
        <v>4029</v>
      </c>
      <c r="E563" s="33" t="s">
        <v>24</v>
      </c>
      <c r="F563" s="34" t="s">
        <v>532</v>
      </c>
      <c r="G563" s="34" t="s">
        <v>485</v>
      </c>
      <c r="H563" s="35" t="s">
        <v>459</v>
      </c>
      <c r="I563" s="36">
        <v>1026.5999999999999</v>
      </c>
      <c r="J563" s="37">
        <v>2</v>
      </c>
      <c r="K563" s="189"/>
      <c r="L563" s="149"/>
      <c r="M563" s="39">
        <f>ROUND(Tabla133323223[[#This Row],[ Valor en             RD$           ]]/Tabla133323223[[#This Row],[Existencia mayo]],2)</f>
        <v>513.29999999999995</v>
      </c>
      <c r="N563" s="30">
        <f>ROUND(Tabla133323223[[#This Row],[Entrada ]]*Tabla133323223[[#This Row],[Costo unitario RD$]],2)</f>
        <v>0</v>
      </c>
      <c r="O563" s="30">
        <f>ROUND(Tabla133323223[[#This Row],[Salida ]]*Tabla133323223[[#This Row],[Costo unitario RD$]],2)</f>
        <v>0</v>
      </c>
      <c r="P563" s="40">
        <f>+Tabla133323223[[#This Row],[Existencia mayo]]+Tabla133323223[[#This Row],[Entrada ]]-Tabla133323223[[#This Row],[Salida ]]</f>
        <v>2</v>
      </c>
      <c r="Q563" s="32">
        <f>+Tabla133323223[[#This Row],[ Valor en             RD$           ]]+Tabla133323223[[#This Row],[Entrada  RD$]]-Tabla133323223[[#This Row],[Salida RD$ ]]</f>
        <v>1026.5999999999999</v>
      </c>
    </row>
    <row r="564" spans="1:17" s="6" customFormat="1" ht="27" customHeight="1" x14ac:dyDescent="0.2">
      <c r="A564" s="35">
        <v>300</v>
      </c>
      <c r="B564" s="140" t="s">
        <v>540</v>
      </c>
      <c r="C564" s="89">
        <v>43837</v>
      </c>
      <c r="D564" s="33">
        <v>2035</v>
      </c>
      <c r="E564" s="33" t="s">
        <v>116</v>
      </c>
      <c r="F564" s="34" t="s">
        <v>541</v>
      </c>
      <c r="G564" s="155" t="s">
        <v>601</v>
      </c>
      <c r="H564" s="222" t="s">
        <v>27</v>
      </c>
      <c r="I564" s="36">
        <v>2388.3200000000002</v>
      </c>
      <c r="J564" s="37">
        <v>23</v>
      </c>
      <c r="K564" s="189"/>
      <c r="L564" s="149"/>
      <c r="M564" s="39">
        <f>ROUND(Tabla133323223[[#This Row],[ Valor en             RD$           ]]/Tabla133323223[[#This Row],[Existencia mayo]],2)</f>
        <v>103.84</v>
      </c>
      <c r="N564" s="30">
        <f>ROUND(Tabla133323223[[#This Row],[Entrada ]]*Tabla133323223[[#This Row],[Costo unitario RD$]],2)</f>
        <v>0</v>
      </c>
      <c r="O564" s="30">
        <f>ROUND(Tabla133323223[[#This Row],[Salida ]]*Tabla133323223[[#This Row],[Costo unitario RD$]],2)</f>
        <v>0</v>
      </c>
      <c r="P564" s="40">
        <f>+Tabla133323223[[#This Row],[Existencia mayo]]+Tabla133323223[[#This Row],[Entrada ]]-Tabla133323223[[#This Row],[Salida ]]</f>
        <v>23</v>
      </c>
      <c r="Q564" s="32">
        <f>+Tabla133323223[[#This Row],[ Valor en             RD$           ]]+Tabla133323223[[#This Row],[Entrada  RD$]]-Tabla133323223[[#This Row],[Salida RD$ ]]</f>
        <v>2388.3200000000002</v>
      </c>
    </row>
    <row r="565" spans="1:17" s="6" customFormat="1" ht="27" customHeight="1" x14ac:dyDescent="0.2">
      <c r="A565" s="35">
        <v>302</v>
      </c>
      <c r="B565" s="217">
        <v>44537</v>
      </c>
      <c r="C565" s="218">
        <v>44537</v>
      </c>
      <c r="D565" s="33">
        <v>4031</v>
      </c>
      <c r="E565" s="33" t="s">
        <v>256</v>
      </c>
      <c r="F565" s="34" t="s">
        <v>703</v>
      </c>
      <c r="G565" s="155" t="s">
        <v>704</v>
      </c>
      <c r="H565" s="35" t="s">
        <v>459</v>
      </c>
      <c r="I565" s="36">
        <v>1272.04</v>
      </c>
      <c r="J565" s="37">
        <v>11</v>
      </c>
      <c r="K565" s="189"/>
      <c r="L565" s="149"/>
      <c r="M565" s="39">
        <f>ROUND(Tabla133323223[[#This Row],[ Valor en             RD$           ]]/Tabla133323223[[#This Row],[Existencia mayo]],2)</f>
        <v>115.64</v>
      </c>
      <c r="N565" s="30">
        <f>ROUND(Tabla133323223[[#This Row],[Entrada ]]*Tabla133323223[[#This Row],[Costo unitario RD$]],2)</f>
        <v>0</v>
      </c>
      <c r="O565" s="30">
        <f>ROUND(Tabla133323223[[#This Row],[Salida ]]*Tabla133323223[[#This Row],[Costo unitario RD$]],2)</f>
        <v>0</v>
      </c>
      <c r="P565" s="40">
        <f>+Tabla133323223[[#This Row],[Existencia mayo]]+Tabla133323223[[#This Row],[Entrada ]]-Tabla133323223[[#This Row],[Salida ]]</f>
        <v>11</v>
      </c>
      <c r="Q565" s="32">
        <f>+Tabla133323223[[#This Row],[ Valor en             RD$           ]]+Tabla133323223[[#This Row],[Entrada  RD$]]-Tabla133323223[[#This Row],[Salida RD$ ]]</f>
        <v>1272.04</v>
      </c>
    </row>
    <row r="566" spans="1:17" s="6" customFormat="1" ht="27" customHeight="1" x14ac:dyDescent="0.2">
      <c r="A566" s="35">
        <v>304</v>
      </c>
      <c r="B566" s="140">
        <v>44279</v>
      </c>
      <c r="C566" s="89">
        <v>44279</v>
      </c>
      <c r="D566" s="33">
        <v>4032</v>
      </c>
      <c r="E566" s="33" t="s">
        <v>24</v>
      </c>
      <c r="F566" s="34" t="s">
        <v>532</v>
      </c>
      <c r="G566" s="155" t="s">
        <v>705</v>
      </c>
      <c r="H566" s="33" t="s">
        <v>706</v>
      </c>
      <c r="I566" s="30">
        <v>8920.8000000000011</v>
      </c>
      <c r="J566" s="156">
        <v>27</v>
      </c>
      <c r="K566" s="189"/>
      <c r="L566" s="149"/>
      <c r="M566" s="39">
        <f>ROUND(Tabla133323223[[#This Row],[ Valor en             RD$           ]]/Tabla133323223[[#This Row],[Existencia mayo]],2)</f>
        <v>330.4</v>
      </c>
      <c r="N566" s="30">
        <f>ROUND(Tabla133323223[[#This Row],[Entrada ]]*Tabla133323223[[#This Row],[Costo unitario RD$]],2)</f>
        <v>0</v>
      </c>
      <c r="O566" s="30">
        <f>ROUND(Tabla133323223[[#This Row],[Salida ]]*Tabla133323223[[#This Row],[Costo unitario RD$]],2)</f>
        <v>0</v>
      </c>
      <c r="P566" s="40">
        <f>+Tabla133323223[[#This Row],[Existencia mayo]]+Tabla133323223[[#This Row],[Entrada ]]-Tabla133323223[[#This Row],[Salida ]]</f>
        <v>27</v>
      </c>
      <c r="Q566" s="32">
        <f>+Tabla133323223[[#This Row],[ Valor en             RD$           ]]+Tabla133323223[[#This Row],[Entrada  RD$]]-Tabla133323223[[#This Row],[Salida RD$ ]]</f>
        <v>8920.8000000000011</v>
      </c>
    </row>
    <row r="567" spans="1:17" s="6" customFormat="1" ht="27" customHeight="1" x14ac:dyDescent="0.2">
      <c r="A567" s="35">
        <v>305</v>
      </c>
      <c r="B567" s="140" t="s">
        <v>540</v>
      </c>
      <c r="C567" s="89">
        <v>44075</v>
      </c>
      <c r="D567" s="33">
        <v>4032</v>
      </c>
      <c r="E567" s="33" t="s">
        <v>24</v>
      </c>
      <c r="F567" s="34" t="s">
        <v>532</v>
      </c>
      <c r="G567" s="155" t="s">
        <v>707</v>
      </c>
      <c r="H567" s="222" t="s">
        <v>708</v>
      </c>
      <c r="I567" s="36">
        <v>13221.900000000001</v>
      </c>
      <c r="J567" s="37">
        <v>27</v>
      </c>
      <c r="K567" s="189"/>
      <c r="L567" s="149"/>
      <c r="M567" s="39">
        <f>ROUND(Tabla133323223[[#This Row],[ Valor en             RD$           ]]/Tabla133323223[[#This Row],[Existencia mayo]],2)</f>
        <v>489.7</v>
      </c>
      <c r="N567" s="30">
        <f>ROUND(Tabla133323223[[#This Row],[Entrada ]]*Tabla133323223[[#This Row],[Costo unitario RD$]],2)</f>
        <v>0</v>
      </c>
      <c r="O567" s="30">
        <f>ROUND(Tabla133323223[[#This Row],[Salida ]]*Tabla133323223[[#This Row],[Costo unitario RD$]],2)</f>
        <v>0</v>
      </c>
      <c r="P567" s="40">
        <f>+Tabla133323223[[#This Row],[Existencia mayo]]+Tabla133323223[[#This Row],[Entrada ]]-Tabla133323223[[#This Row],[Salida ]]</f>
        <v>27</v>
      </c>
      <c r="Q567" s="32">
        <f>+Tabla133323223[[#This Row],[ Valor en             RD$           ]]+Tabla133323223[[#This Row],[Entrada  RD$]]-Tabla133323223[[#This Row],[Salida RD$ ]]</f>
        <v>13221.900000000001</v>
      </c>
    </row>
    <row r="568" spans="1:17" s="6" customFormat="1" ht="27" customHeight="1" x14ac:dyDescent="0.2">
      <c r="A568" s="35">
        <v>309</v>
      </c>
      <c r="B568" s="217">
        <v>44543</v>
      </c>
      <c r="C568" s="218">
        <v>44543</v>
      </c>
      <c r="D568" s="33">
        <v>4040</v>
      </c>
      <c r="E568" s="33" t="s">
        <v>20</v>
      </c>
      <c r="F568" s="34" t="s">
        <v>709</v>
      </c>
      <c r="G568" s="34" t="s">
        <v>710</v>
      </c>
      <c r="H568" s="35" t="s">
        <v>23</v>
      </c>
      <c r="I568" s="36">
        <v>6159.9775999999993</v>
      </c>
      <c r="J568" s="37">
        <v>112</v>
      </c>
      <c r="K568" s="189"/>
      <c r="L568" s="149">
        <v>72</v>
      </c>
      <c r="M568" s="39">
        <f>ROUND(Tabla133323223[[#This Row],[ Valor en             RD$           ]]/Tabla133323223[[#This Row],[Existencia mayo]],2)</f>
        <v>55</v>
      </c>
      <c r="N568" s="30">
        <f>ROUND(Tabla133323223[[#This Row],[Entrada ]]*Tabla133323223[[#This Row],[Costo unitario RD$]],2)</f>
        <v>0</v>
      </c>
      <c r="O568" s="30">
        <f>ROUND(Tabla133323223[[#This Row],[Salida ]]*Tabla133323223[[#This Row],[Costo unitario RD$]],2)</f>
        <v>3960</v>
      </c>
      <c r="P568" s="40">
        <f>+Tabla133323223[[#This Row],[Existencia mayo]]+Tabla133323223[[#This Row],[Entrada ]]-Tabla133323223[[#This Row],[Salida ]]</f>
        <v>40</v>
      </c>
      <c r="Q568" s="32">
        <f>+Tabla133323223[[#This Row],[ Valor en             RD$           ]]+Tabla133323223[[#This Row],[Entrada  RD$]]-Tabla133323223[[#This Row],[Salida RD$ ]]</f>
        <v>2199.9775999999993</v>
      </c>
    </row>
    <row r="569" spans="1:17" ht="27" customHeight="1" x14ac:dyDescent="0.25">
      <c r="A569" s="35">
        <v>312</v>
      </c>
      <c r="B569" s="217" t="s">
        <v>711</v>
      </c>
      <c r="C569" s="218" t="s">
        <v>711</v>
      </c>
      <c r="D569" s="35">
        <v>4045</v>
      </c>
      <c r="E569" s="35" t="s">
        <v>41</v>
      </c>
      <c r="F569" s="34" t="s">
        <v>536</v>
      </c>
      <c r="G569" s="228" t="s">
        <v>712</v>
      </c>
      <c r="H569" s="35" t="s">
        <v>27</v>
      </c>
      <c r="I569" s="36">
        <v>41150</v>
      </c>
      <c r="J569" s="37">
        <v>823</v>
      </c>
      <c r="K569" s="187"/>
      <c r="L569" s="229">
        <v>8</v>
      </c>
      <c r="M569" s="39">
        <f>ROUND(Tabla133323223[[#This Row],[ Valor en             RD$           ]]/Tabla133323223[[#This Row],[Existencia mayo]],2)</f>
        <v>50</v>
      </c>
      <c r="N569" s="30">
        <f>ROUND(Tabla133323223[[#This Row],[Entrada ]]*Tabla133323223[[#This Row],[Costo unitario RD$]],2)</f>
        <v>0</v>
      </c>
      <c r="O569" s="30">
        <f>ROUND(Tabla133323223[[#This Row],[Salida ]]*Tabla133323223[[#This Row],[Costo unitario RD$]],2)</f>
        <v>400</v>
      </c>
      <c r="P569" s="40">
        <f>+Tabla133323223[[#This Row],[Existencia mayo]]+Tabla133323223[[#This Row],[Entrada ]]-Tabla133323223[[#This Row],[Salida ]]</f>
        <v>815</v>
      </c>
      <c r="Q569" s="32">
        <f>+Tabla133323223[[#This Row],[ Valor en             RD$           ]]+Tabla133323223[[#This Row],[Entrada  RD$]]-Tabla133323223[[#This Row],[Salida RD$ ]]</f>
        <v>40750</v>
      </c>
    </row>
    <row r="570" spans="1:17" ht="27" customHeight="1" x14ac:dyDescent="0.25">
      <c r="A570" s="35">
        <v>315</v>
      </c>
      <c r="B570" s="217">
        <v>44540</v>
      </c>
      <c r="C570" s="218">
        <v>44540</v>
      </c>
      <c r="D570" s="33">
        <v>4048</v>
      </c>
      <c r="E570" s="35" t="s">
        <v>24</v>
      </c>
      <c r="F570" s="34" t="s">
        <v>713</v>
      </c>
      <c r="G570" s="34" t="s">
        <v>491</v>
      </c>
      <c r="H570" s="35" t="s">
        <v>693</v>
      </c>
      <c r="I570" s="36">
        <v>3780.72</v>
      </c>
      <c r="J570" s="37">
        <v>18</v>
      </c>
      <c r="K570" s="189"/>
      <c r="L570" s="149"/>
      <c r="M570" s="39">
        <f>ROUND(Tabla133323223[[#This Row],[ Valor en             RD$           ]]/Tabla133323223[[#This Row],[Existencia mayo]],2)</f>
        <v>210.04</v>
      </c>
      <c r="N570" s="30">
        <f>ROUND(Tabla133323223[[#This Row],[Entrada ]]*Tabla133323223[[#This Row],[Costo unitario RD$]],2)</f>
        <v>0</v>
      </c>
      <c r="O570" s="30">
        <f>ROUND(Tabla133323223[[#This Row],[Salida ]]*Tabla133323223[[#This Row],[Costo unitario RD$]],2)</f>
        <v>0</v>
      </c>
      <c r="P570" s="40">
        <f>+Tabla133323223[[#This Row],[Existencia mayo]]+Tabla133323223[[#This Row],[Entrada ]]-Tabla133323223[[#This Row],[Salida ]]</f>
        <v>18</v>
      </c>
      <c r="Q570" s="32">
        <f>+Tabla133323223[[#This Row],[ Valor en             RD$           ]]+Tabla133323223[[#This Row],[Entrada  RD$]]-Tabla133323223[[#This Row],[Salida RD$ ]]</f>
        <v>3780.72</v>
      </c>
    </row>
    <row r="571" spans="1:17" ht="32.25" customHeight="1" x14ac:dyDescent="0.25">
      <c r="A571" s="35">
        <v>316</v>
      </c>
      <c r="B571" s="140">
        <v>44280</v>
      </c>
      <c r="C571" s="89">
        <v>44280</v>
      </c>
      <c r="D571" s="33">
        <v>4048</v>
      </c>
      <c r="E571" s="33" t="s">
        <v>619</v>
      </c>
      <c r="F571" s="34" t="s">
        <v>620</v>
      </c>
      <c r="G571" s="34" t="s">
        <v>714</v>
      </c>
      <c r="H571" s="33" t="s">
        <v>27</v>
      </c>
      <c r="I571" s="30">
        <v>718.79699999999991</v>
      </c>
      <c r="J571" s="156">
        <v>15</v>
      </c>
      <c r="K571" s="189"/>
      <c r="L571" s="149"/>
      <c r="M571" s="39">
        <f>ROUND(Tabla133323223[[#This Row],[ Valor en             RD$           ]]/Tabla133323223[[#This Row],[Existencia mayo]],2)</f>
        <v>47.92</v>
      </c>
      <c r="N571" s="30">
        <f>ROUND(Tabla133323223[[#This Row],[Entrada ]]*Tabla133323223[[#This Row],[Costo unitario RD$]],2)</f>
        <v>0</v>
      </c>
      <c r="O571" s="30">
        <f>ROUND(Tabla133323223[[#This Row],[Salida ]]*Tabla133323223[[#This Row],[Costo unitario RD$]],2)</f>
        <v>0</v>
      </c>
      <c r="P571" s="40">
        <f>+Tabla133323223[[#This Row],[Existencia mayo]]+Tabla133323223[[#This Row],[Entrada ]]-Tabla133323223[[#This Row],[Salida ]]</f>
        <v>15</v>
      </c>
      <c r="Q571" s="32">
        <f>+Tabla133323223[[#This Row],[ Valor en             RD$           ]]+Tabla133323223[[#This Row],[Entrada  RD$]]-Tabla133323223[[#This Row],[Salida RD$ ]]</f>
        <v>718.79699999999991</v>
      </c>
    </row>
    <row r="572" spans="1:17" s="6" customFormat="1" ht="27" customHeight="1" x14ac:dyDescent="0.2">
      <c r="A572" s="35">
        <v>324</v>
      </c>
      <c r="B572" s="140">
        <v>44184</v>
      </c>
      <c r="C572" s="89">
        <v>43839</v>
      </c>
      <c r="D572" s="33">
        <v>4055</v>
      </c>
      <c r="E572" s="33" t="s">
        <v>24</v>
      </c>
      <c r="F572" s="34" t="s">
        <v>532</v>
      </c>
      <c r="G572" s="155" t="s">
        <v>715</v>
      </c>
      <c r="H572" s="35" t="s">
        <v>716</v>
      </c>
      <c r="I572" s="36">
        <v>68.44</v>
      </c>
      <c r="J572" s="37">
        <v>1</v>
      </c>
      <c r="K572" s="189"/>
      <c r="L572" s="149">
        <v>1</v>
      </c>
      <c r="M572" s="39">
        <f>ROUND(Tabla133323223[[#This Row],[ Valor en             RD$           ]]/Tabla133323223[[#This Row],[Existencia mayo]],2)</f>
        <v>68.44</v>
      </c>
      <c r="N572" s="30">
        <f>ROUND(Tabla133323223[[#This Row],[Entrada ]]*Tabla133323223[[#This Row],[Costo unitario RD$]],2)</f>
        <v>0</v>
      </c>
      <c r="O572" s="30">
        <f>ROUND(Tabla133323223[[#This Row],[Salida ]]*Tabla133323223[[#This Row],[Costo unitario RD$]],2)</f>
        <v>68.44</v>
      </c>
      <c r="P572" s="40">
        <f>+Tabla133323223[[#This Row],[Existencia mayo]]+Tabla133323223[[#This Row],[Entrada ]]-Tabla133323223[[#This Row],[Salida ]]</f>
        <v>0</v>
      </c>
      <c r="Q572" s="32">
        <f>+Tabla133323223[[#This Row],[ Valor en             RD$           ]]+Tabla133323223[[#This Row],[Entrada  RD$]]-Tabla133323223[[#This Row],[Salida RD$ ]]</f>
        <v>0</v>
      </c>
    </row>
    <row r="573" spans="1:17" s="6" customFormat="1" ht="27" customHeight="1" x14ac:dyDescent="0.2">
      <c r="A573" s="35">
        <v>325</v>
      </c>
      <c r="B573" s="140">
        <v>44410</v>
      </c>
      <c r="C573" s="89">
        <v>44410</v>
      </c>
      <c r="D573" s="33">
        <v>4056</v>
      </c>
      <c r="E573" s="33" t="s">
        <v>256</v>
      </c>
      <c r="F573" s="34" t="s">
        <v>717</v>
      </c>
      <c r="G573" s="34" t="s">
        <v>718</v>
      </c>
      <c r="H573" s="35" t="s">
        <v>27</v>
      </c>
      <c r="I573" s="36">
        <v>7434</v>
      </c>
      <c r="J573" s="37">
        <v>45</v>
      </c>
      <c r="K573" s="189"/>
      <c r="L573" s="149"/>
      <c r="M573" s="39">
        <f>ROUND(Tabla133323223[[#This Row],[ Valor en             RD$           ]]/Tabla133323223[[#This Row],[Existencia mayo]],2)</f>
        <v>165.2</v>
      </c>
      <c r="N573" s="30">
        <f>ROUND(Tabla133323223[[#This Row],[Entrada ]]*Tabla133323223[[#This Row],[Costo unitario RD$]],2)</f>
        <v>0</v>
      </c>
      <c r="O573" s="30">
        <f>ROUND(Tabla133323223[[#This Row],[Salida ]]*Tabla133323223[[#This Row],[Costo unitario RD$]],2)</f>
        <v>0</v>
      </c>
      <c r="P573" s="40">
        <f>+Tabla133323223[[#This Row],[Existencia mayo]]+Tabla133323223[[#This Row],[Entrada ]]-Tabla133323223[[#This Row],[Salida ]]</f>
        <v>45</v>
      </c>
      <c r="Q573" s="32">
        <f>+Tabla133323223[[#This Row],[ Valor en             RD$           ]]+Tabla133323223[[#This Row],[Entrada  RD$]]-Tabla133323223[[#This Row],[Salida RD$ ]]</f>
        <v>7434</v>
      </c>
    </row>
    <row r="574" spans="1:17" s="6" customFormat="1" ht="27" customHeight="1" x14ac:dyDescent="0.2">
      <c r="A574" s="35">
        <v>327</v>
      </c>
      <c r="B574" s="217">
        <v>43381</v>
      </c>
      <c r="C574" s="218">
        <v>43381</v>
      </c>
      <c r="D574" s="35">
        <v>4062</v>
      </c>
      <c r="E574" s="33" t="s">
        <v>24</v>
      </c>
      <c r="F574" s="34" t="s">
        <v>532</v>
      </c>
      <c r="G574" s="155" t="s">
        <v>719</v>
      </c>
      <c r="H574" s="35" t="s">
        <v>27</v>
      </c>
      <c r="I574" s="36">
        <v>2450</v>
      </c>
      <c r="J574" s="37">
        <v>14</v>
      </c>
      <c r="K574" s="189"/>
      <c r="L574" s="149"/>
      <c r="M574" s="39">
        <f>ROUND(Tabla133323223[[#This Row],[ Valor en             RD$           ]]/Tabla133323223[[#This Row],[Existencia mayo]],2)</f>
        <v>175</v>
      </c>
      <c r="N574" s="30">
        <f>ROUND(Tabla133323223[[#This Row],[Entrada ]]*Tabla133323223[[#This Row],[Costo unitario RD$]],2)</f>
        <v>0</v>
      </c>
      <c r="O574" s="30">
        <f>ROUND(Tabla133323223[[#This Row],[Salida ]]*Tabla133323223[[#This Row],[Costo unitario RD$]],2)</f>
        <v>0</v>
      </c>
      <c r="P574" s="40">
        <f>+Tabla133323223[[#This Row],[Existencia mayo]]+Tabla133323223[[#This Row],[Entrada ]]-Tabla133323223[[#This Row],[Salida ]]</f>
        <v>14</v>
      </c>
      <c r="Q574" s="32">
        <f>+Tabla133323223[[#This Row],[ Valor en             RD$           ]]+Tabla133323223[[#This Row],[Entrada  RD$]]-Tabla133323223[[#This Row],[Salida RD$ ]]</f>
        <v>2450</v>
      </c>
    </row>
    <row r="575" spans="1:17" s="6" customFormat="1" ht="27" customHeight="1" x14ac:dyDescent="0.2">
      <c r="A575" s="35">
        <v>328</v>
      </c>
      <c r="B575" s="217">
        <v>44533</v>
      </c>
      <c r="C575" s="218">
        <v>44533</v>
      </c>
      <c r="D575" s="33">
        <v>4064</v>
      </c>
      <c r="E575" s="33" t="s">
        <v>720</v>
      </c>
      <c r="F575" s="34" t="s">
        <v>532</v>
      </c>
      <c r="G575" s="34" t="s">
        <v>463</v>
      </c>
      <c r="H575" s="35" t="s">
        <v>30</v>
      </c>
      <c r="I575" s="36">
        <v>3540</v>
      </c>
      <c r="J575" s="37">
        <v>25</v>
      </c>
      <c r="K575" s="189"/>
      <c r="L575" s="149"/>
      <c r="M575" s="39">
        <f>ROUND(Tabla133323223[[#This Row],[ Valor en             RD$           ]]/Tabla133323223[[#This Row],[Existencia mayo]],2)</f>
        <v>141.6</v>
      </c>
      <c r="N575" s="30">
        <f>ROUND(Tabla133323223[[#This Row],[Entrada ]]*Tabla133323223[[#This Row],[Costo unitario RD$]],2)</f>
        <v>0</v>
      </c>
      <c r="O575" s="30">
        <f>ROUND(Tabla133323223[[#This Row],[Salida ]]*Tabla133323223[[#This Row],[Costo unitario RD$]],2)</f>
        <v>0</v>
      </c>
      <c r="P575" s="40">
        <f>+Tabla133323223[[#This Row],[Existencia mayo]]+Tabla133323223[[#This Row],[Entrada ]]-Tabla133323223[[#This Row],[Salida ]]</f>
        <v>25</v>
      </c>
      <c r="Q575" s="32">
        <f>+Tabla133323223[[#This Row],[ Valor en             RD$           ]]+Tabla133323223[[#This Row],[Entrada  RD$]]-Tabla133323223[[#This Row],[Salida RD$ ]]</f>
        <v>3540</v>
      </c>
    </row>
    <row r="576" spans="1:17" s="6" customFormat="1" ht="27" customHeight="1" x14ac:dyDescent="0.2">
      <c r="A576" s="35">
        <v>330</v>
      </c>
      <c r="B576" s="140">
        <v>44278</v>
      </c>
      <c r="C576" s="89">
        <v>44278</v>
      </c>
      <c r="D576" s="33">
        <v>4064</v>
      </c>
      <c r="E576" s="33" t="s">
        <v>24</v>
      </c>
      <c r="F576" s="34" t="s">
        <v>532</v>
      </c>
      <c r="G576" s="155" t="s">
        <v>318</v>
      </c>
      <c r="H576" s="33" t="s">
        <v>706</v>
      </c>
      <c r="I576" s="30">
        <v>123.89999999999999</v>
      </c>
      <c r="J576" s="156">
        <v>1</v>
      </c>
      <c r="K576" s="189"/>
      <c r="L576" s="149"/>
      <c r="M576" s="39">
        <f>ROUND(Tabla133323223[[#This Row],[ Valor en             RD$           ]]/Tabla133323223[[#This Row],[Existencia mayo]],2)</f>
        <v>123.9</v>
      </c>
      <c r="N576" s="30">
        <f>ROUND(Tabla133323223[[#This Row],[Entrada ]]*Tabla133323223[[#This Row],[Costo unitario RD$]],2)</f>
        <v>0</v>
      </c>
      <c r="O576" s="30">
        <f>ROUND(Tabla133323223[[#This Row],[Salida ]]*Tabla133323223[[#This Row],[Costo unitario RD$]],2)</f>
        <v>0</v>
      </c>
      <c r="P576" s="40">
        <f>+Tabla133323223[[#This Row],[Existencia mayo]]+Tabla133323223[[#This Row],[Entrada ]]-Tabla133323223[[#This Row],[Salida ]]</f>
        <v>1</v>
      </c>
      <c r="Q576" s="32">
        <f>+Tabla133323223[[#This Row],[ Valor en             RD$           ]]+Tabla133323223[[#This Row],[Entrada  RD$]]-Tabla133323223[[#This Row],[Salida RD$ ]]</f>
        <v>123.89999999999999</v>
      </c>
    </row>
    <row r="577" spans="1:17" s="6" customFormat="1" ht="30.75" customHeight="1" x14ac:dyDescent="0.2">
      <c r="A577" s="35">
        <v>331</v>
      </c>
      <c r="B577" s="140" t="s">
        <v>721</v>
      </c>
      <c r="C577" s="89" t="s">
        <v>721</v>
      </c>
      <c r="D577" s="33">
        <v>4065</v>
      </c>
      <c r="E577" s="33" t="s">
        <v>335</v>
      </c>
      <c r="F577" s="34" t="s">
        <v>722</v>
      </c>
      <c r="G577" s="155" t="s">
        <v>723</v>
      </c>
      <c r="H577" s="222" t="s">
        <v>27</v>
      </c>
      <c r="I577" s="36">
        <v>77483.520000000004</v>
      </c>
      <c r="J577" s="37">
        <v>864</v>
      </c>
      <c r="K577" s="189"/>
      <c r="L577" s="149"/>
      <c r="M577" s="39">
        <f>ROUND(Tabla133323223[[#This Row],[ Valor en             RD$           ]]/Tabla133323223[[#This Row],[Existencia mayo]],2)</f>
        <v>89.68</v>
      </c>
      <c r="N577" s="30">
        <f>ROUND(Tabla133323223[[#This Row],[Entrada ]]*Tabla133323223[[#This Row],[Costo unitario RD$]],2)</f>
        <v>0</v>
      </c>
      <c r="O577" s="30">
        <f>ROUND(Tabla133323223[[#This Row],[Salida ]]*Tabla133323223[[#This Row],[Costo unitario RD$]],2)</f>
        <v>0</v>
      </c>
      <c r="P577" s="40">
        <f>+Tabla133323223[[#This Row],[Existencia mayo]]+Tabla133323223[[#This Row],[Entrada ]]-Tabla133323223[[#This Row],[Salida ]]</f>
        <v>864</v>
      </c>
      <c r="Q577" s="32">
        <f>+Tabla133323223[[#This Row],[ Valor en             RD$           ]]+Tabla133323223[[#This Row],[Entrada  RD$]]-Tabla133323223[[#This Row],[Salida RD$ ]]</f>
        <v>77483.520000000004</v>
      </c>
    </row>
    <row r="578" spans="1:17" s="6" customFormat="1" ht="27" customHeight="1" x14ac:dyDescent="0.2">
      <c r="A578" s="35">
        <v>333</v>
      </c>
      <c r="B578" s="217" t="s">
        <v>633</v>
      </c>
      <c r="C578" s="218" t="s">
        <v>633</v>
      </c>
      <c r="D578" s="35">
        <v>3130</v>
      </c>
      <c r="E578" s="33" t="s">
        <v>116</v>
      </c>
      <c r="F578" s="34" t="s">
        <v>541</v>
      </c>
      <c r="G578" s="228" t="s">
        <v>724</v>
      </c>
      <c r="H578" s="222" t="s">
        <v>27</v>
      </c>
      <c r="I578" s="36">
        <v>7600</v>
      </c>
      <c r="J578" s="37">
        <v>4</v>
      </c>
      <c r="K578" s="189"/>
      <c r="L578" s="149"/>
      <c r="M578" s="39">
        <f>ROUND(Tabla133323223[[#This Row],[ Valor en             RD$           ]]/Tabla133323223[[#This Row],[Existencia mayo]],2)</f>
        <v>1900</v>
      </c>
      <c r="N578" s="30">
        <f>ROUND(Tabla133323223[[#This Row],[Entrada ]]*Tabla133323223[[#This Row],[Costo unitario RD$]],2)</f>
        <v>0</v>
      </c>
      <c r="O578" s="30">
        <f>ROUND(Tabla133323223[[#This Row],[Salida ]]*Tabla133323223[[#This Row],[Costo unitario RD$]],2)</f>
        <v>0</v>
      </c>
      <c r="P578" s="40">
        <f>+Tabla133323223[[#This Row],[Existencia mayo]]+Tabla133323223[[#This Row],[Entrada ]]-Tabla133323223[[#This Row],[Salida ]]</f>
        <v>4</v>
      </c>
      <c r="Q578" s="32">
        <f>+Tabla133323223[[#This Row],[ Valor en             RD$           ]]+Tabla133323223[[#This Row],[Entrada  RD$]]-Tabla133323223[[#This Row],[Salida RD$ ]]</f>
        <v>7600</v>
      </c>
    </row>
    <row r="579" spans="1:17" s="6" customFormat="1" ht="27" customHeight="1" x14ac:dyDescent="0.2">
      <c r="A579" s="35">
        <v>334</v>
      </c>
      <c r="B579" s="209">
        <v>43104</v>
      </c>
      <c r="C579" s="210">
        <v>43104</v>
      </c>
      <c r="D579" s="188">
        <v>3139</v>
      </c>
      <c r="E579" s="159" t="s">
        <v>116</v>
      </c>
      <c r="F579" s="160" t="s">
        <v>541</v>
      </c>
      <c r="G579" s="232" t="s">
        <v>725</v>
      </c>
      <c r="H579" s="233" t="s">
        <v>27</v>
      </c>
      <c r="I579" s="190">
        <v>6398.4</v>
      </c>
      <c r="J579" s="191">
        <v>2</v>
      </c>
      <c r="K579" s="216"/>
      <c r="L579" s="223"/>
      <c r="M579" s="39">
        <f>ROUND(Tabla133323223[[#This Row],[ Valor en             RD$           ]]/Tabla133323223[[#This Row],[Existencia mayo]],2)</f>
        <v>3199.2</v>
      </c>
      <c r="N579" s="30">
        <f>ROUND(Tabla133323223[[#This Row],[Entrada ]]*Tabla133323223[[#This Row],[Costo unitario RD$]],2)</f>
        <v>0</v>
      </c>
      <c r="O579" s="30">
        <f>ROUND(Tabla133323223[[#This Row],[Salida ]]*Tabla133323223[[#This Row],[Costo unitario RD$]],2)</f>
        <v>0</v>
      </c>
      <c r="P579" s="40">
        <f>+Tabla133323223[[#This Row],[Existencia mayo]]+Tabla133323223[[#This Row],[Entrada ]]-Tabla133323223[[#This Row],[Salida ]]</f>
        <v>2</v>
      </c>
      <c r="Q579" s="32">
        <f>+Tabla133323223[[#This Row],[ Valor en             RD$           ]]+Tabla133323223[[#This Row],[Entrada  RD$]]-Tabla133323223[[#This Row],[Salida RD$ ]]</f>
        <v>6398.4</v>
      </c>
    </row>
    <row r="580" spans="1:17" s="6" customFormat="1" ht="27" customHeight="1" x14ac:dyDescent="0.2">
      <c r="A580" s="35">
        <v>336</v>
      </c>
      <c r="B580" s="217" t="s">
        <v>633</v>
      </c>
      <c r="C580" s="218" t="s">
        <v>633</v>
      </c>
      <c r="D580" s="35">
        <v>3151</v>
      </c>
      <c r="E580" s="33" t="s">
        <v>116</v>
      </c>
      <c r="F580" s="34" t="s">
        <v>541</v>
      </c>
      <c r="G580" s="228" t="s">
        <v>726</v>
      </c>
      <c r="H580" s="222" t="s">
        <v>27</v>
      </c>
      <c r="I580" s="36">
        <v>41600</v>
      </c>
      <c r="J580" s="37">
        <v>16</v>
      </c>
      <c r="K580" s="189"/>
      <c r="L580" s="149"/>
      <c r="M580" s="39">
        <f>ROUND(Tabla133323223[[#This Row],[ Valor en             RD$           ]]/Tabla133323223[[#This Row],[Existencia mayo]],2)</f>
        <v>2600</v>
      </c>
      <c r="N580" s="30">
        <f>ROUND(Tabla133323223[[#This Row],[Entrada ]]*Tabla133323223[[#This Row],[Costo unitario RD$]],2)</f>
        <v>0</v>
      </c>
      <c r="O580" s="30">
        <f>ROUND(Tabla133323223[[#This Row],[Salida ]]*Tabla133323223[[#This Row],[Costo unitario RD$]],2)</f>
        <v>0</v>
      </c>
      <c r="P580" s="40">
        <f>+Tabla133323223[[#This Row],[Existencia mayo]]+Tabla133323223[[#This Row],[Entrada ]]-Tabla133323223[[#This Row],[Salida ]]</f>
        <v>16</v>
      </c>
      <c r="Q580" s="32">
        <f>+Tabla133323223[[#This Row],[ Valor en             RD$           ]]+Tabla133323223[[#This Row],[Entrada  RD$]]-Tabla133323223[[#This Row],[Salida RD$ ]]</f>
        <v>41600</v>
      </c>
    </row>
    <row r="581" spans="1:17" s="6" customFormat="1" ht="27" customHeight="1" x14ac:dyDescent="0.2">
      <c r="A581" s="35">
        <v>341</v>
      </c>
      <c r="B581" s="140">
        <v>44537</v>
      </c>
      <c r="C581" s="89">
        <v>44537</v>
      </c>
      <c r="D581" s="33">
        <v>4077</v>
      </c>
      <c r="E581" s="33" t="s">
        <v>24</v>
      </c>
      <c r="F581" s="34" t="s">
        <v>532</v>
      </c>
      <c r="G581" s="34" t="s">
        <v>483</v>
      </c>
      <c r="H581" s="35" t="s">
        <v>27</v>
      </c>
      <c r="I581" s="36">
        <v>568.50040000000001</v>
      </c>
      <c r="J581" s="37">
        <v>26</v>
      </c>
      <c r="K581" s="189"/>
      <c r="L581" s="149"/>
      <c r="M581" s="39">
        <f>ROUND(Tabla133323223[[#This Row],[ Valor en             RD$           ]]/Tabla133323223[[#This Row],[Existencia mayo]],2)</f>
        <v>21.87</v>
      </c>
      <c r="N581" s="30">
        <f>ROUND(Tabla133323223[[#This Row],[Entrada ]]*Tabla133323223[[#This Row],[Costo unitario RD$]],2)</f>
        <v>0</v>
      </c>
      <c r="O581" s="30">
        <f>ROUND(Tabla133323223[[#This Row],[Salida ]]*Tabla133323223[[#This Row],[Costo unitario RD$]],2)</f>
        <v>0</v>
      </c>
      <c r="P581" s="40">
        <f>+Tabla133323223[[#This Row],[Existencia mayo]]+Tabla133323223[[#This Row],[Entrada ]]-Tabla133323223[[#This Row],[Salida ]]</f>
        <v>26</v>
      </c>
      <c r="Q581" s="32">
        <f>+Tabla133323223[[#This Row],[ Valor en             RD$           ]]+Tabla133323223[[#This Row],[Entrada  RD$]]-Tabla133323223[[#This Row],[Salida RD$ ]]</f>
        <v>568.50040000000001</v>
      </c>
    </row>
    <row r="582" spans="1:17" s="6" customFormat="1" ht="27" customHeight="1" x14ac:dyDescent="0.2">
      <c r="A582" s="35">
        <v>346</v>
      </c>
      <c r="B582" s="140">
        <v>44537</v>
      </c>
      <c r="C582" s="89">
        <v>44537</v>
      </c>
      <c r="D582" s="33">
        <v>4078</v>
      </c>
      <c r="E582" s="33" t="s">
        <v>20</v>
      </c>
      <c r="F582" s="34" t="s">
        <v>709</v>
      </c>
      <c r="G582" s="34" t="s">
        <v>727</v>
      </c>
      <c r="H582" s="35" t="s">
        <v>23</v>
      </c>
      <c r="I582" s="36">
        <v>3276.9072000000001</v>
      </c>
      <c r="J582" s="37">
        <v>57</v>
      </c>
      <c r="K582" s="189"/>
      <c r="L582" s="149"/>
      <c r="M582" s="39">
        <f>ROUND(Tabla133323223[[#This Row],[ Valor en             RD$           ]]/Tabla133323223[[#This Row],[Existencia mayo]],2)</f>
        <v>57.49</v>
      </c>
      <c r="N582" s="30">
        <f>ROUND(Tabla133323223[[#This Row],[Entrada ]]*Tabla133323223[[#This Row],[Costo unitario RD$]],2)</f>
        <v>0</v>
      </c>
      <c r="O582" s="30">
        <f>ROUND(Tabla133323223[[#This Row],[Salida ]]*Tabla133323223[[#This Row],[Costo unitario RD$]],2)</f>
        <v>0</v>
      </c>
      <c r="P582" s="40">
        <f>+Tabla133323223[[#This Row],[Existencia mayo]]+Tabla133323223[[#This Row],[Entrada ]]-Tabla133323223[[#This Row],[Salida ]]</f>
        <v>57</v>
      </c>
      <c r="Q582" s="32">
        <f>+Tabla133323223[[#This Row],[ Valor en             RD$           ]]+Tabla133323223[[#This Row],[Entrada  RD$]]-Tabla133323223[[#This Row],[Salida RD$ ]]</f>
        <v>3276.9072000000001</v>
      </c>
    </row>
    <row r="583" spans="1:17" s="6" customFormat="1" ht="27" customHeight="1" x14ac:dyDescent="0.2">
      <c r="A583" s="35">
        <v>347</v>
      </c>
      <c r="B583" s="217">
        <v>44540</v>
      </c>
      <c r="C583" s="218">
        <v>44540</v>
      </c>
      <c r="D583" s="33">
        <v>4081</v>
      </c>
      <c r="E583" s="33" t="s">
        <v>24</v>
      </c>
      <c r="F583" s="34" t="s">
        <v>532</v>
      </c>
      <c r="G583" s="34" t="s">
        <v>728</v>
      </c>
      <c r="H583" s="35" t="s">
        <v>693</v>
      </c>
      <c r="I583" s="36">
        <v>1416</v>
      </c>
      <c r="J583" s="37">
        <v>3</v>
      </c>
      <c r="K583" s="189"/>
      <c r="L583" s="149"/>
      <c r="M583" s="39">
        <f>ROUND(Tabla133323223[[#This Row],[ Valor en             RD$           ]]/Tabla133323223[[#This Row],[Existencia mayo]],2)</f>
        <v>472</v>
      </c>
      <c r="N583" s="30">
        <f>ROUND(Tabla133323223[[#This Row],[Entrada ]]*Tabla133323223[[#This Row],[Costo unitario RD$]],2)</f>
        <v>0</v>
      </c>
      <c r="O583" s="30">
        <f>ROUND(Tabla133323223[[#This Row],[Salida ]]*Tabla133323223[[#This Row],[Costo unitario RD$]],2)</f>
        <v>0</v>
      </c>
      <c r="P583" s="40">
        <f>+Tabla133323223[[#This Row],[Existencia mayo]]+Tabla133323223[[#This Row],[Entrada ]]-Tabla133323223[[#This Row],[Salida ]]</f>
        <v>3</v>
      </c>
      <c r="Q583" s="32">
        <f>+Tabla133323223[[#This Row],[ Valor en             RD$           ]]+Tabla133323223[[#This Row],[Entrada  RD$]]-Tabla133323223[[#This Row],[Salida RD$ ]]</f>
        <v>1416</v>
      </c>
    </row>
    <row r="584" spans="1:17" s="6" customFormat="1" ht="27" customHeight="1" x14ac:dyDescent="0.2">
      <c r="A584" s="35">
        <v>350</v>
      </c>
      <c r="B584" s="140">
        <v>44279</v>
      </c>
      <c r="C584" s="89">
        <v>44279</v>
      </c>
      <c r="D584" s="33">
        <v>4081</v>
      </c>
      <c r="E584" s="33" t="s">
        <v>24</v>
      </c>
      <c r="F584" s="34" t="s">
        <v>532</v>
      </c>
      <c r="G584" s="34" t="s">
        <v>728</v>
      </c>
      <c r="H584" s="33" t="s">
        <v>27</v>
      </c>
      <c r="I584" s="30">
        <v>3681.6</v>
      </c>
      <c r="J584" s="156">
        <v>16</v>
      </c>
      <c r="K584" s="189"/>
      <c r="L584" s="149"/>
      <c r="M584" s="39">
        <f>ROUND(Tabla133323223[[#This Row],[ Valor en             RD$           ]]/Tabla133323223[[#This Row],[Existencia mayo]],2)</f>
        <v>230.1</v>
      </c>
      <c r="N584" s="30">
        <f>ROUND(Tabla133323223[[#This Row],[Entrada ]]*Tabla133323223[[#This Row],[Costo unitario RD$]],2)</f>
        <v>0</v>
      </c>
      <c r="O584" s="30">
        <f>ROUND(Tabla133323223[[#This Row],[Salida ]]*Tabla133323223[[#This Row],[Costo unitario RD$]],2)</f>
        <v>0</v>
      </c>
      <c r="P584" s="40">
        <f>+Tabla133323223[[#This Row],[Existencia mayo]]+Tabla133323223[[#This Row],[Entrada ]]-Tabla133323223[[#This Row],[Salida ]]</f>
        <v>16</v>
      </c>
      <c r="Q584" s="32">
        <f>+Tabla133323223[[#This Row],[ Valor en             RD$           ]]+Tabla133323223[[#This Row],[Entrada  RD$]]-Tabla133323223[[#This Row],[Salida RD$ ]]</f>
        <v>3681.6</v>
      </c>
    </row>
    <row r="585" spans="1:17" s="6" customFormat="1" ht="27" customHeight="1" x14ac:dyDescent="0.2">
      <c r="A585" s="35">
        <v>352</v>
      </c>
      <c r="B585" s="140" t="s">
        <v>540</v>
      </c>
      <c r="C585" s="89">
        <v>44075</v>
      </c>
      <c r="D585" s="33">
        <v>4082</v>
      </c>
      <c r="E585" s="33" t="s">
        <v>24</v>
      </c>
      <c r="F585" s="34" t="s">
        <v>532</v>
      </c>
      <c r="G585" s="155" t="s">
        <v>729</v>
      </c>
      <c r="H585" s="222" t="s">
        <v>27</v>
      </c>
      <c r="I585" s="36">
        <v>332.76</v>
      </c>
      <c r="J585" s="37">
        <v>6</v>
      </c>
      <c r="K585" s="189"/>
      <c r="L585" s="149"/>
      <c r="M585" s="39">
        <f>ROUND(Tabla133323223[[#This Row],[ Valor en             RD$           ]]/Tabla133323223[[#This Row],[Existencia mayo]],2)</f>
        <v>55.46</v>
      </c>
      <c r="N585" s="30">
        <f>ROUND(Tabla133323223[[#This Row],[Entrada ]]*Tabla133323223[[#This Row],[Costo unitario RD$]],2)</f>
        <v>0</v>
      </c>
      <c r="O585" s="30">
        <f>ROUND(Tabla133323223[[#This Row],[Salida ]]*Tabla133323223[[#This Row],[Costo unitario RD$]],2)</f>
        <v>0</v>
      </c>
      <c r="P585" s="40">
        <f>+Tabla133323223[[#This Row],[Existencia mayo]]+Tabla133323223[[#This Row],[Entrada ]]-Tabla133323223[[#This Row],[Salida ]]</f>
        <v>6</v>
      </c>
      <c r="Q585" s="32">
        <f>+Tabla133323223[[#This Row],[ Valor en             RD$           ]]+Tabla133323223[[#This Row],[Entrada  RD$]]-Tabla133323223[[#This Row],[Salida RD$ ]]</f>
        <v>332.76</v>
      </c>
    </row>
    <row r="586" spans="1:17" s="6" customFormat="1" ht="27" customHeight="1" x14ac:dyDescent="0.2">
      <c r="A586" s="35">
        <v>355</v>
      </c>
      <c r="B586" s="140">
        <v>44279</v>
      </c>
      <c r="C586" s="89">
        <v>44279</v>
      </c>
      <c r="D586" s="33">
        <v>4083</v>
      </c>
      <c r="E586" s="33" t="s">
        <v>24</v>
      </c>
      <c r="F586" s="34" t="s">
        <v>532</v>
      </c>
      <c r="G586" s="155" t="s">
        <v>730</v>
      </c>
      <c r="H586" s="33" t="s">
        <v>27</v>
      </c>
      <c r="I586" s="30">
        <v>477.9</v>
      </c>
      <c r="J586" s="156">
        <v>9</v>
      </c>
      <c r="K586" s="189"/>
      <c r="L586" s="149"/>
      <c r="M586" s="39">
        <f>ROUND(Tabla133323223[[#This Row],[ Valor en             RD$           ]]/Tabla133323223[[#This Row],[Existencia mayo]],2)</f>
        <v>53.1</v>
      </c>
      <c r="N586" s="30">
        <f>ROUND(Tabla133323223[[#This Row],[Entrada ]]*Tabla133323223[[#This Row],[Costo unitario RD$]],2)</f>
        <v>0</v>
      </c>
      <c r="O586" s="30">
        <f>ROUND(Tabla133323223[[#This Row],[Salida ]]*Tabla133323223[[#This Row],[Costo unitario RD$]],2)</f>
        <v>0</v>
      </c>
      <c r="P586" s="40">
        <f>+Tabla133323223[[#This Row],[Existencia mayo]]+Tabla133323223[[#This Row],[Entrada ]]-Tabla133323223[[#This Row],[Salida ]]</f>
        <v>9</v>
      </c>
      <c r="Q586" s="32">
        <f>+Tabla133323223[[#This Row],[ Valor en             RD$           ]]+Tabla133323223[[#This Row],[Entrada  RD$]]-Tabla133323223[[#This Row],[Salida RD$ ]]</f>
        <v>477.9</v>
      </c>
    </row>
    <row r="587" spans="1:17" s="6" customFormat="1" ht="27" customHeight="1" x14ac:dyDescent="0.2">
      <c r="A587" s="35">
        <v>356</v>
      </c>
      <c r="B587" s="140">
        <v>44285</v>
      </c>
      <c r="C587" s="89">
        <v>44285</v>
      </c>
      <c r="D587" s="33">
        <v>4084</v>
      </c>
      <c r="E587" s="33" t="s">
        <v>24</v>
      </c>
      <c r="F587" s="34" t="s">
        <v>532</v>
      </c>
      <c r="G587" s="34" t="s">
        <v>731</v>
      </c>
      <c r="H587" s="33" t="s">
        <v>706</v>
      </c>
      <c r="I587" s="30">
        <v>2548.8000000000002</v>
      </c>
      <c r="J587" s="156">
        <v>6</v>
      </c>
      <c r="K587" s="189"/>
      <c r="L587" s="149"/>
      <c r="M587" s="39">
        <f>ROUND(Tabla133323223[[#This Row],[ Valor en             RD$           ]]/Tabla133323223[[#This Row],[Existencia mayo]],2)</f>
        <v>424.8</v>
      </c>
      <c r="N587" s="30">
        <f>ROUND(Tabla133323223[[#This Row],[Entrada ]]*Tabla133323223[[#This Row],[Costo unitario RD$]],2)</f>
        <v>0</v>
      </c>
      <c r="O587" s="30">
        <f>ROUND(Tabla133323223[[#This Row],[Salida ]]*Tabla133323223[[#This Row],[Costo unitario RD$]],2)</f>
        <v>0</v>
      </c>
      <c r="P587" s="40">
        <f>+Tabla133323223[[#This Row],[Existencia mayo]]+Tabla133323223[[#This Row],[Entrada ]]-Tabla133323223[[#This Row],[Salida ]]</f>
        <v>6</v>
      </c>
      <c r="Q587" s="32">
        <f>+Tabla133323223[[#This Row],[ Valor en             RD$           ]]+Tabla133323223[[#This Row],[Entrada  RD$]]-Tabla133323223[[#This Row],[Salida RD$ ]]</f>
        <v>2548.8000000000002</v>
      </c>
    </row>
    <row r="588" spans="1:17" s="6" customFormat="1" ht="27" customHeight="1" x14ac:dyDescent="0.2">
      <c r="A588" s="35">
        <v>358</v>
      </c>
      <c r="B588" s="140" t="s">
        <v>540</v>
      </c>
      <c r="C588" s="89">
        <v>44075</v>
      </c>
      <c r="D588" s="33">
        <v>4084</v>
      </c>
      <c r="E588" s="33" t="s">
        <v>24</v>
      </c>
      <c r="F588" s="34" t="s">
        <v>532</v>
      </c>
      <c r="G588" s="155" t="s">
        <v>732</v>
      </c>
      <c r="H588" s="222" t="s">
        <v>27</v>
      </c>
      <c r="I588" s="36">
        <v>2360</v>
      </c>
      <c r="J588" s="37">
        <v>8</v>
      </c>
      <c r="K588" s="189"/>
      <c r="L588" s="149"/>
      <c r="M588" s="39">
        <f>ROUND(Tabla133323223[[#This Row],[ Valor en             RD$           ]]/Tabla133323223[[#This Row],[Existencia mayo]],2)</f>
        <v>295</v>
      </c>
      <c r="N588" s="30">
        <f>ROUND(Tabla133323223[[#This Row],[Entrada ]]*Tabla133323223[[#This Row],[Costo unitario RD$]],2)</f>
        <v>0</v>
      </c>
      <c r="O588" s="30">
        <f>ROUND(Tabla133323223[[#This Row],[Salida ]]*Tabla133323223[[#This Row],[Costo unitario RD$]],2)</f>
        <v>0</v>
      </c>
      <c r="P588" s="40">
        <f>+Tabla133323223[[#This Row],[Existencia mayo]]+Tabla133323223[[#This Row],[Entrada ]]-Tabla133323223[[#This Row],[Salida ]]</f>
        <v>8</v>
      </c>
      <c r="Q588" s="32">
        <f>+Tabla133323223[[#This Row],[ Valor en             RD$           ]]+Tabla133323223[[#This Row],[Entrada  RD$]]-Tabla133323223[[#This Row],[Salida RD$ ]]</f>
        <v>2360</v>
      </c>
    </row>
    <row r="589" spans="1:17" s="6" customFormat="1" ht="27" customHeight="1" x14ac:dyDescent="0.2">
      <c r="A589" s="35">
        <v>359</v>
      </c>
      <c r="B589" s="217" t="s">
        <v>733</v>
      </c>
      <c r="C589" s="218" t="s">
        <v>733</v>
      </c>
      <c r="D589" s="35">
        <v>4085</v>
      </c>
      <c r="E589" s="33" t="s">
        <v>24</v>
      </c>
      <c r="F589" s="34" t="s">
        <v>532</v>
      </c>
      <c r="G589" s="155" t="s">
        <v>734</v>
      </c>
      <c r="H589" s="35" t="s">
        <v>27</v>
      </c>
      <c r="I589" s="36">
        <v>5738.24</v>
      </c>
      <c r="J589" s="37">
        <v>2</v>
      </c>
      <c r="K589" s="189"/>
      <c r="L589" s="149"/>
      <c r="M589" s="39">
        <f>ROUND(Tabla133323223[[#This Row],[ Valor en             RD$           ]]/Tabla133323223[[#This Row],[Existencia mayo]],2)</f>
        <v>2869.12</v>
      </c>
      <c r="N589" s="30">
        <f>ROUND(Tabla133323223[[#This Row],[Entrada ]]*Tabla133323223[[#This Row],[Costo unitario RD$]],2)</f>
        <v>0</v>
      </c>
      <c r="O589" s="30">
        <f>ROUND(Tabla133323223[[#This Row],[Salida ]]*Tabla133323223[[#This Row],[Costo unitario RD$]],2)</f>
        <v>0</v>
      </c>
      <c r="P589" s="40">
        <f>+Tabla133323223[[#This Row],[Existencia mayo]]+Tabla133323223[[#This Row],[Entrada ]]-Tabla133323223[[#This Row],[Salida ]]</f>
        <v>2</v>
      </c>
      <c r="Q589" s="32">
        <f>+Tabla133323223[[#This Row],[ Valor en             RD$           ]]+Tabla133323223[[#This Row],[Entrada  RD$]]-Tabla133323223[[#This Row],[Salida RD$ ]]</f>
        <v>5738.24</v>
      </c>
    </row>
    <row r="590" spans="1:17" s="6" customFormat="1" ht="27" customHeight="1" x14ac:dyDescent="0.2">
      <c r="A590" s="35">
        <v>361</v>
      </c>
      <c r="B590" s="140" t="s">
        <v>735</v>
      </c>
      <c r="C590" s="89" t="s">
        <v>735</v>
      </c>
      <c r="D590" s="33">
        <v>4087</v>
      </c>
      <c r="E590" s="33" t="s">
        <v>24</v>
      </c>
      <c r="F590" s="34" t="s">
        <v>532</v>
      </c>
      <c r="G590" s="155" t="s">
        <v>736</v>
      </c>
      <c r="H590" s="33" t="s">
        <v>27</v>
      </c>
      <c r="I590" s="30">
        <v>6785</v>
      </c>
      <c r="J590" s="156">
        <v>23</v>
      </c>
      <c r="K590" s="189"/>
      <c r="L590" s="149"/>
      <c r="M590" s="39">
        <f>ROUND(Tabla133323223[[#This Row],[ Valor en             RD$           ]]/Tabla133323223[[#This Row],[Existencia mayo]],2)</f>
        <v>295</v>
      </c>
      <c r="N590" s="30">
        <f>ROUND(Tabla133323223[[#This Row],[Entrada ]]*Tabla133323223[[#This Row],[Costo unitario RD$]],2)</f>
        <v>0</v>
      </c>
      <c r="O590" s="30">
        <f>ROUND(Tabla133323223[[#This Row],[Salida ]]*Tabla133323223[[#This Row],[Costo unitario RD$]],2)</f>
        <v>0</v>
      </c>
      <c r="P590" s="40">
        <f>+Tabla133323223[[#This Row],[Existencia mayo]]+Tabla133323223[[#This Row],[Entrada ]]-Tabla133323223[[#This Row],[Salida ]]</f>
        <v>23</v>
      </c>
      <c r="Q590" s="32">
        <f>+Tabla133323223[[#This Row],[ Valor en             RD$           ]]+Tabla133323223[[#This Row],[Entrada  RD$]]-Tabla133323223[[#This Row],[Salida RD$ ]]</f>
        <v>6785</v>
      </c>
    </row>
    <row r="591" spans="1:17" ht="32.25" customHeight="1" x14ac:dyDescent="0.25">
      <c r="A591" s="35">
        <v>362</v>
      </c>
      <c r="B591" s="140">
        <v>44410</v>
      </c>
      <c r="C591" s="89">
        <v>44410</v>
      </c>
      <c r="D591" s="33">
        <v>4091</v>
      </c>
      <c r="E591" s="33" t="s">
        <v>335</v>
      </c>
      <c r="F591" s="34" t="s">
        <v>722</v>
      </c>
      <c r="G591" s="34" t="s">
        <v>737</v>
      </c>
      <c r="H591" s="35" t="s">
        <v>391</v>
      </c>
      <c r="I591" s="36">
        <v>16520</v>
      </c>
      <c r="J591" s="37">
        <v>40</v>
      </c>
      <c r="K591" s="189"/>
      <c r="L591" s="149"/>
      <c r="M591" s="39">
        <f>ROUND(Tabla133323223[[#This Row],[ Valor en             RD$           ]]/Tabla133323223[[#This Row],[Existencia mayo]],2)</f>
        <v>413</v>
      </c>
      <c r="N591" s="30">
        <f>ROUND(Tabla133323223[[#This Row],[Entrada ]]*Tabla133323223[[#This Row],[Costo unitario RD$]],2)</f>
        <v>0</v>
      </c>
      <c r="O591" s="30">
        <f>ROUND(Tabla133323223[[#This Row],[Salida ]]*Tabla133323223[[#This Row],[Costo unitario RD$]],2)</f>
        <v>0</v>
      </c>
      <c r="P591" s="40">
        <f>+Tabla133323223[[#This Row],[Existencia mayo]]+Tabla133323223[[#This Row],[Entrada ]]-Tabla133323223[[#This Row],[Salida ]]</f>
        <v>40</v>
      </c>
      <c r="Q591" s="32">
        <f>+Tabla133323223[[#This Row],[ Valor en             RD$           ]]+Tabla133323223[[#This Row],[Entrada  RD$]]-Tabla133323223[[#This Row],[Salida RD$ ]]</f>
        <v>16520</v>
      </c>
    </row>
    <row r="592" spans="1:17" ht="36.75" customHeight="1" x14ac:dyDescent="0.25">
      <c r="A592" s="35">
        <v>365</v>
      </c>
      <c r="B592" s="140">
        <v>44410</v>
      </c>
      <c r="C592" s="89">
        <v>44410</v>
      </c>
      <c r="D592" s="33">
        <v>4094</v>
      </c>
      <c r="E592" s="33" t="s">
        <v>24</v>
      </c>
      <c r="F592" s="34" t="s">
        <v>532</v>
      </c>
      <c r="G592" s="34" t="s">
        <v>738</v>
      </c>
      <c r="H592" s="35" t="s">
        <v>27</v>
      </c>
      <c r="I592" s="36">
        <v>7455.24</v>
      </c>
      <c r="J592" s="37">
        <v>18</v>
      </c>
      <c r="K592" s="189"/>
      <c r="L592" s="149"/>
      <c r="M592" s="39">
        <f>ROUND(Tabla133323223[[#This Row],[ Valor en             RD$           ]]/Tabla133323223[[#This Row],[Existencia mayo]],2)</f>
        <v>414.18</v>
      </c>
      <c r="N592" s="30">
        <f>ROUND(Tabla133323223[[#This Row],[Entrada ]]*Tabla133323223[[#This Row],[Costo unitario RD$]],2)</f>
        <v>0</v>
      </c>
      <c r="O592" s="30">
        <f>ROUND(Tabla133323223[[#This Row],[Salida ]]*Tabla133323223[[#This Row],[Costo unitario RD$]],2)</f>
        <v>0</v>
      </c>
      <c r="P592" s="40">
        <f>+Tabla133323223[[#This Row],[Existencia mayo]]+Tabla133323223[[#This Row],[Entrada ]]-Tabla133323223[[#This Row],[Salida ]]</f>
        <v>18</v>
      </c>
      <c r="Q592" s="32">
        <f>+Tabla133323223[[#This Row],[ Valor en             RD$           ]]+Tabla133323223[[#This Row],[Entrada  RD$]]-Tabla133323223[[#This Row],[Salida RD$ ]]</f>
        <v>7455.24</v>
      </c>
    </row>
    <row r="593" spans="1:17" ht="27" customHeight="1" x14ac:dyDescent="0.25">
      <c r="A593" s="35">
        <v>366</v>
      </c>
      <c r="B593" s="234">
        <v>44410</v>
      </c>
      <c r="C593" s="235">
        <v>44410</v>
      </c>
      <c r="D593" s="236">
        <v>4095</v>
      </c>
      <c r="E593" s="236" t="s">
        <v>619</v>
      </c>
      <c r="F593" s="237" t="s">
        <v>620</v>
      </c>
      <c r="G593" s="237" t="s">
        <v>739</v>
      </c>
      <c r="H593" s="238" t="s">
        <v>27</v>
      </c>
      <c r="I593" s="36">
        <v>29146</v>
      </c>
      <c r="J593" s="37">
        <v>95</v>
      </c>
      <c r="K593" s="189"/>
      <c r="L593" s="149"/>
      <c r="M593" s="39">
        <f>ROUND(Tabla133323223[[#This Row],[ Valor en             RD$           ]]/Tabla133323223[[#This Row],[Existencia mayo]],2)</f>
        <v>306.8</v>
      </c>
      <c r="N593" s="30">
        <f>ROUND(Tabla133323223[[#This Row],[Entrada ]]*Tabla133323223[[#This Row],[Costo unitario RD$]],2)</f>
        <v>0</v>
      </c>
      <c r="O593" s="30">
        <f>ROUND(Tabla133323223[[#This Row],[Salida ]]*Tabla133323223[[#This Row],[Costo unitario RD$]],2)</f>
        <v>0</v>
      </c>
      <c r="P593" s="40">
        <f>+Tabla133323223[[#This Row],[Existencia mayo]]+Tabla133323223[[#This Row],[Entrada ]]-Tabla133323223[[#This Row],[Salida ]]</f>
        <v>95</v>
      </c>
      <c r="Q593" s="32">
        <f>+Tabla133323223[[#This Row],[ Valor en             RD$           ]]+Tabla133323223[[#This Row],[Entrada  RD$]]-Tabla133323223[[#This Row],[Salida RD$ ]]</f>
        <v>29146</v>
      </c>
    </row>
    <row r="594" spans="1:17" s="249" customFormat="1" ht="28.5" customHeight="1" x14ac:dyDescent="0.25">
      <c r="A594" s="1"/>
      <c r="B594" s="239"/>
      <c r="C594" s="240"/>
      <c r="D594" s="240"/>
      <c r="E594" s="240"/>
      <c r="F594" s="241"/>
      <c r="G594" s="240" t="s">
        <v>740</v>
      </c>
      <c r="H594" s="242"/>
      <c r="I594" s="243">
        <f>SUM(I18:I593)</f>
        <v>6606269.4205078399</v>
      </c>
      <c r="J594" s="244"/>
      <c r="K594" s="245"/>
      <c r="L594" s="245"/>
      <c r="M594" s="246"/>
      <c r="N594" s="247">
        <f>SUM(N18:N593)</f>
        <v>967127.61</v>
      </c>
      <c r="O594" s="247">
        <f>SUM(O18:O593)</f>
        <v>353039.5299999998</v>
      </c>
      <c r="P594" s="245"/>
      <c r="Q594" s="248">
        <f>SUM(Q18:Q593)</f>
        <v>7220357.5005078372</v>
      </c>
    </row>
    <row r="595" spans="1:17" ht="42" customHeight="1" x14ac:dyDescent="0.25">
      <c r="B595" s="306"/>
      <c r="C595" s="307"/>
      <c r="D595" s="307"/>
      <c r="E595" s="307"/>
      <c r="F595" s="307"/>
      <c r="G595" s="307"/>
      <c r="H595" s="307"/>
      <c r="I595" s="308"/>
      <c r="J595" s="308"/>
      <c r="K595" s="308"/>
      <c r="L595" s="308"/>
      <c r="M595" s="308"/>
      <c r="N595" s="308"/>
      <c r="O595" s="308"/>
      <c r="P595" s="308"/>
      <c r="Q595" s="250"/>
    </row>
    <row r="596" spans="1:17" s="18" customFormat="1" ht="41.25" customHeight="1" x14ac:dyDescent="0.25">
      <c r="A596" s="12"/>
      <c r="B596" s="309" t="s">
        <v>741</v>
      </c>
      <c r="C596" s="309"/>
      <c r="D596" s="309"/>
      <c r="E596" s="309"/>
      <c r="F596" s="309"/>
      <c r="G596" s="309"/>
      <c r="H596" s="309"/>
      <c r="I596" s="309"/>
      <c r="J596" s="309"/>
      <c r="K596" s="309"/>
      <c r="L596" s="309"/>
      <c r="M596" s="309"/>
      <c r="N596" s="309"/>
      <c r="O596" s="309"/>
      <c r="P596" s="309"/>
      <c r="Q596" s="6"/>
    </row>
    <row r="597" spans="1:17" s="6" customFormat="1" ht="36.75" customHeight="1" x14ac:dyDescent="0.25">
      <c r="A597" s="35">
        <v>378</v>
      </c>
      <c r="B597" s="251"/>
      <c r="C597" s="251"/>
      <c r="D597" s="252"/>
      <c r="E597" s="252"/>
      <c r="F597" s="253"/>
      <c r="G597" s="251"/>
      <c r="H597" s="251"/>
      <c r="I597" s="254"/>
      <c r="J597" s="252"/>
      <c r="K597" s="251"/>
      <c r="L597" s="251"/>
      <c r="M597" s="251"/>
      <c r="N597" s="251"/>
      <c r="O597" s="251"/>
      <c r="P597" s="251"/>
      <c r="Q597" s="18">
        <f>(Tabla133323223[[#Totals],[ Valor en             RD$           ]]+Tabla133323223[[#Totals],[Entrada  RD$]]-Tabla133323223[[#Totals],[Salida RD$ ]])</f>
        <v>7220357.5005078409</v>
      </c>
    </row>
    <row r="598" spans="1:17" s="6" customFormat="1" ht="45" customHeight="1" x14ac:dyDescent="0.25">
      <c r="A598" s="35"/>
      <c r="B598" s="303" t="s">
        <v>742</v>
      </c>
      <c r="C598" s="303"/>
      <c r="D598" s="303"/>
      <c r="E598" s="303"/>
      <c r="F598" s="303"/>
      <c r="G598" s="303"/>
      <c r="H598" s="2"/>
      <c r="I598" s="255"/>
      <c r="J598" s="1"/>
      <c r="K598" s="2"/>
      <c r="L598" s="1"/>
      <c r="M598" s="2"/>
      <c r="N598" s="5"/>
      <c r="P598" s="2"/>
    </row>
    <row r="599" spans="1:17" s="6" customFormat="1" ht="40.5" customHeight="1" x14ac:dyDescent="0.25">
      <c r="A599" s="35"/>
      <c r="B599" s="256" t="s">
        <v>4</v>
      </c>
      <c r="C599" s="256" t="s">
        <v>5</v>
      </c>
      <c r="D599" s="12" t="s">
        <v>6</v>
      </c>
      <c r="E599" s="12" t="s">
        <v>7</v>
      </c>
      <c r="F599" s="257" t="s">
        <v>8</v>
      </c>
      <c r="G599" s="258" t="s">
        <v>9</v>
      </c>
      <c r="H599" s="12" t="s">
        <v>10</v>
      </c>
      <c r="I599" s="259" t="s">
        <v>743</v>
      </c>
      <c r="J599" s="259" t="s">
        <v>744</v>
      </c>
      <c r="K599" s="12" t="s">
        <v>14</v>
      </c>
      <c r="L599" s="259" t="s">
        <v>745</v>
      </c>
      <c r="M599" s="259" t="s">
        <v>16</v>
      </c>
      <c r="N599" s="259" t="s">
        <v>17</v>
      </c>
      <c r="O599" s="12" t="s">
        <v>12</v>
      </c>
      <c r="P599" s="259" t="s">
        <v>743</v>
      </c>
    </row>
    <row r="600" spans="1:17" s="6" customFormat="1" ht="40.5" customHeight="1" x14ac:dyDescent="0.25">
      <c r="A600" s="35"/>
      <c r="B600" s="260">
        <v>44957</v>
      </c>
      <c r="C600" s="89">
        <v>44957</v>
      </c>
      <c r="D600" s="33">
        <v>4038</v>
      </c>
      <c r="E600" s="188" t="s">
        <v>41</v>
      </c>
      <c r="F600" s="160" t="s">
        <v>79</v>
      </c>
      <c r="G600" s="261" t="s">
        <v>746</v>
      </c>
      <c r="H600" s="89" t="s">
        <v>27</v>
      </c>
      <c r="I600" s="30">
        <v>23203.34</v>
      </c>
      <c r="J600" s="38">
        <v>379</v>
      </c>
      <c r="K600" s="33">
        <v>379</v>
      </c>
      <c r="L600" s="39">
        <v>61.46</v>
      </c>
      <c r="M600" s="262">
        <v>0</v>
      </c>
      <c r="N600" s="263">
        <f>(K600*L600)</f>
        <v>23293.34</v>
      </c>
      <c r="O600" s="33">
        <f>(J600-K600)</f>
        <v>0</v>
      </c>
      <c r="P600" s="263">
        <f>L600*O600</f>
        <v>0</v>
      </c>
    </row>
    <row r="601" spans="1:17" s="6" customFormat="1" ht="41.25" customHeight="1" x14ac:dyDescent="0.25">
      <c r="A601" s="35"/>
      <c r="B601" s="260">
        <v>44931</v>
      </c>
      <c r="C601" s="89">
        <v>44931</v>
      </c>
      <c r="D601" s="33">
        <v>4034</v>
      </c>
      <c r="E601" s="89" t="s">
        <v>41</v>
      </c>
      <c r="F601" s="264" t="s">
        <v>79</v>
      </c>
      <c r="G601" s="261" t="s">
        <v>747</v>
      </c>
      <c r="H601" s="89" t="s">
        <v>27</v>
      </c>
      <c r="I601" s="30">
        <v>71252.160000000003</v>
      </c>
      <c r="J601" s="116">
        <v>3864</v>
      </c>
      <c r="K601" s="265">
        <v>192</v>
      </c>
      <c r="L601" s="266">
        <v>18.440000000000001</v>
      </c>
      <c r="M601" s="262">
        <v>0</v>
      </c>
      <c r="N601" s="263">
        <f>(K601*L601)</f>
        <v>3540.4800000000005</v>
      </c>
      <c r="O601" s="33">
        <f>(J601-K601)</f>
        <v>3672</v>
      </c>
      <c r="P601" s="263">
        <f>L601*O601</f>
        <v>67711.680000000008</v>
      </c>
    </row>
    <row r="602" spans="1:17" s="6" customFormat="1" ht="22.5" customHeight="1" x14ac:dyDescent="0.25">
      <c r="A602" s="35">
        <v>380</v>
      </c>
      <c r="C602" s="251"/>
      <c r="D602" s="252"/>
      <c r="E602" s="252"/>
      <c r="F602" s="253"/>
      <c r="G602" s="251"/>
      <c r="H602" s="251"/>
      <c r="I602" s="251"/>
      <c r="J602" s="252"/>
      <c r="K602" s="251"/>
      <c r="L602" s="252"/>
      <c r="M602" s="251"/>
      <c r="N602" s="267"/>
      <c r="O602" s="268"/>
      <c r="P602" s="251"/>
    </row>
    <row r="603" spans="1:17" s="6" customFormat="1" ht="22.5" customHeight="1" x14ac:dyDescent="0.25">
      <c r="A603" s="35">
        <v>382</v>
      </c>
      <c r="C603" s="251"/>
      <c r="D603" s="252"/>
      <c r="E603" s="252"/>
      <c r="F603" s="253"/>
      <c r="G603" s="251"/>
      <c r="H603" s="251"/>
      <c r="I603" s="251"/>
      <c r="J603" s="252"/>
      <c r="K603" s="251"/>
      <c r="L603" s="252"/>
      <c r="M603" s="251"/>
      <c r="N603" s="267"/>
      <c r="O603" s="268"/>
      <c r="P603" s="251"/>
    </row>
    <row r="604" spans="1:17" s="6" customFormat="1" ht="22.5" customHeight="1" x14ac:dyDescent="0.25">
      <c r="A604" s="35">
        <v>383</v>
      </c>
      <c r="C604" s="251"/>
      <c r="D604" s="252"/>
      <c r="E604" s="252"/>
      <c r="F604" s="253"/>
      <c r="G604" s="251"/>
      <c r="H604" s="251"/>
      <c r="I604" s="251"/>
      <c r="J604" s="252"/>
      <c r="K604" s="251"/>
      <c r="L604" s="252"/>
      <c r="M604" s="251"/>
      <c r="N604" s="267"/>
      <c r="O604" s="268"/>
      <c r="P604" s="251"/>
    </row>
    <row r="605" spans="1:17" s="6" customFormat="1" ht="22.5" customHeight="1" x14ac:dyDescent="0.25">
      <c r="A605" s="35">
        <v>384</v>
      </c>
      <c r="B605" s="269" t="s">
        <v>748</v>
      </c>
      <c r="C605" s="2"/>
      <c r="D605" s="252"/>
      <c r="E605" s="1"/>
      <c r="F605" s="3"/>
      <c r="G605" s="4"/>
      <c r="H605" s="4"/>
      <c r="I605" s="2"/>
      <c r="J605" s="1"/>
      <c r="K605" s="2"/>
      <c r="L605" s="1"/>
      <c r="M605" s="270"/>
      <c r="N605" s="267"/>
      <c r="O605" s="5"/>
      <c r="P605" s="270"/>
    </row>
    <row r="606" spans="1:17" s="6" customFormat="1" ht="22.5" customHeight="1" x14ac:dyDescent="0.25">
      <c r="A606" s="35">
        <v>385</v>
      </c>
      <c r="B606" s="2" t="s">
        <v>749</v>
      </c>
      <c r="C606" s="2"/>
      <c r="D606" s="252"/>
      <c r="E606" s="1"/>
      <c r="F606" s="3"/>
      <c r="G606" s="4"/>
      <c r="H606" s="4"/>
      <c r="I606" s="2"/>
      <c r="J606" s="1"/>
      <c r="K606" s="2"/>
      <c r="L606" s="1"/>
      <c r="M606" s="270"/>
      <c r="N606" s="5"/>
      <c r="O606" s="5"/>
      <c r="P606" s="270"/>
    </row>
    <row r="607" spans="1:17" s="6" customFormat="1" ht="22.5" customHeight="1" x14ac:dyDescent="0.25">
      <c r="A607" s="35">
        <v>386</v>
      </c>
      <c r="B607" s="2"/>
      <c r="C607" s="2"/>
      <c r="D607" s="1"/>
      <c r="E607" s="1"/>
      <c r="F607" s="3"/>
      <c r="G607" s="4"/>
      <c r="H607" s="2"/>
      <c r="I607" s="2"/>
      <c r="J607" s="1"/>
      <c r="K607" s="2"/>
      <c r="L607" s="1"/>
      <c r="M607" s="271"/>
      <c r="N607" s="5"/>
      <c r="P607" s="2"/>
    </row>
    <row r="608" spans="1:17" s="6" customFormat="1" ht="22.5" customHeight="1" x14ac:dyDescent="0.25">
      <c r="A608" s="35">
        <v>387</v>
      </c>
      <c r="B608" s="2"/>
      <c r="C608" s="2"/>
      <c r="D608" s="1"/>
      <c r="E608" s="1"/>
      <c r="F608" s="3"/>
      <c r="G608" s="4"/>
      <c r="H608" s="2"/>
      <c r="I608" s="2"/>
      <c r="J608" s="1"/>
      <c r="K608" s="2"/>
      <c r="L608" s="1"/>
      <c r="M608" s="2"/>
      <c r="N608" s="5"/>
      <c r="P608" s="2"/>
    </row>
    <row r="609" spans="1:17" s="6" customFormat="1" ht="22.5" customHeight="1" x14ac:dyDescent="0.25">
      <c r="A609" s="35">
        <v>389</v>
      </c>
      <c r="B609" s="2"/>
      <c r="C609" s="2"/>
      <c r="D609" s="1"/>
      <c r="E609" s="1"/>
      <c r="F609" s="3"/>
      <c r="G609" s="4"/>
      <c r="H609" s="2"/>
      <c r="I609" s="2"/>
      <c r="J609" s="1"/>
      <c r="K609" s="2"/>
      <c r="L609" s="1"/>
      <c r="M609" s="2"/>
      <c r="N609" s="5"/>
      <c r="P609" s="2"/>
    </row>
    <row r="610" spans="1:17" s="6" customFormat="1" ht="22.5" customHeight="1" x14ac:dyDescent="0.25">
      <c r="A610" s="35">
        <v>390</v>
      </c>
      <c r="B610" s="2"/>
      <c r="C610" s="2"/>
      <c r="D610" s="1"/>
      <c r="E610" s="1"/>
      <c r="F610" s="3"/>
      <c r="G610" s="4"/>
      <c r="H610" s="2"/>
      <c r="I610" s="2"/>
      <c r="J610" s="1"/>
      <c r="K610" s="2"/>
      <c r="L610" s="1"/>
      <c r="M610" s="2"/>
      <c r="N610" s="272"/>
      <c r="O610" s="273"/>
      <c r="P610" s="2"/>
    </row>
    <row r="611" spans="1:17" s="6" customFormat="1" ht="22.5" customHeight="1" x14ac:dyDescent="0.25">
      <c r="A611" s="35">
        <v>391</v>
      </c>
      <c r="B611" s="2"/>
      <c r="C611" s="2"/>
      <c r="D611" s="1"/>
      <c r="E611" s="1"/>
      <c r="F611" s="3"/>
      <c r="G611" s="4"/>
      <c r="H611" s="2"/>
      <c r="I611" s="2"/>
      <c r="J611" s="1"/>
      <c r="K611" s="2"/>
      <c r="L611" s="1"/>
      <c r="M611" s="2"/>
      <c r="N611" s="272"/>
      <c r="O611" s="268"/>
      <c r="P611" s="2"/>
    </row>
    <row r="612" spans="1:17" s="6" customFormat="1" ht="32.25" customHeight="1" x14ac:dyDescent="0.25">
      <c r="A612" s="35">
        <v>392</v>
      </c>
      <c r="B612" s="2"/>
      <c r="C612" s="2"/>
      <c r="D612" s="1"/>
      <c r="E612" s="1"/>
      <c r="F612" s="3"/>
      <c r="G612" s="4"/>
      <c r="H612" s="2"/>
      <c r="I612" s="2"/>
      <c r="J612" s="1"/>
      <c r="K612" s="2"/>
      <c r="L612" s="1"/>
      <c r="M612" s="2"/>
      <c r="N612" s="274"/>
      <c r="O612" s="275"/>
      <c r="P612" s="269"/>
    </row>
    <row r="613" spans="1:17" s="6" customFormat="1" ht="21.75" customHeight="1" x14ac:dyDescent="0.25">
      <c r="A613" s="35">
        <v>393</v>
      </c>
      <c r="B613" s="2"/>
      <c r="C613" s="2"/>
      <c r="D613" s="1"/>
      <c r="E613" s="1"/>
      <c r="F613" s="3"/>
      <c r="G613" s="4"/>
      <c r="H613" s="2"/>
      <c r="I613" s="2"/>
      <c r="J613" s="1"/>
      <c r="K613" s="2"/>
      <c r="L613" s="1"/>
      <c r="M613" s="2"/>
      <c r="N613" s="272"/>
      <c r="O613" s="275"/>
      <c r="P613" s="269"/>
    </row>
    <row r="614" spans="1:17" s="6" customFormat="1" ht="21.75" customHeight="1" x14ac:dyDescent="0.25">
      <c r="A614" s="35">
        <v>394</v>
      </c>
      <c r="B614" s="2"/>
      <c r="C614" s="2"/>
      <c r="D614" s="1"/>
      <c r="E614" s="1"/>
      <c r="F614" s="3"/>
      <c r="G614" s="4"/>
      <c r="H614" s="2"/>
      <c r="I614" s="2"/>
      <c r="J614" s="1"/>
      <c r="K614" s="2"/>
      <c r="L614" s="1"/>
      <c r="M614" s="2"/>
      <c r="N614" s="274"/>
      <c r="O614" s="275"/>
      <c r="P614" s="269"/>
    </row>
    <row r="615" spans="1:17" s="6" customFormat="1" ht="37.5" customHeight="1" x14ac:dyDescent="0.25">
      <c r="A615" s="35">
        <v>395</v>
      </c>
      <c r="B615" s="2"/>
      <c r="C615" s="2"/>
      <c r="D615" s="1"/>
      <c r="E615" s="1"/>
      <c r="F615" s="3"/>
      <c r="G615" s="4"/>
      <c r="H615" s="2"/>
      <c r="I615" s="2"/>
      <c r="J615" s="1"/>
      <c r="K615" s="2"/>
      <c r="L615" s="1"/>
      <c r="M615" s="2"/>
      <c r="N615" s="5"/>
      <c r="O615" s="275"/>
      <c r="P615" s="269"/>
    </row>
    <row r="616" spans="1:17" s="275" customFormat="1" ht="45" customHeight="1" x14ac:dyDescent="0.25">
      <c r="A616" s="276"/>
      <c r="B616" s="2"/>
      <c r="C616" s="2"/>
      <c r="D616" s="1"/>
      <c r="E616" s="1"/>
      <c r="F616" s="3"/>
      <c r="G616" s="4"/>
      <c r="H616" s="2"/>
      <c r="I616" s="2"/>
      <c r="J616" s="1"/>
      <c r="K616" s="2"/>
      <c r="L616" s="1"/>
      <c r="M616" s="2"/>
      <c r="N616" s="5"/>
      <c r="O616" s="6"/>
      <c r="P616" s="2"/>
      <c r="Q616" s="6"/>
    </row>
    <row r="617" spans="1:17" s="6" customFormat="1" ht="9" customHeight="1" x14ac:dyDescent="0.25">
      <c r="A617" s="1"/>
      <c r="B617" s="2"/>
      <c r="C617" s="2"/>
      <c r="D617" s="1"/>
      <c r="E617" s="1"/>
      <c r="F617" s="3"/>
      <c r="G617" s="4"/>
      <c r="H617" s="2"/>
      <c r="I617" s="2"/>
      <c r="J617" s="1"/>
      <c r="K617" s="2"/>
      <c r="L617" s="1"/>
      <c r="M617" s="2"/>
      <c r="N617" s="5"/>
      <c r="P617" s="2"/>
      <c r="Q617" s="275"/>
    </row>
    <row r="618" spans="1:17" s="6" customFormat="1" ht="24" customHeight="1" x14ac:dyDescent="0.25">
      <c r="A618" s="1"/>
      <c r="B618" s="2"/>
      <c r="C618" s="2"/>
      <c r="D618" s="1"/>
      <c r="E618" s="1"/>
      <c r="F618" s="3"/>
      <c r="G618" s="4"/>
      <c r="H618" s="2"/>
      <c r="I618" s="2"/>
      <c r="J618" s="1"/>
      <c r="K618" s="2"/>
      <c r="L618" s="1"/>
      <c r="M618" s="2"/>
      <c r="N618" s="5"/>
      <c r="P618" s="2"/>
    </row>
    <row r="619" spans="1:17" s="6" customFormat="1" ht="7.5" customHeight="1" x14ac:dyDescent="0.25">
      <c r="A619" s="1"/>
      <c r="B619" s="2"/>
      <c r="C619" s="2"/>
      <c r="D619" s="1"/>
      <c r="E619" s="1"/>
      <c r="F619" s="3"/>
      <c r="G619" s="4"/>
      <c r="H619" s="2"/>
      <c r="I619" s="2"/>
      <c r="J619" s="1"/>
      <c r="K619" s="2"/>
      <c r="L619" s="1"/>
      <c r="M619" s="2"/>
      <c r="N619" s="5"/>
      <c r="P619" s="2"/>
    </row>
    <row r="620" spans="1:17" s="6" customFormat="1" ht="24" customHeight="1" x14ac:dyDescent="0.25">
      <c r="A620" s="1"/>
      <c r="B620" s="2"/>
      <c r="C620" s="2"/>
      <c r="D620" s="1"/>
      <c r="E620" s="1"/>
      <c r="F620" s="3"/>
      <c r="G620" s="4"/>
      <c r="H620" s="2"/>
      <c r="I620" s="2"/>
      <c r="J620" s="1"/>
      <c r="K620" s="2"/>
      <c r="L620" s="1"/>
      <c r="M620" s="2"/>
      <c r="N620" s="5"/>
      <c r="P620" s="2"/>
    </row>
    <row r="621" spans="1:17" s="6" customFormat="1" ht="24" customHeight="1" x14ac:dyDescent="0.25">
      <c r="A621" s="1"/>
      <c r="B621" s="2"/>
      <c r="C621" s="2"/>
      <c r="D621" s="1"/>
      <c r="E621" s="1"/>
      <c r="F621" s="3"/>
      <c r="G621" s="4"/>
      <c r="H621" s="2"/>
      <c r="I621" s="2"/>
      <c r="J621" s="1"/>
      <c r="K621" s="2"/>
      <c r="L621" s="1"/>
      <c r="M621" s="2"/>
      <c r="N621" s="5"/>
      <c r="P621" s="2"/>
    </row>
    <row r="622" spans="1:17" s="6" customFormat="1" ht="36.950000000000003" customHeight="1" x14ac:dyDescent="0.25">
      <c r="A622" s="1"/>
      <c r="B622" s="2"/>
      <c r="C622" s="2"/>
      <c r="D622" s="1"/>
      <c r="E622" s="1"/>
      <c r="F622" s="3"/>
      <c r="G622" s="4"/>
      <c r="H622" s="2"/>
      <c r="I622" s="2"/>
      <c r="J622" s="1"/>
      <c r="K622" s="2"/>
      <c r="L622" s="1"/>
      <c r="M622" s="2"/>
      <c r="N622" s="5"/>
      <c r="P622" s="2"/>
    </row>
    <row r="623" spans="1:17" s="6" customFormat="1" ht="1.5" customHeight="1" x14ac:dyDescent="0.25">
      <c r="A623" s="1"/>
      <c r="B623" s="2"/>
      <c r="C623" s="2"/>
      <c r="D623" s="1"/>
      <c r="E623" s="1"/>
      <c r="F623" s="3"/>
      <c r="G623" s="4"/>
      <c r="H623" s="2"/>
      <c r="I623" s="2"/>
      <c r="J623" s="1"/>
      <c r="K623" s="2"/>
      <c r="L623" s="1"/>
      <c r="M623" s="2"/>
      <c r="N623" s="5"/>
      <c r="P623" s="2"/>
    </row>
    <row r="624" spans="1:17" s="6" customFormat="1" ht="31.5" customHeight="1" x14ac:dyDescent="0.25">
      <c r="A624" s="1"/>
      <c r="B624" s="2"/>
      <c r="C624" s="2"/>
      <c r="D624" s="1"/>
      <c r="E624" s="1"/>
      <c r="F624" s="3"/>
      <c r="G624" s="4"/>
      <c r="H624" s="2"/>
      <c r="I624" s="2"/>
      <c r="J624" s="1"/>
      <c r="K624" s="2"/>
      <c r="L624" s="1"/>
      <c r="M624" s="2"/>
      <c r="N624" s="5"/>
      <c r="P624" s="2"/>
    </row>
    <row r="625" spans="1:18" s="6" customFormat="1" ht="23.25" customHeight="1" x14ac:dyDescent="0.25">
      <c r="A625" s="1"/>
      <c r="B625" s="2"/>
      <c r="C625" s="2"/>
      <c r="D625" s="1"/>
      <c r="E625" s="1"/>
      <c r="F625" s="3"/>
      <c r="G625" s="4"/>
      <c r="H625" s="2"/>
      <c r="I625" s="2"/>
      <c r="J625" s="1"/>
      <c r="K625" s="2"/>
      <c r="L625" s="1"/>
      <c r="M625" s="2"/>
      <c r="N625" s="5"/>
      <c r="P625" s="2"/>
    </row>
    <row r="626" spans="1:18" ht="36.950000000000003" customHeight="1" x14ac:dyDescent="0.25">
      <c r="Q626" s="6"/>
    </row>
    <row r="629" spans="1:18" ht="36.950000000000003" customHeight="1" x14ac:dyDescent="0.25"/>
    <row r="630" spans="1:18" ht="36.950000000000003" customHeight="1" x14ac:dyDescent="0.25"/>
    <row r="631" spans="1:18" ht="36.950000000000003" customHeight="1" x14ac:dyDescent="0.25"/>
    <row r="632" spans="1:18" s="1" customFormat="1" ht="36.950000000000003" customHeight="1" x14ac:dyDescent="0.25">
      <c r="B632" s="2"/>
      <c r="C632" s="2"/>
      <c r="F632" s="3"/>
      <c r="G632" s="4"/>
      <c r="H632" s="2"/>
      <c r="I632" s="2"/>
      <c r="K632" s="2"/>
      <c r="M632" s="2"/>
      <c r="N632" s="5"/>
      <c r="O632" s="6"/>
      <c r="P632" s="2"/>
      <c r="Q632" s="2"/>
      <c r="R632" s="2"/>
    </row>
    <row r="633" spans="1:18" s="1" customFormat="1" ht="36.950000000000003" customHeight="1" x14ac:dyDescent="0.25">
      <c r="B633" s="2"/>
      <c r="C633" s="2"/>
      <c r="F633" s="3"/>
      <c r="G633" s="4"/>
      <c r="H633" s="2"/>
      <c r="I633" s="2"/>
      <c r="K633" s="2"/>
      <c r="M633" s="2"/>
      <c r="N633" s="5"/>
      <c r="O633" s="6"/>
      <c r="P633" s="2"/>
      <c r="Q633" s="2"/>
      <c r="R633" s="2"/>
    </row>
    <row r="634" spans="1:18" s="1" customFormat="1" ht="36.950000000000003" customHeight="1" x14ac:dyDescent="0.25">
      <c r="B634" s="2"/>
      <c r="C634" s="2"/>
      <c r="F634" s="3"/>
      <c r="G634" s="4"/>
      <c r="H634" s="2"/>
      <c r="I634" s="2"/>
      <c r="K634" s="2"/>
      <c r="M634" s="2"/>
      <c r="N634" s="5"/>
      <c r="O634" s="6"/>
      <c r="P634" s="2"/>
      <c r="Q634" s="2"/>
      <c r="R634" s="2"/>
    </row>
  </sheetData>
  <mergeCells count="6">
    <mergeCell ref="B598:G598"/>
    <mergeCell ref="B14:P14"/>
    <mergeCell ref="B15:P15"/>
    <mergeCell ref="B16:I16"/>
    <mergeCell ref="B595:P595"/>
    <mergeCell ref="B596:P596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6DAC0-CFFF-43F0-BBA4-D3BB713601CF}">
  <sheetPr>
    <pageSetUpPr fitToPage="1"/>
  </sheetPr>
  <dimension ref="A9:K610"/>
  <sheetViews>
    <sheetView tabSelected="1" topLeftCell="A572" zoomScale="90" zoomScaleNormal="90" workbookViewId="0">
      <selection activeCell="D578" sqref="D578"/>
    </sheetView>
  </sheetViews>
  <sheetFormatPr baseColWidth="10" defaultColWidth="16.28515625" defaultRowHeight="15" x14ac:dyDescent="0.25"/>
  <cols>
    <col min="1" max="1" width="20.42578125" style="2" customWidth="1"/>
    <col min="2" max="2" width="16.7109375" style="2" customWidth="1"/>
    <col min="3" max="3" width="21.140625" style="1" customWidth="1"/>
    <col min="4" max="4" width="79" style="4" customWidth="1"/>
    <col min="5" max="5" width="21.28515625" style="2" customWidth="1"/>
    <col min="6" max="6" width="17.5703125" style="2" customWidth="1"/>
    <col min="7" max="7" width="17.5703125" style="1" customWidth="1"/>
    <col min="8" max="8" width="22.140625" style="2" customWidth="1"/>
    <col min="9" max="9" width="16.28515625" style="2"/>
    <col min="10" max="11" width="16.28515625" style="302"/>
    <col min="12" max="16384" width="16.28515625" style="2"/>
  </cols>
  <sheetData>
    <row r="9" spans="1:8" s="6" customFormat="1" ht="19.5" customHeight="1" x14ac:dyDescent="0.25">
      <c r="A9" s="2"/>
      <c r="B9" s="2"/>
      <c r="C9" s="1"/>
      <c r="D9" s="4"/>
      <c r="E9" s="2"/>
      <c r="F9" s="2"/>
      <c r="G9" s="1"/>
      <c r="H9" s="2"/>
    </row>
    <row r="10" spans="1:8" s="6" customFormat="1" ht="21.75" customHeight="1" x14ac:dyDescent="0.25">
      <c r="A10" s="310" t="s">
        <v>0</v>
      </c>
      <c r="B10" s="310"/>
      <c r="C10" s="310"/>
      <c r="D10" s="310"/>
      <c r="E10" s="310"/>
      <c r="F10" s="310"/>
      <c r="G10" s="310"/>
      <c r="H10" s="310"/>
    </row>
    <row r="11" spans="1:8" s="6" customFormat="1" ht="24.75" x14ac:dyDescent="0.25">
      <c r="A11" s="310" t="s">
        <v>1</v>
      </c>
      <c r="B11" s="310"/>
      <c r="C11" s="310"/>
      <c r="D11" s="310"/>
      <c r="E11" s="310"/>
      <c r="F11" s="310"/>
      <c r="G11" s="310"/>
      <c r="H11" s="310"/>
    </row>
    <row r="12" spans="1:8" s="6" customFormat="1" ht="18" x14ac:dyDescent="0.25">
      <c r="A12" s="311" t="s">
        <v>848</v>
      </c>
      <c r="B12" s="312"/>
      <c r="C12" s="312"/>
      <c r="D12" s="312"/>
      <c r="E12" s="312"/>
      <c r="F12" s="312"/>
      <c r="G12" s="312"/>
      <c r="H12" s="312"/>
    </row>
    <row r="13" spans="1:8" s="18" customFormat="1" ht="80.25" customHeight="1" x14ac:dyDescent="0.25">
      <c r="A13" s="298" t="s">
        <v>4</v>
      </c>
      <c r="B13" s="299" t="s">
        <v>5</v>
      </c>
      <c r="C13" s="300" t="s">
        <v>6</v>
      </c>
      <c r="D13" s="300" t="s">
        <v>9</v>
      </c>
      <c r="E13" s="300" t="s">
        <v>10</v>
      </c>
      <c r="F13" s="300" t="s">
        <v>849</v>
      </c>
      <c r="G13" s="300" t="s">
        <v>15</v>
      </c>
      <c r="H13" s="301" t="s">
        <v>19</v>
      </c>
    </row>
    <row r="14" spans="1:8" s="18" customFormat="1" ht="30.75" customHeight="1" x14ac:dyDescent="0.25">
      <c r="A14" s="220" t="s">
        <v>847</v>
      </c>
      <c r="B14" s="220" t="s">
        <v>847</v>
      </c>
      <c r="C14" s="159">
        <v>4049</v>
      </c>
      <c r="D14" s="160" t="s">
        <v>750</v>
      </c>
      <c r="E14" s="35" t="s">
        <v>23</v>
      </c>
      <c r="F14" s="293">
        <v>50</v>
      </c>
      <c r="G14" s="30">
        <v>50.268000000000001</v>
      </c>
      <c r="H14" s="164">
        <v>2513.4</v>
      </c>
    </row>
    <row r="15" spans="1:8" s="18" customFormat="1" ht="42" customHeight="1" x14ac:dyDescent="0.25">
      <c r="A15" s="220" t="s">
        <v>847</v>
      </c>
      <c r="B15" s="220" t="s">
        <v>847</v>
      </c>
      <c r="C15" s="33">
        <v>4019</v>
      </c>
      <c r="D15" s="34" t="s">
        <v>751</v>
      </c>
      <c r="E15" s="35" t="s">
        <v>27</v>
      </c>
      <c r="F15" s="293">
        <v>9</v>
      </c>
      <c r="G15" s="30">
        <v>106.2</v>
      </c>
      <c r="H15" s="164">
        <v>955.8</v>
      </c>
    </row>
    <row r="16" spans="1:8" s="18" customFormat="1" ht="30.75" customHeight="1" x14ac:dyDescent="0.25">
      <c r="A16" s="219">
        <v>45106</v>
      </c>
      <c r="B16" s="219">
        <v>45106</v>
      </c>
      <c r="C16" s="188">
        <v>4018</v>
      </c>
      <c r="D16" s="160" t="s">
        <v>754</v>
      </c>
      <c r="E16" s="188" t="s">
        <v>27</v>
      </c>
      <c r="F16" s="293">
        <v>150</v>
      </c>
      <c r="G16" s="30">
        <v>170</v>
      </c>
      <c r="H16" s="164">
        <v>25500</v>
      </c>
    </row>
    <row r="17" spans="1:8" s="18" customFormat="1" ht="30.75" customHeight="1" x14ac:dyDescent="0.25">
      <c r="A17" s="219">
        <v>45106</v>
      </c>
      <c r="B17" s="219">
        <v>45106</v>
      </c>
      <c r="C17" s="188">
        <v>4029</v>
      </c>
      <c r="D17" s="160" t="s">
        <v>763</v>
      </c>
      <c r="E17" s="188" t="s">
        <v>30</v>
      </c>
      <c r="F17" s="293">
        <v>24</v>
      </c>
      <c r="G17" s="30">
        <v>767</v>
      </c>
      <c r="H17" s="164">
        <v>18408</v>
      </c>
    </row>
    <row r="18" spans="1:8" s="18" customFormat="1" ht="30.75" customHeight="1" x14ac:dyDescent="0.25">
      <c r="A18" s="220">
        <v>45103</v>
      </c>
      <c r="B18" s="220">
        <v>45103</v>
      </c>
      <c r="C18" s="159">
        <v>4028</v>
      </c>
      <c r="D18" s="160" t="s">
        <v>773</v>
      </c>
      <c r="E18" s="35" t="s">
        <v>30</v>
      </c>
      <c r="F18" s="293">
        <v>25</v>
      </c>
      <c r="G18" s="30">
        <v>116.82</v>
      </c>
      <c r="H18" s="164">
        <v>2920.5</v>
      </c>
    </row>
    <row r="19" spans="1:8" s="18" customFormat="1" ht="40.5" customHeight="1" x14ac:dyDescent="0.25">
      <c r="A19" s="220">
        <v>45103</v>
      </c>
      <c r="B19" s="220">
        <v>45103</v>
      </c>
      <c r="C19" s="159">
        <v>4048</v>
      </c>
      <c r="D19" s="160" t="s">
        <v>778</v>
      </c>
      <c r="E19" s="35" t="s">
        <v>27</v>
      </c>
      <c r="F19" s="293">
        <v>50</v>
      </c>
      <c r="G19" s="30">
        <v>135.69999999999999</v>
      </c>
      <c r="H19" s="164">
        <v>6785</v>
      </c>
    </row>
    <row r="20" spans="1:8" s="18" customFormat="1" ht="30.75" customHeight="1" x14ac:dyDescent="0.25">
      <c r="A20" s="220">
        <v>45103</v>
      </c>
      <c r="B20" s="220">
        <v>45103</v>
      </c>
      <c r="C20" s="159">
        <v>4039</v>
      </c>
      <c r="D20" s="160" t="s">
        <v>785</v>
      </c>
      <c r="E20" s="35" t="s">
        <v>27</v>
      </c>
      <c r="F20" s="293">
        <v>36</v>
      </c>
      <c r="G20" s="30">
        <v>224.2</v>
      </c>
      <c r="H20" s="164">
        <v>8071.2</v>
      </c>
    </row>
    <row r="21" spans="1:8" s="18" customFormat="1" ht="30.75" customHeight="1" x14ac:dyDescent="0.25">
      <c r="A21" s="220">
        <v>45103</v>
      </c>
      <c r="B21" s="220">
        <v>45103</v>
      </c>
      <c r="C21" s="159">
        <v>4023</v>
      </c>
      <c r="D21" s="160" t="s">
        <v>786</v>
      </c>
      <c r="E21" s="35" t="s">
        <v>27</v>
      </c>
      <c r="F21" s="293">
        <v>70</v>
      </c>
      <c r="G21" s="30">
        <v>224.2</v>
      </c>
      <c r="H21" s="164">
        <v>15694</v>
      </c>
    </row>
    <row r="22" spans="1:8" s="18" customFormat="1" ht="39" customHeight="1" x14ac:dyDescent="0.25">
      <c r="A22" s="220">
        <v>45103</v>
      </c>
      <c r="B22" s="220">
        <v>45103</v>
      </c>
      <c r="C22" s="159">
        <v>4010</v>
      </c>
      <c r="D22" s="160" t="s">
        <v>788</v>
      </c>
      <c r="E22" s="35" t="s">
        <v>27</v>
      </c>
      <c r="F22" s="293">
        <v>40</v>
      </c>
      <c r="G22" s="30">
        <v>224.2</v>
      </c>
      <c r="H22" s="164">
        <v>8968</v>
      </c>
    </row>
    <row r="23" spans="1:8" s="18" customFormat="1" ht="30.75" customHeight="1" x14ac:dyDescent="0.25">
      <c r="A23" s="89">
        <v>45103</v>
      </c>
      <c r="B23" s="89">
        <v>45072</v>
      </c>
      <c r="C23" s="116">
        <v>1001</v>
      </c>
      <c r="D23" s="34" t="s">
        <v>795</v>
      </c>
      <c r="E23" s="118" t="s">
        <v>115</v>
      </c>
      <c r="F23" s="116">
        <v>475</v>
      </c>
      <c r="G23" s="30">
        <v>264.32</v>
      </c>
      <c r="H23" s="164">
        <v>125552</v>
      </c>
    </row>
    <row r="24" spans="1:8" s="18" customFormat="1" ht="30.75" customHeight="1" x14ac:dyDescent="0.25">
      <c r="A24" s="89">
        <v>45103</v>
      </c>
      <c r="B24" s="89">
        <v>45072</v>
      </c>
      <c r="C24" s="159">
        <v>3164</v>
      </c>
      <c r="D24" s="160" t="s">
        <v>796</v>
      </c>
      <c r="E24" s="35" t="s">
        <v>27</v>
      </c>
      <c r="F24" s="293">
        <v>10</v>
      </c>
      <c r="G24" s="30">
        <v>40.119999999999997</v>
      </c>
      <c r="H24" s="164">
        <v>401.2</v>
      </c>
    </row>
    <row r="25" spans="1:8" s="18" customFormat="1" ht="30.75" customHeight="1" x14ac:dyDescent="0.25">
      <c r="A25" s="89">
        <v>45103</v>
      </c>
      <c r="B25" s="89">
        <v>45072</v>
      </c>
      <c r="C25" s="159">
        <v>2084</v>
      </c>
      <c r="D25" s="160" t="s">
        <v>797</v>
      </c>
      <c r="E25" s="35" t="s">
        <v>27</v>
      </c>
      <c r="F25" s="293">
        <v>5</v>
      </c>
      <c r="G25" s="30">
        <v>132.16</v>
      </c>
      <c r="H25" s="164">
        <v>660.8</v>
      </c>
    </row>
    <row r="26" spans="1:8" s="18" customFormat="1" ht="30.75" customHeight="1" x14ac:dyDescent="0.25">
      <c r="A26" s="220">
        <v>45100</v>
      </c>
      <c r="B26" s="220">
        <v>45100</v>
      </c>
      <c r="C26" s="159">
        <v>4034</v>
      </c>
      <c r="D26" s="160" t="s">
        <v>775</v>
      </c>
      <c r="E26" s="35" t="s">
        <v>27</v>
      </c>
      <c r="F26" s="293">
        <v>1440</v>
      </c>
      <c r="G26" s="30">
        <v>18.88</v>
      </c>
      <c r="H26" s="164">
        <v>27187.200000000001</v>
      </c>
    </row>
    <row r="27" spans="1:8" s="18" customFormat="1" ht="30.75" customHeight="1" x14ac:dyDescent="0.25">
      <c r="A27" s="220">
        <v>45100</v>
      </c>
      <c r="B27" s="220">
        <v>45100</v>
      </c>
      <c r="C27" s="159">
        <v>4046</v>
      </c>
      <c r="D27" s="160" t="s">
        <v>776</v>
      </c>
      <c r="E27" s="35" t="s">
        <v>27</v>
      </c>
      <c r="F27" s="293">
        <v>3000</v>
      </c>
      <c r="G27" s="30">
        <v>16.303666666666668</v>
      </c>
      <c r="H27" s="164">
        <v>48911</v>
      </c>
    </row>
    <row r="28" spans="1:8" s="18" customFormat="1" ht="30.75" customHeight="1" x14ac:dyDescent="0.25">
      <c r="A28" s="89">
        <v>45099</v>
      </c>
      <c r="B28" s="89">
        <v>45099</v>
      </c>
      <c r="C28" s="33">
        <v>4053</v>
      </c>
      <c r="D28" s="160" t="s">
        <v>792</v>
      </c>
      <c r="E28" s="188" t="s">
        <v>23</v>
      </c>
      <c r="F28" s="293">
        <v>400</v>
      </c>
      <c r="G28" s="30">
        <v>64.900000000000006</v>
      </c>
      <c r="H28" s="164">
        <v>25960</v>
      </c>
    </row>
    <row r="29" spans="1:8" s="18" customFormat="1" ht="30.75" customHeight="1" x14ac:dyDescent="0.25">
      <c r="A29" s="89">
        <v>45099</v>
      </c>
      <c r="B29" s="89">
        <v>45099</v>
      </c>
      <c r="C29" s="33">
        <v>4094</v>
      </c>
      <c r="D29" s="160" t="s">
        <v>793</v>
      </c>
      <c r="E29" s="188" t="s">
        <v>27</v>
      </c>
      <c r="F29" s="293">
        <v>100</v>
      </c>
      <c r="G29" s="30">
        <v>472</v>
      </c>
      <c r="H29" s="164">
        <v>47200</v>
      </c>
    </row>
    <row r="30" spans="1:8" s="18" customFormat="1" ht="30.75" customHeight="1" x14ac:dyDescent="0.25">
      <c r="A30" s="89">
        <v>45099</v>
      </c>
      <c r="B30" s="89">
        <v>45099</v>
      </c>
      <c r="C30" s="33">
        <v>4032</v>
      </c>
      <c r="D30" s="160" t="s">
        <v>289</v>
      </c>
      <c r="E30" s="188" t="s">
        <v>27</v>
      </c>
      <c r="F30" s="293">
        <v>12</v>
      </c>
      <c r="G30" s="30">
        <v>666.69999999999993</v>
      </c>
      <c r="H30" s="164">
        <v>8000.4</v>
      </c>
    </row>
    <row r="31" spans="1:8" s="18" customFormat="1" ht="30.75" customHeight="1" x14ac:dyDescent="0.25">
      <c r="A31" s="89">
        <v>45099</v>
      </c>
      <c r="B31" s="89">
        <v>45099</v>
      </c>
      <c r="C31" s="33">
        <v>4080</v>
      </c>
      <c r="D31" s="34" t="s">
        <v>794</v>
      </c>
      <c r="E31" s="35" t="s">
        <v>27</v>
      </c>
      <c r="F31" s="293">
        <v>146</v>
      </c>
      <c r="G31" s="30">
        <v>68.947400000000002</v>
      </c>
      <c r="H31" s="164">
        <v>10342.11</v>
      </c>
    </row>
    <row r="32" spans="1:8" s="18" customFormat="1" ht="30.75" customHeight="1" x14ac:dyDescent="0.25">
      <c r="A32" s="89">
        <v>45098</v>
      </c>
      <c r="B32" s="89">
        <v>45098</v>
      </c>
      <c r="C32" s="33">
        <v>4026</v>
      </c>
      <c r="D32" s="160" t="s">
        <v>789</v>
      </c>
      <c r="E32" s="159" t="s">
        <v>30</v>
      </c>
      <c r="F32" s="293">
        <v>100</v>
      </c>
      <c r="G32" s="30">
        <v>129.80000000000001</v>
      </c>
      <c r="H32" s="164">
        <v>12980</v>
      </c>
    </row>
    <row r="33" spans="1:8" s="18" customFormat="1" ht="30.75" customHeight="1" x14ac:dyDescent="0.25">
      <c r="A33" s="89">
        <v>45098</v>
      </c>
      <c r="B33" s="89">
        <v>45098</v>
      </c>
      <c r="C33" s="33">
        <v>4092</v>
      </c>
      <c r="D33" s="160" t="s">
        <v>790</v>
      </c>
      <c r="E33" s="159" t="s">
        <v>30</v>
      </c>
      <c r="F33" s="293">
        <v>30</v>
      </c>
      <c r="G33" s="30">
        <v>424.8</v>
      </c>
      <c r="H33" s="164">
        <v>12744</v>
      </c>
    </row>
    <row r="34" spans="1:8" s="18" customFormat="1" ht="30.75" customHeight="1" x14ac:dyDescent="0.25">
      <c r="A34" s="89">
        <v>45098</v>
      </c>
      <c r="B34" s="89">
        <v>45098</v>
      </c>
      <c r="C34" s="33">
        <v>4073</v>
      </c>
      <c r="D34" s="160" t="s">
        <v>791</v>
      </c>
      <c r="E34" s="159" t="s">
        <v>30</v>
      </c>
      <c r="F34" s="293">
        <v>24</v>
      </c>
      <c r="G34" s="30">
        <v>141.6</v>
      </c>
      <c r="H34" s="164">
        <v>3398.4</v>
      </c>
    </row>
    <row r="35" spans="1:8" s="18" customFormat="1" ht="30.75" customHeight="1" x14ac:dyDescent="0.25">
      <c r="A35" s="210">
        <v>45093</v>
      </c>
      <c r="B35" s="210">
        <v>45093</v>
      </c>
      <c r="C35" s="188">
        <v>4001</v>
      </c>
      <c r="D35" s="160" t="s">
        <v>752</v>
      </c>
      <c r="E35" s="188" t="s">
        <v>30</v>
      </c>
      <c r="F35" s="293">
        <v>300</v>
      </c>
      <c r="G35" s="30">
        <v>86.14</v>
      </c>
      <c r="H35" s="164">
        <v>25842</v>
      </c>
    </row>
    <row r="36" spans="1:8" s="18" customFormat="1" ht="30.75" customHeight="1" x14ac:dyDescent="0.25">
      <c r="A36" s="210">
        <v>45093</v>
      </c>
      <c r="B36" s="210">
        <v>45093</v>
      </c>
      <c r="C36" s="188">
        <v>4054</v>
      </c>
      <c r="D36" s="160" t="s">
        <v>753</v>
      </c>
      <c r="E36" s="188" t="s">
        <v>23</v>
      </c>
      <c r="F36" s="293">
        <v>10</v>
      </c>
      <c r="G36" s="30">
        <v>443.68</v>
      </c>
      <c r="H36" s="164">
        <v>4436.8</v>
      </c>
    </row>
    <row r="37" spans="1:8" s="18" customFormat="1" ht="40.5" customHeight="1" x14ac:dyDescent="0.25">
      <c r="A37" s="210">
        <v>45093</v>
      </c>
      <c r="B37" s="210">
        <v>45093</v>
      </c>
      <c r="C37" s="188">
        <v>4028</v>
      </c>
      <c r="D37" s="160" t="s">
        <v>755</v>
      </c>
      <c r="E37" s="188" t="s">
        <v>30</v>
      </c>
      <c r="F37" s="293">
        <v>100</v>
      </c>
      <c r="G37" s="30">
        <v>108.56</v>
      </c>
      <c r="H37" s="164">
        <v>10856</v>
      </c>
    </row>
    <row r="38" spans="1:8" s="18" customFormat="1" ht="40.5" customHeight="1" x14ac:dyDescent="0.25">
      <c r="A38" s="210">
        <v>45093</v>
      </c>
      <c r="B38" s="210">
        <v>45093</v>
      </c>
      <c r="C38" s="188">
        <v>4028</v>
      </c>
      <c r="D38" s="160" t="s">
        <v>756</v>
      </c>
      <c r="E38" s="188" t="s">
        <v>30</v>
      </c>
      <c r="F38" s="293">
        <v>25</v>
      </c>
      <c r="G38" s="30">
        <v>108.56</v>
      </c>
      <c r="H38" s="164">
        <v>2714</v>
      </c>
    </row>
    <row r="39" spans="1:8" s="18" customFormat="1" ht="40.5" customHeight="1" x14ac:dyDescent="0.25">
      <c r="A39" s="210">
        <v>45093</v>
      </c>
      <c r="B39" s="210">
        <v>45093</v>
      </c>
      <c r="C39" s="188">
        <v>4071</v>
      </c>
      <c r="D39" s="160" t="s">
        <v>757</v>
      </c>
      <c r="E39" s="188" t="s">
        <v>27</v>
      </c>
      <c r="F39" s="293">
        <v>1200</v>
      </c>
      <c r="G39" s="30">
        <v>47.9375</v>
      </c>
      <c r="H39" s="164">
        <v>57525</v>
      </c>
    </row>
    <row r="40" spans="1:8" s="18" customFormat="1" ht="30.75" customHeight="1" x14ac:dyDescent="0.25">
      <c r="A40" s="210">
        <v>45093</v>
      </c>
      <c r="B40" s="210">
        <v>45093</v>
      </c>
      <c r="C40" s="188">
        <v>4059</v>
      </c>
      <c r="D40" s="160" t="s">
        <v>758</v>
      </c>
      <c r="E40" s="188" t="s">
        <v>23</v>
      </c>
      <c r="F40" s="293">
        <v>3</v>
      </c>
      <c r="G40" s="30">
        <v>3835</v>
      </c>
      <c r="H40" s="164">
        <v>11505</v>
      </c>
    </row>
    <row r="41" spans="1:8" s="18" customFormat="1" ht="30.75" customHeight="1" x14ac:dyDescent="0.25">
      <c r="A41" s="210">
        <v>45093</v>
      </c>
      <c r="B41" s="210">
        <v>45093</v>
      </c>
      <c r="C41" s="188">
        <v>4069</v>
      </c>
      <c r="D41" s="160" t="s">
        <v>759</v>
      </c>
      <c r="E41" s="188" t="s">
        <v>50</v>
      </c>
      <c r="F41" s="293">
        <v>30</v>
      </c>
      <c r="G41" s="30">
        <v>293.82</v>
      </c>
      <c r="H41" s="164">
        <v>8814.6</v>
      </c>
    </row>
    <row r="42" spans="1:8" s="18" customFormat="1" ht="30.75" customHeight="1" x14ac:dyDescent="0.25">
      <c r="A42" s="210">
        <v>45093</v>
      </c>
      <c r="B42" s="210">
        <v>45093</v>
      </c>
      <c r="C42" s="188">
        <v>4069</v>
      </c>
      <c r="D42" s="160" t="s">
        <v>760</v>
      </c>
      <c r="E42" s="188" t="s">
        <v>50</v>
      </c>
      <c r="F42" s="293">
        <v>30</v>
      </c>
      <c r="G42" s="30">
        <v>293.82</v>
      </c>
      <c r="H42" s="164">
        <v>8814.6</v>
      </c>
    </row>
    <row r="43" spans="1:8" s="18" customFormat="1" ht="30.75" customHeight="1" x14ac:dyDescent="0.25">
      <c r="A43" s="210">
        <v>45093</v>
      </c>
      <c r="B43" s="210">
        <v>45093</v>
      </c>
      <c r="C43" s="188">
        <v>4017</v>
      </c>
      <c r="D43" s="160" t="s">
        <v>761</v>
      </c>
      <c r="E43" s="188" t="s">
        <v>27</v>
      </c>
      <c r="F43" s="293">
        <v>50</v>
      </c>
      <c r="G43" s="30">
        <v>188.8</v>
      </c>
      <c r="H43" s="164">
        <v>9440</v>
      </c>
    </row>
    <row r="44" spans="1:8" s="18" customFormat="1" ht="30.75" customHeight="1" x14ac:dyDescent="0.25">
      <c r="A44" s="210">
        <v>45093</v>
      </c>
      <c r="B44" s="210">
        <v>45093</v>
      </c>
      <c r="C44" s="188">
        <v>4017</v>
      </c>
      <c r="D44" s="160" t="s">
        <v>762</v>
      </c>
      <c r="E44" s="188" t="s">
        <v>27</v>
      </c>
      <c r="F44" s="293">
        <v>50</v>
      </c>
      <c r="G44" s="30">
        <v>188.8</v>
      </c>
      <c r="H44" s="164">
        <v>9440</v>
      </c>
    </row>
    <row r="45" spans="1:8" s="18" customFormat="1" ht="30.75" customHeight="1" x14ac:dyDescent="0.25">
      <c r="A45" s="210">
        <v>45093</v>
      </c>
      <c r="B45" s="210">
        <v>45093</v>
      </c>
      <c r="C45" s="188">
        <v>4087</v>
      </c>
      <c r="D45" s="160" t="s">
        <v>764</v>
      </c>
      <c r="E45" s="188" t="s">
        <v>27</v>
      </c>
      <c r="F45" s="293">
        <v>20</v>
      </c>
      <c r="G45" s="30">
        <v>135.69999999999999</v>
      </c>
      <c r="H45" s="164">
        <v>2714</v>
      </c>
    </row>
    <row r="46" spans="1:8" s="18" customFormat="1" ht="30.75" customHeight="1" x14ac:dyDescent="0.25">
      <c r="A46" s="210">
        <v>45093</v>
      </c>
      <c r="B46" s="210">
        <v>45093</v>
      </c>
      <c r="C46" s="188">
        <v>4087</v>
      </c>
      <c r="D46" s="160" t="s">
        <v>765</v>
      </c>
      <c r="E46" s="188" t="s">
        <v>27</v>
      </c>
      <c r="F46" s="293">
        <v>20</v>
      </c>
      <c r="G46" s="30">
        <v>135.69999999999999</v>
      </c>
      <c r="H46" s="164">
        <v>2714</v>
      </c>
    </row>
    <row r="47" spans="1:8" s="18" customFormat="1" ht="30.75" customHeight="1" x14ac:dyDescent="0.25">
      <c r="A47" s="210">
        <v>45093</v>
      </c>
      <c r="B47" s="210">
        <v>45093</v>
      </c>
      <c r="C47" s="188">
        <v>4044</v>
      </c>
      <c r="D47" s="160" t="s">
        <v>244</v>
      </c>
      <c r="E47" s="188" t="s">
        <v>27</v>
      </c>
      <c r="F47" s="293">
        <v>130</v>
      </c>
      <c r="G47" s="30">
        <v>49.56</v>
      </c>
      <c r="H47" s="164">
        <v>6442.8</v>
      </c>
    </row>
    <row r="48" spans="1:8" s="18" customFormat="1" ht="30.75" customHeight="1" x14ac:dyDescent="0.25">
      <c r="A48" s="210">
        <v>45093</v>
      </c>
      <c r="B48" s="210">
        <v>45093</v>
      </c>
      <c r="C48" s="188">
        <v>4044</v>
      </c>
      <c r="D48" s="160" t="s">
        <v>766</v>
      </c>
      <c r="E48" s="188" t="s">
        <v>27</v>
      </c>
      <c r="F48" s="293">
        <v>70</v>
      </c>
      <c r="G48" s="30">
        <v>49.559999999999995</v>
      </c>
      <c r="H48" s="164">
        <v>3469.2</v>
      </c>
    </row>
    <row r="49" spans="1:8" s="18" customFormat="1" ht="30.75" customHeight="1" x14ac:dyDescent="0.25">
      <c r="A49" s="210">
        <v>45093</v>
      </c>
      <c r="B49" s="210">
        <v>45093</v>
      </c>
      <c r="C49" s="188">
        <v>4037</v>
      </c>
      <c r="D49" s="160" t="s">
        <v>767</v>
      </c>
      <c r="E49" s="188" t="s">
        <v>27</v>
      </c>
      <c r="F49" s="293">
        <v>20</v>
      </c>
      <c r="G49" s="30">
        <v>424.8</v>
      </c>
      <c r="H49" s="164">
        <v>8496</v>
      </c>
    </row>
    <row r="50" spans="1:8" s="18" customFormat="1" ht="30.75" customHeight="1" x14ac:dyDescent="0.25">
      <c r="A50" s="210">
        <v>45093</v>
      </c>
      <c r="B50" s="210">
        <v>45093</v>
      </c>
      <c r="C50" s="188">
        <v>4011</v>
      </c>
      <c r="D50" s="160" t="s">
        <v>768</v>
      </c>
      <c r="E50" s="188" t="s">
        <v>69</v>
      </c>
      <c r="F50" s="293">
        <v>72</v>
      </c>
      <c r="G50" s="30">
        <v>100.3</v>
      </c>
      <c r="H50" s="164">
        <v>7221.6</v>
      </c>
    </row>
    <row r="51" spans="1:8" s="18" customFormat="1" ht="48.75" customHeight="1" x14ac:dyDescent="0.25">
      <c r="A51" s="210">
        <v>45093</v>
      </c>
      <c r="B51" s="210">
        <v>45093</v>
      </c>
      <c r="C51" s="188">
        <v>4009</v>
      </c>
      <c r="D51" s="160" t="s">
        <v>769</v>
      </c>
      <c r="E51" s="188" t="s">
        <v>27</v>
      </c>
      <c r="F51" s="293">
        <v>8</v>
      </c>
      <c r="G51" s="30">
        <v>3115.2</v>
      </c>
      <c r="H51" s="164">
        <v>24921.599999999999</v>
      </c>
    </row>
    <row r="52" spans="1:8" s="18" customFormat="1" ht="40.5" customHeight="1" x14ac:dyDescent="0.25">
      <c r="A52" s="210">
        <v>45093</v>
      </c>
      <c r="B52" s="210">
        <v>45093</v>
      </c>
      <c r="C52" s="188">
        <v>4051</v>
      </c>
      <c r="D52" s="160" t="s">
        <v>770</v>
      </c>
      <c r="E52" s="188" t="s">
        <v>27</v>
      </c>
      <c r="F52" s="293">
        <v>30</v>
      </c>
      <c r="G52" s="30">
        <v>224.2</v>
      </c>
      <c r="H52" s="164">
        <v>6726</v>
      </c>
    </row>
    <row r="53" spans="1:8" s="18" customFormat="1" ht="40.5" customHeight="1" x14ac:dyDescent="0.25">
      <c r="A53" s="210">
        <v>45093</v>
      </c>
      <c r="B53" s="210">
        <v>45093</v>
      </c>
      <c r="C53" s="188">
        <v>4097</v>
      </c>
      <c r="D53" s="160" t="s">
        <v>771</v>
      </c>
      <c r="E53" s="188" t="s">
        <v>27</v>
      </c>
      <c r="F53" s="293">
        <v>50</v>
      </c>
      <c r="G53" s="30">
        <v>147.5</v>
      </c>
      <c r="H53" s="164">
        <v>7375</v>
      </c>
    </row>
    <row r="54" spans="1:8" s="18" customFormat="1" ht="30.75" customHeight="1" x14ac:dyDescent="0.25">
      <c r="A54" s="220">
        <v>45093</v>
      </c>
      <c r="B54" s="220">
        <v>45093</v>
      </c>
      <c r="C54" s="159">
        <v>4003</v>
      </c>
      <c r="D54" s="160" t="s">
        <v>303</v>
      </c>
      <c r="E54" s="35" t="s">
        <v>27</v>
      </c>
      <c r="F54" s="293">
        <v>60</v>
      </c>
      <c r="G54" s="30">
        <v>123.9</v>
      </c>
      <c r="H54" s="164">
        <v>7434</v>
      </c>
    </row>
    <row r="55" spans="1:8" s="18" customFormat="1" ht="30.75" customHeight="1" x14ac:dyDescent="0.25">
      <c r="A55" s="220">
        <v>45093</v>
      </c>
      <c r="B55" s="220">
        <v>45093</v>
      </c>
      <c r="C55" s="159">
        <v>4062</v>
      </c>
      <c r="D55" s="160" t="s">
        <v>772</v>
      </c>
      <c r="E55" s="35" t="s">
        <v>27</v>
      </c>
      <c r="F55" s="293">
        <v>20</v>
      </c>
      <c r="G55" s="30">
        <v>171.1</v>
      </c>
      <c r="H55" s="164">
        <v>3422</v>
      </c>
    </row>
    <row r="56" spans="1:8" s="18" customFormat="1" ht="30.75" customHeight="1" x14ac:dyDescent="0.25">
      <c r="A56" s="220">
        <v>45093</v>
      </c>
      <c r="B56" s="220">
        <v>45093</v>
      </c>
      <c r="C56" s="159">
        <v>4031</v>
      </c>
      <c r="D56" s="160" t="s">
        <v>774</v>
      </c>
      <c r="E56" s="35" t="s">
        <v>30</v>
      </c>
      <c r="F56" s="293">
        <v>60</v>
      </c>
      <c r="G56" s="30">
        <v>116.82</v>
      </c>
      <c r="H56" s="164">
        <v>7009.2</v>
      </c>
    </row>
    <row r="57" spans="1:8" s="18" customFormat="1" ht="30.75" customHeight="1" x14ac:dyDescent="0.25">
      <c r="A57" s="220">
        <v>45093</v>
      </c>
      <c r="B57" s="220">
        <v>45093</v>
      </c>
      <c r="C57" s="159">
        <v>4016</v>
      </c>
      <c r="D57" s="160" t="s">
        <v>777</v>
      </c>
      <c r="E57" s="35" t="s">
        <v>30</v>
      </c>
      <c r="F57" s="293">
        <v>24</v>
      </c>
      <c r="G57" s="30">
        <v>182.9</v>
      </c>
      <c r="H57" s="164">
        <v>4389.6000000000004</v>
      </c>
    </row>
    <row r="58" spans="1:8" s="18" customFormat="1" ht="30.75" customHeight="1" x14ac:dyDescent="0.25">
      <c r="A58" s="220">
        <v>45093</v>
      </c>
      <c r="B58" s="220">
        <v>45093</v>
      </c>
      <c r="C58" s="159">
        <v>4049</v>
      </c>
      <c r="D58" s="160" t="s">
        <v>750</v>
      </c>
      <c r="E58" s="35" t="s">
        <v>23</v>
      </c>
      <c r="F58" s="293">
        <v>250</v>
      </c>
      <c r="G58" s="30">
        <v>50.268000000000001</v>
      </c>
      <c r="H58" s="164">
        <v>12567</v>
      </c>
    </row>
    <row r="59" spans="1:8" s="18" customFormat="1" ht="30.75" customHeight="1" x14ac:dyDescent="0.25">
      <c r="A59" s="220">
        <v>45093</v>
      </c>
      <c r="B59" s="220">
        <v>45093</v>
      </c>
      <c r="C59" s="159">
        <v>4048</v>
      </c>
      <c r="D59" s="160" t="s">
        <v>779</v>
      </c>
      <c r="E59" s="35" t="s">
        <v>27</v>
      </c>
      <c r="F59" s="293">
        <v>50</v>
      </c>
      <c r="G59" s="30">
        <v>106.2</v>
      </c>
      <c r="H59" s="164">
        <v>5310</v>
      </c>
    </row>
    <row r="60" spans="1:8" s="18" customFormat="1" ht="30.75" customHeight="1" x14ac:dyDescent="0.25">
      <c r="A60" s="220">
        <v>45093</v>
      </c>
      <c r="B60" s="220">
        <v>45093</v>
      </c>
      <c r="C60" s="159">
        <v>4013</v>
      </c>
      <c r="D60" s="160" t="s">
        <v>780</v>
      </c>
      <c r="E60" s="35" t="s">
        <v>27</v>
      </c>
      <c r="F60" s="293">
        <v>50</v>
      </c>
      <c r="G60" s="30">
        <v>110.92</v>
      </c>
      <c r="H60" s="164">
        <v>5546</v>
      </c>
    </row>
    <row r="61" spans="1:8" s="18" customFormat="1" ht="30.75" customHeight="1" x14ac:dyDescent="0.25">
      <c r="A61" s="220">
        <v>45093</v>
      </c>
      <c r="B61" s="220">
        <v>45093</v>
      </c>
      <c r="C61" s="159">
        <v>4013</v>
      </c>
      <c r="D61" s="160" t="s">
        <v>781</v>
      </c>
      <c r="E61" s="35" t="s">
        <v>27</v>
      </c>
      <c r="F61" s="293">
        <v>50</v>
      </c>
      <c r="G61" s="30">
        <v>110.92</v>
      </c>
      <c r="H61" s="164">
        <v>5546</v>
      </c>
    </row>
    <row r="62" spans="1:8" s="18" customFormat="1" ht="30.75" customHeight="1" x14ac:dyDescent="0.25">
      <c r="A62" s="220">
        <v>45093</v>
      </c>
      <c r="B62" s="220">
        <v>45093</v>
      </c>
      <c r="C62" s="159">
        <v>4013</v>
      </c>
      <c r="D62" s="160" t="s">
        <v>782</v>
      </c>
      <c r="E62" s="35" t="s">
        <v>27</v>
      </c>
      <c r="F62" s="293">
        <v>50</v>
      </c>
      <c r="G62" s="30">
        <v>110.92</v>
      </c>
      <c r="H62" s="164">
        <v>5546</v>
      </c>
    </row>
    <row r="63" spans="1:8" s="18" customFormat="1" ht="30.75" customHeight="1" x14ac:dyDescent="0.25">
      <c r="A63" s="220">
        <v>45093</v>
      </c>
      <c r="B63" s="220">
        <v>45093</v>
      </c>
      <c r="C63" s="159">
        <v>4012</v>
      </c>
      <c r="D63" s="160" t="s">
        <v>290</v>
      </c>
      <c r="E63" s="35" t="s">
        <v>27</v>
      </c>
      <c r="F63" s="293">
        <v>100</v>
      </c>
      <c r="G63" s="30">
        <v>7.08</v>
      </c>
      <c r="H63" s="164">
        <v>708</v>
      </c>
    </row>
    <row r="64" spans="1:8" s="18" customFormat="1" ht="30.75" customHeight="1" x14ac:dyDescent="0.25">
      <c r="A64" s="220">
        <v>45093</v>
      </c>
      <c r="B64" s="220">
        <v>45093</v>
      </c>
      <c r="C64" s="159">
        <v>4077</v>
      </c>
      <c r="D64" s="160" t="s">
        <v>291</v>
      </c>
      <c r="E64" s="35" t="s">
        <v>27</v>
      </c>
      <c r="F64" s="293">
        <v>50</v>
      </c>
      <c r="G64" s="30">
        <v>10.62</v>
      </c>
      <c r="H64" s="164">
        <v>531</v>
      </c>
    </row>
    <row r="65" spans="1:8" s="18" customFormat="1" ht="40.5" customHeight="1" x14ac:dyDescent="0.25">
      <c r="A65" s="220">
        <v>45093</v>
      </c>
      <c r="B65" s="220">
        <v>45093</v>
      </c>
      <c r="C65" s="159">
        <v>4069</v>
      </c>
      <c r="D65" s="160" t="s">
        <v>783</v>
      </c>
      <c r="E65" s="35" t="s">
        <v>23</v>
      </c>
      <c r="F65" s="293">
        <v>75</v>
      </c>
      <c r="G65" s="30">
        <v>53.1</v>
      </c>
      <c r="H65" s="164">
        <v>3982.5</v>
      </c>
    </row>
    <row r="66" spans="1:8" s="18" customFormat="1" ht="40.5" customHeight="1" x14ac:dyDescent="0.25">
      <c r="A66" s="220">
        <v>45093</v>
      </c>
      <c r="B66" s="220">
        <v>45093</v>
      </c>
      <c r="C66" s="159">
        <v>4069</v>
      </c>
      <c r="D66" s="278" t="s">
        <v>784</v>
      </c>
      <c r="E66" s="35" t="s">
        <v>23</v>
      </c>
      <c r="F66" s="293">
        <v>50</v>
      </c>
      <c r="G66" s="30">
        <v>57.82</v>
      </c>
      <c r="H66" s="164">
        <v>2891</v>
      </c>
    </row>
    <row r="67" spans="1:8" s="18" customFormat="1" ht="40.5" customHeight="1" x14ac:dyDescent="0.25">
      <c r="A67" s="220">
        <v>45093</v>
      </c>
      <c r="B67" s="220">
        <v>45093</v>
      </c>
      <c r="C67" s="159">
        <v>4097</v>
      </c>
      <c r="D67" s="160" t="s">
        <v>787</v>
      </c>
      <c r="E67" s="35" t="s">
        <v>27</v>
      </c>
      <c r="F67" s="293">
        <v>25</v>
      </c>
      <c r="G67" s="30">
        <v>46.02</v>
      </c>
      <c r="H67" s="164">
        <v>1150.5</v>
      </c>
    </row>
    <row r="68" spans="1:8" s="18" customFormat="1" ht="40.5" customHeight="1" x14ac:dyDescent="0.25">
      <c r="A68" s="220">
        <v>45093</v>
      </c>
      <c r="B68" s="220">
        <v>45093</v>
      </c>
      <c r="C68" s="159">
        <v>4019</v>
      </c>
      <c r="D68" s="160" t="s">
        <v>751</v>
      </c>
      <c r="E68" s="35" t="s">
        <v>27</v>
      </c>
      <c r="F68" s="293">
        <v>11</v>
      </c>
      <c r="G68" s="30">
        <v>106.2</v>
      </c>
      <c r="H68" s="164">
        <v>1168.2</v>
      </c>
    </row>
    <row r="69" spans="1:8" s="18" customFormat="1" ht="30.75" customHeight="1" x14ac:dyDescent="0.25">
      <c r="A69" s="210">
        <v>45091</v>
      </c>
      <c r="B69" s="210">
        <v>45091</v>
      </c>
      <c r="C69" s="188">
        <v>4038</v>
      </c>
      <c r="D69" s="160" t="s">
        <v>242</v>
      </c>
      <c r="E69" s="188" t="s">
        <v>27</v>
      </c>
      <c r="F69" s="293">
        <v>1000</v>
      </c>
      <c r="G69" s="30">
        <v>109.681</v>
      </c>
      <c r="H69" s="164">
        <v>109681</v>
      </c>
    </row>
    <row r="70" spans="1:8" s="18" customFormat="1" ht="30.75" customHeight="1" x14ac:dyDescent="0.25">
      <c r="A70" s="89">
        <v>45084</v>
      </c>
      <c r="B70" s="89">
        <v>45053</v>
      </c>
      <c r="C70" s="116">
        <v>1001</v>
      </c>
      <c r="D70" s="34" t="s">
        <v>795</v>
      </c>
      <c r="E70" s="118" t="s">
        <v>115</v>
      </c>
      <c r="F70" s="116">
        <v>500</v>
      </c>
      <c r="G70" s="30">
        <v>264.32</v>
      </c>
      <c r="H70" s="164">
        <v>132160</v>
      </c>
    </row>
    <row r="71" spans="1:8" s="18" customFormat="1" ht="30.75" customHeight="1" x14ac:dyDescent="0.25">
      <c r="A71" s="89">
        <v>45084</v>
      </c>
      <c r="B71" s="89">
        <v>45053</v>
      </c>
      <c r="C71" s="159">
        <v>1041</v>
      </c>
      <c r="D71" s="160" t="s">
        <v>118</v>
      </c>
      <c r="E71" s="35" t="s">
        <v>27</v>
      </c>
      <c r="F71" s="293">
        <v>1200</v>
      </c>
      <c r="G71" s="30">
        <v>18.88</v>
      </c>
      <c r="H71" s="164">
        <v>22656</v>
      </c>
    </row>
    <row r="72" spans="1:8" s="18" customFormat="1" ht="30.75" customHeight="1" x14ac:dyDescent="0.25">
      <c r="A72" s="140">
        <v>45077</v>
      </c>
      <c r="B72" s="140">
        <v>45077</v>
      </c>
      <c r="C72" s="33">
        <v>2040</v>
      </c>
      <c r="D72" s="34" t="s">
        <v>798</v>
      </c>
      <c r="E72" s="35" t="s">
        <v>50</v>
      </c>
      <c r="F72" s="293">
        <v>182</v>
      </c>
      <c r="G72" s="30">
        <v>25.9954</v>
      </c>
      <c r="H72" s="164">
        <v>4731.16</v>
      </c>
    </row>
    <row r="73" spans="1:8" s="18" customFormat="1" ht="30.75" customHeight="1" x14ac:dyDescent="0.25">
      <c r="A73" s="140">
        <v>45077</v>
      </c>
      <c r="B73" s="140">
        <v>45077</v>
      </c>
      <c r="C73" s="116">
        <v>1078</v>
      </c>
      <c r="D73" s="34" t="s">
        <v>799</v>
      </c>
      <c r="E73" s="35" t="s">
        <v>23</v>
      </c>
      <c r="F73" s="293">
        <v>92</v>
      </c>
      <c r="G73" s="30">
        <v>28.6858</v>
      </c>
      <c r="H73" s="164">
        <v>2639.09</v>
      </c>
    </row>
    <row r="74" spans="1:8" s="18" customFormat="1" ht="30.75" customHeight="1" x14ac:dyDescent="0.25">
      <c r="A74" s="140">
        <v>45077</v>
      </c>
      <c r="B74" s="140">
        <v>45077</v>
      </c>
      <c r="C74" s="116">
        <v>2050</v>
      </c>
      <c r="D74" s="34" t="s">
        <v>800</v>
      </c>
      <c r="E74" s="35" t="s">
        <v>131</v>
      </c>
      <c r="F74" s="293">
        <v>147</v>
      </c>
      <c r="G74" s="30">
        <v>146.00139999999999</v>
      </c>
      <c r="H74" s="164">
        <v>21462.21</v>
      </c>
    </row>
    <row r="75" spans="1:8" s="18" customFormat="1" ht="30.75" customHeight="1" x14ac:dyDescent="0.25">
      <c r="A75" s="140">
        <v>45077</v>
      </c>
      <c r="B75" s="140">
        <v>45077</v>
      </c>
      <c r="C75" s="33">
        <v>2049</v>
      </c>
      <c r="D75" s="34" t="s">
        <v>413</v>
      </c>
      <c r="E75" s="35" t="s">
        <v>131</v>
      </c>
      <c r="F75" s="293">
        <v>178</v>
      </c>
      <c r="G75" s="30">
        <v>7.08</v>
      </c>
      <c r="H75" s="164">
        <v>1260.24</v>
      </c>
    </row>
    <row r="76" spans="1:8" s="18" customFormat="1" ht="40.5" customHeight="1" x14ac:dyDescent="0.25">
      <c r="A76" s="140">
        <v>45077</v>
      </c>
      <c r="B76" s="140">
        <v>45077</v>
      </c>
      <c r="C76" s="116">
        <v>2041</v>
      </c>
      <c r="D76" s="34" t="s">
        <v>801</v>
      </c>
      <c r="E76" s="35" t="s">
        <v>131</v>
      </c>
      <c r="F76" s="293">
        <v>38</v>
      </c>
      <c r="G76" s="30">
        <v>161.601</v>
      </c>
      <c r="H76" s="164">
        <v>6140.84</v>
      </c>
    </row>
    <row r="77" spans="1:8" s="18" customFormat="1" ht="40.5" customHeight="1" x14ac:dyDescent="0.25">
      <c r="A77" s="140">
        <v>45077</v>
      </c>
      <c r="B77" s="140">
        <v>45077</v>
      </c>
      <c r="C77" s="116">
        <v>2041</v>
      </c>
      <c r="D77" s="34" t="s">
        <v>802</v>
      </c>
      <c r="E77" s="35" t="s">
        <v>131</v>
      </c>
      <c r="F77" s="293">
        <v>48</v>
      </c>
      <c r="G77" s="30">
        <v>222.65419999999997</v>
      </c>
      <c r="H77" s="164">
        <v>10687.4</v>
      </c>
    </row>
    <row r="78" spans="1:8" s="18" customFormat="1" ht="40.5" customHeight="1" x14ac:dyDescent="0.25">
      <c r="A78" s="140">
        <v>45077</v>
      </c>
      <c r="B78" s="140">
        <v>45077</v>
      </c>
      <c r="C78" s="116">
        <v>2088</v>
      </c>
      <c r="D78" s="34" t="s">
        <v>803</v>
      </c>
      <c r="E78" s="35" t="s">
        <v>131</v>
      </c>
      <c r="F78" s="293">
        <v>80</v>
      </c>
      <c r="G78" s="30">
        <v>127.994625</v>
      </c>
      <c r="H78" s="164">
        <v>10239.57</v>
      </c>
    </row>
    <row r="79" spans="1:8" s="18" customFormat="1" ht="40.5" customHeight="1" x14ac:dyDescent="0.25">
      <c r="A79" s="140">
        <v>45077</v>
      </c>
      <c r="B79" s="140">
        <v>45077</v>
      </c>
      <c r="C79" s="116">
        <v>2088</v>
      </c>
      <c r="D79" s="34" t="s">
        <v>804</v>
      </c>
      <c r="E79" s="35" t="s">
        <v>131</v>
      </c>
      <c r="F79" s="293">
        <v>27</v>
      </c>
      <c r="G79" s="30">
        <v>116.348</v>
      </c>
      <c r="H79" s="164">
        <v>3141.3900000000003</v>
      </c>
    </row>
    <row r="80" spans="1:8" s="18" customFormat="1" ht="29.25" customHeight="1" x14ac:dyDescent="0.25">
      <c r="A80" s="140">
        <v>45077</v>
      </c>
      <c r="B80" s="140">
        <v>45077</v>
      </c>
      <c r="C80" s="116">
        <v>2005</v>
      </c>
      <c r="D80" s="34" t="s">
        <v>805</v>
      </c>
      <c r="E80" s="35" t="s">
        <v>131</v>
      </c>
      <c r="F80" s="293">
        <v>50</v>
      </c>
      <c r="G80" s="30">
        <v>5.9</v>
      </c>
      <c r="H80" s="164">
        <v>295</v>
      </c>
    </row>
    <row r="81" spans="1:8" s="18" customFormat="1" ht="29.25" customHeight="1" x14ac:dyDescent="0.25">
      <c r="A81" s="140">
        <v>45077</v>
      </c>
      <c r="B81" s="140">
        <v>45077</v>
      </c>
      <c r="C81" s="116">
        <v>2018</v>
      </c>
      <c r="D81" s="34" t="s">
        <v>376</v>
      </c>
      <c r="E81" s="35" t="s">
        <v>131</v>
      </c>
      <c r="F81" s="293">
        <v>92</v>
      </c>
      <c r="G81" s="30">
        <v>25.5352</v>
      </c>
      <c r="H81" s="164">
        <v>2349.2399999999998</v>
      </c>
    </row>
    <row r="82" spans="1:8" s="18" customFormat="1" ht="29.25" customHeight="1" x14ac:dyDescent="0.25">
      <c r="A82" s="140">
        <v>45077</v>
      </c>
      <c r="B82" s="140">
        <v>45077</v>
      </c>
      <c r="C82" s="116">
        <v>2108</v>
      </c>
      <c r="D82" s="34" t="s">
        <v>806</v>
      </c>
      <c r="E82" s="35" t="s">
        <v>131</v>
      </c>
      <c r="F82" s="293">
        <v>5</v>
      </c>
      <c r="G82" s="30">
        <v>2999.9960000000001</v>
      </c>
      <c r="H82" s="164">
        <v>14999.98</v>
      </c>
    </row>
    <row r="83" spans="1:8" s="18" customFormat="1" ht="40.5" customHeight="1" x14ac:dyDescent="0.25">
      <c r="A83" s="140">
        <v>45077</v>
      </c>
      <c r="B83" s="140">
        <v>45077</v>
      </c>
      <c r="C83" s="116">
        <v>1008</v>
      </c>
      <c r="D83" s="34" t="s">
        <v>807</v>
      </c>
      <c r="E83" s="35" t="s">
        <v>131</v>
      </c>
      <c r="F83" s="293">
        <v>800</v>
      </c>
      <c r="G83" s="30">
        <v>2.2900300000000002</v>
      </c>
      <c r="H83" s="164">
        <v>1832.0200000000002</v>
      </c>
    </row>
    <row r="84" spans="1:8" s="18" customFormat="1" ht="40.5" customHeight="1" x14ac:dyDescent="0.25">
      <c r="A84" s="140">
        <v>45077</v>
      </c>
      <c r="B84" s="140">
        <v>45077</v>
      </c>
      <c r="C84" s="116">
        <v>1008</v>
      </c>
      <c r="D84" s="34" t="s">
        <v>808</v>
      </c>
      <c r="E84" s="35" t="s">
        <v>131</v>
      </c>
      <c r="F84" s="293">
        <v>1000</v>
      </c>
      <c r="G84" s="30">
        <v>2.7600199999999999</v>
      </c>
      <c r="H84" s="164">
        <v>2760.02</v>
      </c>
    </row>
    <row r="85" spans="1:8" s="18" customFormat="1" ht="30.75" customHeight="1" x14ac:dyDescent="0.25">
      <c r="A85" s="140">
        <v>45077</v>
      </c>
      <c r="B85" s="140">
        <v>45077</v>
      </c>
      <c r="C85" s="33">
        <v>2035</v>
      </c>
      <c r="D85" s="34" t="s">
        <v>809</v>
      </c>
      <c r="E85" s="35" t="s">
        <v>131</v>
      </c>
      <c r="F85" s="293">
        <v>39</v>
      </c>
      <c r="G85" s="30">
        <v>69.926749999999998</v>
      </c>
      <c r="H85" s="164">
        <v>2727.1400000000003</v>
      </c>
    </row>
    <row r="86" spans="1:8" s="18" customFormat="1" ht="30.75" customHeight="1" x14ac:dyDescent="0.25">
      <c r="A86" s="140">
        <v>45077</v>
      </c>
      <c r="B86" s="140">
        <v>45077</v>
      </c>
      <c r="C86" s="116">
        <v>2037</v>
      </c>
      <c r="D86" s="34" t="s">
        <v>810</v>
      </c>
      <c r="E86" s="35" t="s">
        <v>131</v>
      </c>
      <c r="F86" s="293">
        <v>400</v>
      </c>
      <c r="G86" s="30">
        <v>27.670999999999999</v>
      </c>
      <c r="H86" s="164">
        <v>11068.4</v>
      </c>
    </row>
    <row r="87" spans="1:8" s="18" customFormat="1" ht="30.75" customHeight="1" x14ac:dyDescent="0.25">
      <c r="A87" s="140">
        <v>45077</v>
      </c>
      <c r="B87" s="140">
        <v>45077</v>
      </c>
      <c r="C87" s="116">
        <v>1065</v>
      </c>
      <c r="D87" s="34" t="s">
        <v>811</v>
      </c>
      <c r="E87" s="35" t="s">
        <v>131</v>
      </c>
      <c r="F87" s="293">
        <v>296</v>
      </c>
      <c r="G87" s="30">
        <v>17.995000000000001</v>
      </c>
      <c r="H87" s="164">
        <v>5326.52</v>
      </c>
    </row>
    <row r="88" spans="1:8" s="18" customFormat="1" ht="30.75" customHeight="1" x14ac:dyDescent="0.25">
      <c r="A88" s="140">
        <v>45077</v>
      </c>
      <c r="B88" s="140">
        <v>45077</v>
      </c>
      <c r="C88" s="116">
        <v>2022</v>
      </c>
      <c r="D88" s="34" t="s">
        <v>812</v>
      </c>
      <c r="E88" s="35" t="s">
        <v>131</v>
      </c>
      <c r="F88" s="293">
        <v>10</v>
      </c>
      <c r="G88" s="30">
        <v>38.999000000000002</v>
      </c>
      <c r="H88" s="164">
        <v>389.99</v>
      </c>
    </row>
    <row r="89" spans="1:8" s="18" customFormat="1" ht="30.75" customHeight="1" x14ac:dyDescent="0.25">
      <c r="A89" s="140">
        <v>45077</v>
      </c>
      <c r="B89" s="140">
        <v>45077</v>
      </c>
      <c r="C89" s="116">
        <v>2033</v>
      </c>
      <c r="D89" s="34" t="s">
        <v>813</v>
      </c>
      <c r="E89" s="35" t="s">
        <v>131</v>
      </c>
      <c r="F89" s="293">
        <v>162</v>
      </c>
      <c r="G89" s="30">
        <v>58.905600000000007</v>
      </c>
      <c r="H89" s="164">
        <v>9542.7100000000009</v>
      </c>
    </row>
    <row r="90" spans="1:8" s="18" customFormat="1" ht="30.75" customHeight="1" x14ac:dyDescent="0.25">
      <c r="A90" s="140">
        <v>45077</v>
      </c>
      <c r="B90" s="140">
        <v>45077</v>
      </c>
      <c r="C90" s="116">
        <v>1019</v>
      </c>
      <c r="D90" s="34" t="s">
        <v>814</v>
      </c>
      <c r="E90" s="35" t="s">
        <v>131</v>
      </c>
      <c r="F90" s="293">
        <v>1250</v>
      </c>
      <c r="G90" s="30">
        <v>26.160128</v>
      </c>
      <c r="H90" s="164">
        <v>32700.16</v>
      </c>
    </row>
    <row r="91" spans="1:8" s="18" customFormat="1" ht="30.75" customHeight="1" x14ac:dyDescent="0.25">
      <c r="A91" s="140">
        <v>45077</v>
      </c>
      <c r="B91" s="140">
        <v>45077</v>
      </c>
      <c r="C91" s="116">
        <v>1023</v>
      </c>
      <c r="D91" s="34" t="s">
        <v>815</v>
      </c>
      <c r="E91" s="35" t="s">
        <v>131</v>
      </c>
      <c r="F91" s="293">
        <v>1250</v>
      </c>
      <c r="G91" s="30">
        <v>34.399832000000004</v>
      </c>
      <c r="H91" s="164">
        <v>42999.79</v>
      </c>
    </row>
    <row r="92" spans="1:8" s="18" customFormat="1" ht="30.75" customHeight="1" x14ac:dyDescent="0.25">
      <c r="A92" s="89">
        <v>45076</v>
      </c>
      <c r="B92" s="89">
        <v>45076</v>
      </c>
      <c r="C92" s="116">
        <v>1001</v>
      </c>
      <c r="D92" s="34" t="s">
        <v>795</v>
      </c>
      <c r="E92" s="118" t="s">
        <v>115</v>
      </c>
      <c r="F92" s="116">
        <v>268</v>
      </c>
      <c r="G92" s="30">
        <v>264.32</v>
      </c>
      <c r="H92" s="164">
        <v>70837.760000000009</v>
      </c>
    </row>
    <row r="93" spans="1:8" s="18" customFormat="1" ht="30.75" customHeight="1" x14ac:dyDescent="0.25">
      <c r="A93" s="89">
        <v>45076</v>
      </c>
      <c r="B93" s="89">
        <v>45076</v>
      </c>
      <c r="C93" s="116">
        <v>2015</v>
      </c>
      <c r="D93" s="34" t="s">
        <v>816</v>
      </c>
      <c r="E93" s="118" t="s">
        <v>50</v>
      </c>
      <c r="F93" s="116">
        <v>196</v>
      </c>
      <c r="G93" s="30">
        <v>18.88</v>
      </c>
      <c r="H93" s="164">
        <v>3700.48</v>
      </c>
    </row>
    <row r="94" spans="1:8" s="18" customFormat="1" ht="30.75" customHeight="1" x14ac:dyDescent="0.25">
      <c r="A94" s="89">
        <v>45076</v>
      </c>
      <c r="B94" s="89">
        <v>45076</v>
      </c>
      <c r="C94" s="116">
        <v>2044</v>
      </c>
      <c r="D94" s="34" t="s">
        <v>817</v>
      </c>
      <c r="E94" s="118" t="s">
        <v>131</v>
      </c>
      <c r="F94" s="116">
        <v>150</v>
      </c>
      <c r="G94" s="30">
        <v>14.16</v>
      </c>
      <c r="H94" s="164">
        <v>2124</v>
      </c>
    </row>
    <row r="95" spans="1:8" s="18" customFormat="1" ht="30.75" customHeight="1" x14ac:dyDescent="0.25">
      <c r="A95" s="89">
        <v>45076</v>
      </c>
      <c r="B95" s="89">
        <v>45076</v>
      </c>
      <c r="C95" s="116">
        <v>2028</v>
      </c>
      <c r="D95" s="34" t="s">
        <v>818</v>
      </c>
      <c r="E95" s="118" t="s">
        <v>131</v>
      </c>
      <c r="F95" s="116">
        <v>39</v>
      </c>
      <c r="G95" s="30">
        <v>241.9</v>
      </c>
      <c r="H95" s="164">
        <v>9434.1</v>
      </c>
    </row>
    <row r="96" spans="1:8" s="18" customFormat="1" ht="30.75" customHeight="1" x14ac:dyDescent="0.25">
      <c r="A96" s="89">
        <v>45076</v>
      </c>
      <c r="B96" s="89">
        <v>45076</v>
      </c>
      <c r="C96" s="116">
        <v>2084</v>
      </c>
      <c r="D96" s="34" t="s">
        <v>417</v>
      </c>
      <c r="E96" s="118" t="s">
        <v>131</v>
      </c>
      <c r="F96" s="116">
        <v>200</v>
      </c>
      <c r="G96" s="30">
        <v>29.5</v>
      </c>
      <c r="H96" s="164">
        <v>5900</v>
      </c>
    </row>
    <row r="97" spans="1:8" s="18" customFormat="1" ht="30.75" customHeight="1" x14ac:dyDescent="0.25">
      <c r="A97" s="89">
        <v>45076</v>
      </c>
      <c r="B97" s="89">
        <v>45076</v>
      </c>
      <c r="C97" s="116">
        <v>2046</v>
      </c>
      <c r="D97" s="34" t="s">
        <v>418</v>
      </c>
      <c r="E97" s="118" t="s">
        <v>131</v>
      </c>
      <c r="F97" s="116">
        <v>150</v>
      </c>
      <c r="G97" s="30">
        <v>29.5</v>
      </c>
      <c r="H97" s="164">
        <v>4425</v>
      </c>
    </row>
    <row r="98" spans="1:8" s="18" customFormat="1" ht="30.75" customHeight="1" x14ac:dyDescent="0.25">
      <c r="A98" s="89">
        <v>45076</v>
      </c>
      <c r="B98" s="89">
        <v>45076</v>
      </c>
      <c r="C98" s="116">
        <v>1042</v>
      </c>
      <c r="D98" s="34" t="s">
        <v>819</v>
      </c>
      <c r="E98" s="118" t="s">
        <v>131</v>
      </c>
      <c r="F98" s="116">
        <v>470</v>
      </c>
      <c r="G98" s="30">
        <v>30.68</v>
      </c>
      <c r="H98" s="164">
        <v>14419.6</v>
      </c>
    </row>
    <row r="99" spans="1:8" s="18" customFormat="1" ht="30.75" customHeight="1" x14ac:dyDescent="0.25">
      <c r="A99" s="89">
        <v>45076</v>
      </c>
      <c r="B99" s="89">
        <v>45076</v>
      </c>
      <c r="C99" s="116">
        <v>2078</v>
      </c>
      <c r="D99" s="34" t="s">
        <v>420</v>
      </c>
      <c r="E99" s="118" t="s">
        <v>172</v>
      </c>
      <c r="F99" s="116">
        <v>16</v>
      </c>
      <c r="G99" s="30">
        <v>129.80000000000001</v>
      </c>
      <c r="H99" s="164">
        <v>2076.8000000000002</v>
      </c>
    </row>
    <row r="100" spans="1:8" s="18" customFormat="1" ht="30.75" customHeight="1" x14ac:dyDescent="0.25">
      <c r="A100" s="89">
        <v>45076</v>
      </c>
      <c r="B100" s="89">
        <v>45076</v>
      </c>
      <c r="C100" s="116">
        <v>2009</v>
      </c>
      <c r="D100" s="34" t="s">
        <v>820</v>
      </c>
      <c r="E100" s="118" t="s">
        <v>50</v>
      </c>
      <c r="F100" s="116">
        <v>188</v>
      </c>
      <c r="G100" s="30">
        <v>16.52</v>
      </c>
      <c r="H100" s="164">
        <v>3105.76</v>
      </c>
    </row>
    <row r="101" spans="1:8" s="18" customFormat="1" ht="30.75" customHeight="1" x14ac:dyDescent="0.25">
      <c r="A101" s="89">
        <v>45076</v>
      </c>
      <c r="B101" s="89">
        <v>45076</v>
      </c>
      <c r="C101" s="116">
        <v>2017</v>
      </c>
      <c r="D101" s="34" t="s">
        <v>821</v>
      </c>
      <c r="E101" s="118" t="s">
        <v>131</v>
      </c>
      <c r="F101" s="116">
        <v>44</v>
      </c>
      <c r="G101" s="30">
        <v>70.8</v>
      </c>
      <c r="H101" s="164">
        <v>3115.2</v>
      </c>
    </row>
    <row r="102" spans="1:8" s="18" customFormat="1" ht="30.75" customHeight="1" x14ac:dyDescent="0.25">
      <c r="A102" s="89">
        <v>45076</v>
      </c>
      <c r="B102" s="89">
        <v>45076</v>
      </c>
      <c r="C102" s="116">
        <v>2017</v>
      </c>
      <c r="D102" s="34" t="s">
        <v>822</v>
      </c>
      <c r="E102" s="118" t="s">
        <v>131</v>
      </c>
      <c r="F102" s="116">
        <v>43</v>
      </c>
      <c r="G102" s="30">
        <v>70.8</v>
      </c>
      <c r="H102" s="164">
        <v>3044.4</v>
      </c>
    </row>
    <row r="103" spans="1:8" s="18" customFormat="1" ht="30.75" customHeight="1" x14ac:dyDescent="0.25">
      <c r="A103" s="89">
        <v>45076</v>
      </c>
      <c r="B103" s="89">
        <v>45076</v>
      </c>
      <c r="C103" s="116">
        <v>2023</v>
      </c>
      <c r="D103" s="34" t="s">
        <v>526</v>
      </c>
      <c r="E103" s="118" t="s">
        <v>131</v>
      </c>
      <c r="F103" s="116">
        <v>17</v>
      </c>
      <c r="G103" s="30">
        <v>115.64000000000001</v>
      </c>
      <c r="H103" s="164">
        <v>1965.88</v>
      </c>
    </row>
    <row r="104" spans="1:8" s="18" customFormat="1" ht="30.75" customHeight="1" x14ac:dyDescent="0.25">
      <c r="A104" s="89">
        <v>45076</v>
      </c>
      <c r="B104" s="89">
        <v>45076</v>
      </c>
      <c r="C104" s="116">
        <v>2070</v>
      </c>
      <c r="D104" s="34" t="s">
        <v>823</v>
      </c>
      <c r="E104" s="118" t="s">
        <v>131</v>
      </c>
      <c r="F104" s="116">
        <v>100</v>
      </c>
      <c r="G104" s="30">
        <v>4.72</v>
      </c>
      <c r="H104" s="164">
        <v>472</v>
      </c>
    </row>
    <row r="105" spans="1:8" s="18" customFormat="1" ht="30.75" customHeight="1" x14ac:dyDescent="0.25">
      <c r="A105" s="89">
        <v>45076</v>
      </c>
      <c r="B105" s="89">
        <v>45076</v>
      </c>
      <c r="C105" s="116">
        <v>2089</v>
      </c>
      <c r="D105" s="34" t="s">
        <v>824</v>
      </c>
      <c r="E105" s="118" t="s">
        <v>131</v>
      </c>
      <c r="F105" s="116">
        <v>9</v>
      </c>
      <c r="G105" s="30">
        <v>861.4</v>
      </c>
      <c r="H105" s="164">
        <v>7752.6</v>
      </c>
    </row>
    <row r="106" spans="1:8" s="18" customFormat="1" ht="50.25" customHeight="1" x14ac:dyDescent="0.25">
      <c r="A106" s="89">
        <v>45076</v>
      </c>
      <c r="B106" s="89">
        <v>45076</v>
      </c>
      <c r="C106" s="116">
        <v>2066</v>
      </c>
      <c r="D106" s="34" t="s">
        <v>825</v>
      </c>
      <c r="E106" s="118" t="s">
        <v>23</v>
      </c>
      <c r="F106" s="116">
        <v>25</v>
      </c>
      <c r="G106" s="30">
        <v>129.80000000000001</v>
      </c>
      <c r="H106" s="164">
        <v>3245</v>
      </c>
    </row>
    <row r="107" spans="1:8" s="18" customFormat="1" ht="30.75" customHeight="1" x14ac:dyDescent="0.25">
      <c r="A107" s="89">
        <v>45076</v>
      </c>
      <c r="B107" s="89">
        <v>45076</v>
      </c>
      <c r="C107" s="116">
        <v>2083</v>
      </c>
      <c r="D107" s="34" t="s">
        <v>826</v>
      </c>
      <c r="E107" s="118" t="s">
        <v>131</v>
      </c>
      <c r="F107" s="116">
        <v>0</v>
      </c>
      <c r="G107" s="30">
        <v>270.21999999999997</v>
      </c>
      <c r="H107" s="164">
        <v>0</v>
      </c>
    </row>
    <row r="108" spans="1:8" s="18" customFormat="1" ht="30.75" customHeight="1" x14ac:dyDescent="0.25">
      <c r="A108" s="89">
        <v>45076</v>
      </c>
      <c r="B108" s="89">
        <v>45076</v>
      </c>
      <c r="C108" s="116">
        <v>2090</v>
      </c>
      <c r="D108" s="34" t="s">
        <v>827</v>
      </c>
      <c r="E108" s="118" t="s">
        <v>131</v>
      </c>
      <c r="F108" s="116">
        <v>10</v>
      </c>
      <c r="G108" s="30">
        <v>519.20000000000005</v>
      </c>
      <c r="H108" s="164">
        <v>5192</v>
      </c>
    </row>
    <row r="109" spans="1:8" s="18" customFormat="1" ht="30.75" customHeight="1" x14ac:dyDescent="0.25">
      <c r="A109" s="89">
        <v>45076</v>
      </c>
      <c r="B109" s="89">
        <v>45076</v>
      </c>
      <c r="C109" s="116">
        <v>2091</v>
      </c>
      <c r="D109" s="34" t="s">
        <v>828</v>
      </c>
      <c r="E109" s="118" t="s">
        <v>131</v>
      </c>
      <c r="F109" s="116">
        <v>3</v>
      </c>
      <c r="G109" s="30">
        <v>2849.7000000000003</v>
      </c>
      <c r="H109" s="164">
        <v>8549.1</v>
      </c>
    </row>
    <row r="110" spans="1:8" s="18" customFormat="1" ht="30.75" customHeight="1" x14ac:dyDescent="0.25">
      <c r="A110" s="89">
        <v>45072</v>
      </c>
      <c r="B110" s="89">
        <v>45072</v>
      </c>
      <c r="C110" s="116">
        <v>2096</v>
      </c>
      <c r="D110" s="160" t="s">
        <v>829</v>
      </c>
      <c r="E110" s="118" t="s">
        <v>131</v>
      </c>
      <c r="F110" s="116">
        <v>180</v>
      </c>
      <c r="G110" s="30">
        <v>20.461199999999998</v>
      </c>
      <c r="H110" s="164">
        <v>3683.0099999999998</v>
      </c>
    </row>
    <row r="111" spans="1:8" s="18" customFormat="1" ht="30.75" customHeight="1" x14ac:dyDescent="0.25">
      <c r="A111" s="89">
        <v>45072</v>
      </c>
      <c r="B111" s="89">
        <v>45072</v>
      </c>
      <c r="C111" s="116">
        <v>2044</v>
      </c>
      <c r="D111" s="160" t="s">
        <v>830</v>
      </c>
      <c r="E111" s="118" t="s">
        <v>131</v>
      </c>
      <c r="F111" s="116">
        <v>150</v>
      </c>
      <c r="G111" s="30">
        <v>16.5672</v>
      </c>
      <c r="H111" s="164">
        <v>2485.08</v>
      </c>
    </row>
    <row r="112" spans="1:8" s="18" customFormat="1" ht="30.75" customHeight="1" x14ac:dyDescent="0.25">
      <c r="A112" s="89">
        <v>45072</v>
      </c>
      <c r="B112" s="89">
        <v>45072</v>
      </c>
      <c r="C112" s="116">
        <v>2044</v>
      </c>
      <c r="D112" s="160" t="s">
        <v>831</v>
      </c>
      <c r="E112" s="118" t="s">
        <v>131</v>
      </c>
      <c r="F112" s="116">
        <v>136</v>
      </c>
      <c r="G112" s="30">
        <v>16.5672</v>
      </c>
      <c r="H112" s="164">
        <v>2253.14</v>
      </c>
    </row>
    <row r="113" spans="1:8" s="18" customFormat="1" ht="30.75" customHeight="1" x14ac:dyDescent="0.25">
      <c r="A113" s="89">
        <v>45072</v>
      </c>
      <c r="B113" s="89">
        <v>45072</v>
      </c>
      <c r="C113" s="116">
        <v>2044</v>
      </c>
      <c r="D113" s="160" t="s">
        <v>832</v>
      </c>
      <c r="E113" s="118" t="s">
        <v>131</v>
      </c>
      <c r="F113" s="116">
        <v>100</v>
      </c>
      <c r="G113" s="30">
        <v>16.567181818181819</v>
      </c>
      <c r="H113" s="164">
        <v>1656.72</v>
      </c>
    </row>
    <row r="114" spans="1:8" s="18" customFormat="1" ht="40.5" customHeight="1" x14ac:dyDescent="0.25">
      <c r="A114" s="89">
        <v>45072</v>
      </c>
      <c r="B114" s="89">
        <v>45072</v>
      </c>
      <c r="C114" s="116">
        <v>2087</v>
      </c>
      <c r="D114" s="160" t="s">
        <v>833</v>
      </c>
      <c r="E114" s="118" t="s">
        <v>131</v>
      </c>
      <c r="F114" s="116">
        <v>30</v>
      </c>
      <c r="G114" s="30">
        <v>428.08033333333333</v>
      </c>
      <c r="H114" s="164">
        <v>12842.41</v>
      </c>
    </row>
    <row r="115" spans="1:8" s="18" customFormat="1" ht="30.75" customHeight="1" x14ac:dyDescent="0.25">
      <c r="A115" s="89">
        <v>45070</v>
      </c>
      <c r="B115" s="89">
        <v>45070</v>
      </c>
      <c r="C115" s="116">
        <v>2011</v>
      </c>
      <c r="D115" s="34" t="s">
        <v>834</v>
      </c>
      <c r="E115" s="35" t="s">
        <v>50</v>
      </c>
      <c r="F115" s="293">
        <v>196</v>
      </c>
      <c r="G115" s="30">
        <v>28.32</v>
      </c>
      <c r="H115" s="164">
        <v>5550.72</v>
      </c>
    </row>
    <row r="116" spans="1:8" s="18" customFormat="1" ht="30.75" customHeight="1" x14ac:dyDescent="0.25">
      <c r="A116" s="89">
        <v>45070</v>
      </c>
      <c r="B116" s="89">
        <v>45070</v>
      </c>
      <c r="C116" s="116">
        <v>2016</v>
      </c>
      <c r="D116" s="34" t="s">
        <v>835</v>
      </c>
      <c r="E116" s="35" t="s">
        <v>50</v>
      </c>
      <c r="F116" s="293">
        <v>196</v>
      </c>
      <c r="G116" s="30">
        <v>35.4</v>
      </c>
      <c r="H116" s="164">
        <v>6938.4</v>
      </c>
    </row>
    <row r="117" spans="1:8" s="18" customFormat="1" ht="30.75" customHeight="1" x14ac:dyDescent="0.25">
      <c r="A117" s="89">
        <v>45070</v>
      </c>
      <c r="B117" s="89">
        <v>45070</v>
      </c>
      <c r="C117" s="116">
        <v>2056</v>
      </c>
      <c r="D117" s="34" t="s">
        <v>836</v>
      </c>
      <c r="E117" s="35" t="s">
        <v>131</v>
      </c>
      <c r="F117" s="293">
        <v>200</v>
      </c>
      <c r="G117" s="30">
        <v>23.01</v>
      </c>
      <c r="H117" s="164">
        <v>4602</v>
      </c>
    </row>
    <row r="118" spans="1:8" s="18" customFormat="1" ht="30.75" customHeight="1" x14ac:dyDescent="0.25">
      <c r="A118" s="89">
        <v>45070</v>
      </c>
      <c r="B118" s="89">
        <v>45070</v>
      </c>
      <c r="C118" s="116">
        <v>2067</v>
      </c>
      <c r="D118" s="34" t="s">
        <v>511</v>
      </c>
      <c r="E118" s="35" t="s">
        <v>131</v>
      </c>
      <c r="F118" s="293">
        <v>975</v>
      </c>
      <c r="G118" s="30">
        <v>23</v>
      </c>
      <c r="H118" s="164">
        <v>22425</v>
      </c>
    </row>
    <row r="119" spans="1:8" s="18" customFormat="1" ht="30.75" customHeight="1" x14ac:dyDescent="0.25">
      <c r="A119" s="89">
        <v>45070</v>
      </c>
      <c r="B119" s="89">
        <v>45070</v>
      </c>
      <c r="C119" s="116">
        <v>2004</v>
      </c>
      <c r="D119" s="34" t="s">
        <v>837</v>
      </c>
      <c r="E119" s="35" t="s">
        <v>131</v>
      </c>
      <c r="F119" s="293">
        <v>60</v>
      </c>
      <c r="G119" s="30">
        <v>23</v>
      </c>
      <c r="H119" s="164">
        <v>1380</v>
      </c>
    </row>
    <row r="120" spans="1:8" s="18" customFormat="1" ht="30.75" customHeight="1" x14ac:dyDescent="0.25">
      <c r="A120" s="89">
        <v>45070</v>
      </c>
      <c r="B120" s="89">
        <v>45070</v>
      </c>
      <c r="C120" s="116">
        <v>2065</v>
      </c>
      <c r="D120" s="34" t="s">
        <v>365</v>
      </c>
      <c r="E120" s="35" t="s">
        <v>131</v>
      </c>
      <c r="F120" s="293">
        <v>60</v>
      </c>
      <c r="G120" s="30">
        <v>23</v>
      </c>
      <c r="H120" s="164">
        <v>1380</v>
      </c>
    </row>
    <row r="121" spans="1:8" s="18" customFormat="1" ht="30.75" customHeight="1" x14ac:dyDescent="0.25">
      <c r="A121" s="89">
        <v>45070</v>
      </c>
      <c r="B121" s="89">
        <v>45070</v>
      </c>
      <c r="C121" s="116">
        <v>2085</v>
      </c>
      <c r="D121" s="34" t="s">
        <v>838</v>
      </c>
      <c r="E121" s="35" t="s">
        <v>50</v>
      </c>
      <c r="F121" s="293">
        <v>147</v>
      </c>
      <c r="G121" s="30">
        <v>36.58</v>
      </c>
      <c r="H121" s="164">
        <v>5377.26</v>
      </c>
    </row>
    <row r="122" spans="1:8" s="18" customFormat="1" ht="30.75" customHeight="1" x14ac:dyDescent="0.25">
      <c r="A122" s="89">
        <v>45070</v>
      </c>
      <c r="B122" s="89">
        <v>45070</v>
      </c>
      <c r="C122" s="116">
        <v>2086</v>
      </c>
      <c r="D122" s="34" t="s">
        <v>268</v>
      </c>
      <c r="E122" s="35" t="s">
        <v>131</v>
      </c>
      <c r="F122" s="293">
        <v>191</v>
      </c>
      <c r="G122" s="30">
        <v>37.76</v>
      </c>
      <c r="H122" s="164">
        <v>7212.16</v>
      </c>
    </row>
    <row r="123" spans="1:8" s="18" customFormat="1" ht="30.75" customHeight="1" x14ac:dyDescent="0.25">
      <c r="A123" s="89">
        <v>45070</v>
      </c>
      <c r="B123" s="89">
        <v>45070</v>
      </c>
      <c r="C123" s="116">
        <v>2028</v>
      </c>
      <c r="D123" s="34" t="s">
        <v>839</v>
      </c>
      <c r="E123" s="35" t="s">
        <v>131</v>
      </c>
      <c r="F123" s="293">
        <v>15</v>
      </c>
      <c r="G123" s="30">
        <v>331.58000000000004</v>
      </c>
      <c r="H123" s="164">
        <v>4973.7000000000007</v>
      </c>
    </row>
    <row r="124" spans="1:8" s="18" customFormat="1" ht="30.75" customHeight="1" x14ac:dyDescent="0.25">
      <c r="A124" s="89">
        <v>45070</v>
      </c>
      <c r="B124" s="89">
        <v>45070</v>
      </c>
      <c r="C124" s="116">
        <v>2024</v>
      </c>
      <c r="D124" s="34" t="s">
        <v>840</v>
      </c>
      <c r="E124" s="35" t="s">
        <v>131</v>
      </c>
      <c r="F124" s="293">
        <v>17</v>
      </c>
      <c r="G124" s="30">
        <v>678.5</v>
      </c>
      <c r="H124" s="164">
        <v>11534.5</v>
      </c>
    </row>
    <row r="125" spans="1:8" s="18" customFormat="1" ht="30.75" customHeight="1" x14ac:dyDescent="0.25">
      <c r="A125" s="89">
        <v>45070</v>
      </c>
      <c r="B125" s="89">
        <v>45070</v>
      </c>
      <c r="C125" s="116">
        <v>2002</v>
      </c>
      <c r="D125" s="34" t="s">
        <v>841</v>
      </c>
      <c r="E125" s="35" t="s">
        <v>131</v>
      </c>
      <c r="F125" s="293">
        <v>3000</v>
      </c>
      <c r="G125" s="30">
        <v>3.33</v>
      </c>
      <c r="H125" s="164">
        <v>9990</v>
      </c>
    </row>
    <row r="126" spans="1:8" s="18" customFormat="1" ht="30.75" customHeight="1" x14ac:dyDescent="0.25">
      <c r="A126" s="89">
        <v>45070</v>
      </c>
      <c r="B126" s="89">
        <v>45070</v>
      </c>
      <c r="C126" s="116">
        <v>2037</v>
      </c>
      <c r="D126" s="34" t="s">
        <v>842</v>
      </c>
      <c r="E126" s="35" t="s">
        <v>131</v>
      </c>
      <c r="F126" s="293">
        <v>600</v>
      </c>
      <c r="G126" s="30">
        <v>18.88</v>
      </c>
      <c r="H126" s="164">
        <v>11328</v>
      </c>
    </row>
    <row r="127" spans="1:8" s="18" customFormat="1" ht="30.75" customHeight="1" x14ac:dyDescent="0.25">
      <c r="A127" s="140">
        <v>45055</v>
      </c>
      <c r="B127" s="140">
        <v>45055</v>
      </c>
      <c r="C127" s="159">
        <v>1001</v>
      </c>
      <c r="D127" s="160" t="s">
        <v>843</v>
      </c>
      <c r="E127" s="159" t="s">
        <v>115</v>
      </c>
      <c r="F127" s="293">
        <v>597</v>
      </c>
      <c r="G127" s="30">
        <v>236</v>
      </c>
      <c r="H127" s="164">
        <v>140892</v>
      </c>
    </row>
    <row r="128" spans="1:8" s="18" customFormat="1" ht="30.75" customHeight="1" x14ac:dyDescent="0.25">
      <c r="A128" s="140">
        <v>45044</v>
      </c>
      <c r="B128" s="140">
        <v>45044</v>
      </c>
      <c r="C128" s="286">
        <v>4007</v>
      </c>
      <c r="D128" s="289" t="s">
        <v>216</v>
      </c>
      <c r="E128" s="277" t="s">
        <v>217</v>
      </c>
      <c r="F128" s="293">
        <v>491</v>
      </c>
      <c r="G128" s="30">
        <v>228</v>
      </c>
      <c r="H128" s="164">
        <v>111946.68</v>
      </c>
    </row>
    <row r="129" spans="1:8" s="18" customFormat="1" ht="30.75" customHeight="1" x14ac:dyDescent="0.25">
      <c r="A129" s="140">
        <v>45041</v>
      </c>
      <c r="B129" s="140">
        <v>45041</v>
      </c>
      <c r="C129" s="116">
        <v>4075</v>
      </c>
      <c r="D129" s="160" t="s">
        <v>214</v>
      </c>
      <c r="E129" s="159" t="s">
        <v>131</v>
      </c>
      <c r="F129" s="293">
        <v>144</v>
      </c>
      <c r="G129" s="30">
        <v>444.86</v>
      </c>
      <c r="H129" s="164">
        <v>64059.840000000004</v>
      </c>
    </row>
    <row r="130" spans="1:8" s="18" customFormat="1" ht="30.75" customHeight="1" x14ac:dyDescent="0.25">
      <c r="A130" s="140">
        <v>45005</v>
      </c>
      <c r="B130" s="140">
        <v>45005</v>
      </c>
      <c r="C130" s="116">
        <v>4013</v>
      </c>
      <c r="D130" s="155" t="s">
        <v>223</v>
      </c>
      <c r="E130" s="33" t="s">
        <v>131</v>
      </c>
      <c r="F130" s="293">
        <v>5</v>
      </c>
      <c r="G130" s="30">
        <v>100.3</v>
      </c>
      <c r="H130" s="164">
        <v>501.5</v>
      </c>
    </row>
    <row r="131" spans="1:8" s="18" customFormat="1" ht="30.75" customHeight="1" x14ac:dyDescent="0.25">
      <c r="A131" s="140">
        <v>45005</v>
      </c>
      <c r="B131" s="140">
        <v>45005</v>
      </c>
      <c r="C131" s="116">
        <v>4013</v>
      </c>
      <c r="D131" s="155" t="s">
        <v>224</v>
      </c>
      <c r="E131" s="33" t="s">
        <v>131</v>
      </c>
      <c r="F131" s="293">
        <v>20</v>
      </c>
      <c r="G131" s="30">
        <v>100.3</v>
      </c>
      <c r="H131" s="164">
        <v>2006.0000000000005</v>
      </c>
    </row>
    <row r="132" spans="1:8" s="18" customFormat="1" ht="30.75" customHeight="1" x14ac:dyDescent="0.25">
      <c r="A132" s="140">
        <v>45005</v>
      </c>
      <c r="B132" s="140">
        <v>45005</v>
      </c>
      <c r="C132" s="116">
        <v>4040</v>
      </c>
      <c r="D132" s="155" t="s">
        <v>225</v>
      </c>
      <c r="E132" s="33" t="s">
        <v>23</v>
      </c>
      <c r="F132" s="293">
        <v>130</v>
      </c>
      <c r="G132" s="30">
        <v>64.900000000000006</v>
      </c>
      <c r="H132" s="164">
        <v>8437.0000000000018</v>
      </c>
    </row>
    <row r="133" spans="1:8" s="18" customFormat="1" ht="30.75" customHeight="1" x14ac:dyDescent="0.25">
      <c r="A133" s="140">
        <v>45005</v>
      </c>
      <c r="B133" s="140">
        <v>45005</v>
      </c>
      <c r="C133" s="116">
        <v>4049</v>
      </c>
      <c r="D133" s="155" t="s">
        <v>226</v>
      </c>
      <c r="E133" s="33" t="s">
        <v>23</v>
      </c>
      <c r="F133" s="293">
        <v>90</v>
      </c>
      <c r="G133" s="30">
        <v>53.1</v>
      </c>
      <c r="H133" s="164">
        <v>4779</v>
      </c>
    </row>
    <row r="134" spans="1:8" s="18" customFormat="1" ht="30.75" customHeight="1" x14ac:dyDescent="0.25">
      <c r="A134" s="140">
        <v>45005</v>
      </c>
      <c r="B134" s="140">
        <v>45005</v>
      </c>
      <c r="C134" s="116">
        <v>4058</v>
      </c>
      <c r="D134" s="155" t="s">
        <v>227</v>
      </c>
      <c r="E134" s="33" t="s">
        <v>23</v>
      </c>
      <c r="F134" s="293">
        <v>145</v>
      </c>
      <c r="G134" s="30">
        <v>94.4</v>
      </c>
      <c r="H134" s="164">
        <v>13688</v>
      </c>
    </row>
    <row r="135" spans="1:8" s="18" customFormat="1" ht="40.5" customHeight="1" x14ac:dyDescent="0.25">
      <c r="A135" s="140">
        <v>44995</v>
      </c>
      <c r="B135" s="140">
        <v>44995</v>
      </c>
      <c r="C135" s="116">
        <v>4071</v>
      </c>
      <c r="D135" s="34" t="s">
        <v>249</v>
      </c>
      <c r="E135" s="36" t="s">
        <v>23</v>
      </c>
      <c r="F135" s="293">
        <v>150</v>
      </c>
      <c r="G135" s="30">
        <v>50.15</v>
      </c>
      <c r="H135" s="164">
        <v>7522.5</v>
      </c>
    </row>
    <row r="136" spans="1:8" s="18" customFormat="1" ht="30.75" customHeight="1" x14ac:dyDescent="0.25">
      <c r="A136" s="140">
        <v>44995</v>
      </c>
      <c r="B136" s="140">
        <v>44995</v>
      </c>
      <c r="C136" s="116">
        <v>4083</v>
      </c>
      <c r="D136" s="34" t="s">
        <v>251</v>
      </c>
      <c r="E136" s="36" t="s">
        <v>131</v>
      </c>
      <c r="F136" s="293">
        <v>48</v>
      </c>
      <c r="G136" s="30">
        <v>35.47</v>
      </c>
      <c r="H136" s="164">
        <v>1702.6</v>
      </c>
    </row>
    <row r="137" spans="1:8" s="18" customFormat="1" ht="40.5" customHeight="1" x14ac:dyDescent="0.25">
      <c r="A137" s="140">
        <v>44995</v>
      </c>
      <c r="B137" s="140">
        <v>44995</v>
      </c>
      <c r="C137" s="116">
        <v>4069</v>
      </c>
      <c r="D137" s="34" t="s">
        <v>252</v>
      </c>
      <c r="E137" s="36" t="s">
        <v>131</v>
      </c>
      <c r="F137" s="293">
        <v>32</v>
      </c>
      <c r="G137" s="30">
        <v>56.78</v>
      </c>
      <c r="H137" s="164">
        <v>1817.0600000000004</v>
      </c>
    </row>
    <row r="138" spans="1:8" s="18" customFormat="1" ht="40.5" customHeight="1" x14ac:dyDescent="0.25">
      <c r="A138" s="140">
        <v>44995</v>
      </c>
      <c r="B138" s="140">
        <v>44995</v>
      </c>
      <c r="C138" s="116">
        <v>4069</v>
      </c>
      <c r="D138" s="34" t="s">
        <v>253</v>
      </c>
      <c r="E138" s="36" t="s">
        <v>131</v>
      </c>
      <c r="F138" s="293">
        <v>51</v>
      </c>
      <c r="G138" s="30">
        <v>56.78</v>
      </c>
      <c r="H138" s="164">
        <v>2895.88</v>
      </c>
    </row>
    <row r="139" spans="1:8" s="18" customFormat="1" ht="40.5" customHeight="1" x14ac:dyDescent="0.25">
      <c r="A139" s="140">
        <v>44995</v>
      </c>
      <c r="B139" s="140">
        <v>44995</v>
      </c>
      <c r="C139" s="116">
        <v>4010</v>
      </c>
      <c r="D139" s="34" t="s">
        <v>254</v>
      </c>
      <c r="E139" s="36" t="s">
        <v>131</v>
      </c>
      <c r="F139" s="293">
        <v>20</v>
      </c>
      <c r="G139" s="30">
        <v>3342</v>
      </c>
      <c r="H139" s="164">
        <v>66839.92</v>
      </c>
    </row>
    <row r="140" spans="1:8" s="18" customFormat="1" ht="40.5" customHeight="1" x14ac:dyDescent="0.25">
      <c r="A140" s="140">
        <v>44995</v>
      </c>
      <c r="B140" s="89">
        <v>44995</v>
      </c>
      <c r="C140" s="116">
        <v>4097</v>
      </c>
      <c r="D140" s="34" t="s">
        <v>255</v>
      </c>
      <c r="E140" s="36" t="s">
        <v>131</v>
      </c>
      <c r="F140" s="293">
        <v>23</v>
      </c>
      <c r="G140" s="30">
        <v>43.8</v>
      </c>
      <c r="H140" s="164">
        <v>1007.4399999999999</v>
      </c>
    </row>
    <row r="141" spans="1:8" s="18" customFormat="1" ht="30.75" customHeight="1" x14ac:dyDescent="0.25">
      <c r="A141" s="140">
        <v>44995</v>
      </c>
      <c r="B141" s="89">
        <v>44995</v>
      </c>
      <c r="C141" s="116">
        <v>4093</v>
      </c>
      <c r="D141" s="34" t="s">
        <v>258</v>
      </c>
      <c r="E141" s="36" t="s">
        <v>131</v>
      </c>
      <c r="F141" s="293">
        <v>5</v>
      </c>
      <c r="G141" s="30">
        <v>423.39</v>
      </c>
      <c r="H141" s="164">
        <v>2116.94</v>
      </c>
    </row>
    <row r="142" spans="1:8" s="18" customFormat="1" ht="30.75" customHeight="1" x14ac:dyDescent="0.25">
      <c r="A142" s="140">
        <v>44994</v>
      </c>
      <c r="B142" s="89">
        <v>44994</v>
      </c>
      <c r="C142" s="33">
        <v>4038</v>
      </c>
      <c r="D142" s="155" t="s">
        <v>242</v>
      </c>
      <c r="E142" s="35" t="s">
        <v>23</v>
      </c>
      <c r="F142" s="293">
        <v>422</v>
      </c>
      <c r="G142" s="30">
        <v>112.1</v>
      </c>
      <c r="H142" s="164">
        <v>47306.2</v>
      </c>
    </row>
    <row r="143" spans="1:8" s="18" customFormat="1" ht="30.75" customHeight="1" x14ac:dyDescent="0.25">
      <c r="A143" s="140">
        <v>44994</v>
      </c>
      <c r="B143" s="89">
        <v>44994</v>
      </c>
      <c r="C143" s="33">
        <v>4001</v>
      </c>
      <c r="D143" s="155" t="s">
        <v>243</v>
      </c>
      <c r="E143" s="35" t="s">
        <v>131</v>
      </c>
      <c r="F143" s="293">
        <v>48</v>
      </c>
      <c r="G143" s="30">
        <v>118</v>
      </c>
      <c r="H143" s="164">
        <v>5664</v>
      </c>
    </row>
    <row r="144" spans="1:8" s="18" customFormat="1" ht="30.75" customHeight="1" x14ac:dyDescent="0.25">
      <c r="A144" s="140">
        <v>44994</v>
      </c>
      <c r="B144" s="89">
        <v>44994</v>
      </c>
      <c r="C144" s="33">
        <v>4044</v>
      </c>
      <c r="D144" s="155" t="s">
        <v>244</v>
      </c>
      <c r="E144" s="35" t="s">
        <v>131</v>
      </c>
      <c r="F144" s="293">
        <v>51</v>
      </c>
      <c r="G144" s="30">
        <v>43.66</v>
      </c>
      <c r="H144" s="164">
        <v>2226.66</v>
      </c>
    </row>
    <row r="145" spans="1:8" s="18" customFormat="1" ht="40.5" customHeight="1" x14ac:dyDescent="0.25">
      <c r="A145" s="140">
        <v>44994</v>
      </c>
      <c r="B145" s="89">
        <v>44994</v>
      </c>
      <c r="C145" s="33">
        <v>4010</v>
      </c>
      <c r="D145" s="155" t="s">
        <v>245</v>
      </c>
      <c r="E145" s="35" t="s">
        <v>131</v>
      </c>
      <c r="F145" s="293">
        <v>19</v>
      </c>
      <c r="G145" s="30">
        <v>230.1</v>
      </c>
      <c r="H145" s="164">
        <v>4371.8999999999996</v>
      </c>
    </row>
    <row r="146" spans="1:8" s="18" customFormat="1" ht="30.75" customHeight="1" x14ac:dyDescent="0.25">
      <c r="A146" s="140">
        <v>44994</v>
      </c>
      <c r="B146" s="89">
        <v>44994</v>
      </c>
      <c r="C146" s="33">
        <v>4047</v>
      </c>
      <c r="D146" s="155" t="s">
        <v>247</v>
      </c>
      <c r="E146" s="35" t="s">
        <v>23</v>
      </c>
      <c r="F146" s="293">
        <v>0</v>
      </c>
      <c r="G146" s="30">
        <v>25.96</v>
      </c>
      <c r="H146" s="164">
        <v>0</v>
      </c>
    </row>
    <row r="147" spans="1:8" s="18" customFormat="1" ht="30.75" customHeight="1" x14ac:dyDescent="0.25">
      <c r="A147" s="140">
        <v>44994</v>
      </c>
      <c r="B147" s="89">
        <v>44994</v>
      </c>
      <c r="C147" s="33">
        <v>4037</v>
      </c>
      <c r="D147" s="155" t="s">
        <v>248</v>
      </c>
      <c r="E147" s="35" t="s">
        <v>23</v>
      </c>
      <c r="F147" s="293">
        <v>61</v>
      </c>
      <c r="G147" s="30">
        <v>25.96</v>
      </c>
      <c r="H147" s="164">
        <v>1583.5600000000002</v>
      </c>
    </row>
    <row r="148" spans="1:8" s="18" customFormat="1" ht="30.75" customHeight="1" x14ac:dyDescent="0.25">
      <c r="A148" s="140">
        <v>44992</v>
      </c>
      <c r="B148" s="89">
        <v>44992</v>
      </c>
      <c r="C148" s="33">
        <v>4046</v>
      </c>
      <c r="D148" s="155" t="s">
        <v>228</v>
      </c>
      <c r="E148" s="35" t="s">
        <v>23</v>
      </c>
      <c r="F148" s="293">
        <v>124</v>
      </c>
      <c r="G148" s="30">
        <v>27.14</v>
      </c>
      <c r="H148" s="164">
        <v>3365.3600000000006</v>
      </c>
    </row>
    <row r="149" spans="1:8" s="18" customFormat="1" ht="30.75" customHeight="1" x14ac:dyDescent="0.25">
      <c r="A149" s="140">
        <v>44992</v>
      </c>
      <c r="B149" s="89">
        <v>44992</v>
      </c>
      <c r="C149" s="33">
        <v>4042</v>
      </c>
      <c r="D149" s="155" t="s">
        <v>230</v>
      </c>
      <c r="E149" s="35" t="s">
        <v>131</v>
      </c>
      <c r="F149" s="293">
        <v>67</v>
      </c>
      <c r="G149" s="30">
        <v>61.36</v>
      </c>
      <c r="H149" s="164">
        <v>4111.119999999999</v>
      </c>
    </row>
    <row r="150" spans="1:8" s="18" customFormat="1" ht="30.75" customHeight="1" x14ac:dyDescent="0.25">
      <c r="A150" s="140">
        <v>44992</v>
      </c>
      <c r="B150" s="89">
        <v>44992</v>
      </c>
      <c r="C150" s="33">
        <v>4003</v>
      </c>
      <c r="D150" s="155" t="s">
        <v>231</v>
      </c>
      <c r="E150" s="35" t="s">
        <v>131</v>
      </c>
      <c r="F150" s="293">
        <v>105</v>
      </c>
      <c r="G150" s="30">
        <v>127.44</v>
      </c>
      <c r="H150" s="164">
        <v>13381.199999999999</v>
      </c>
    </row>
    <row r="151" spans="1:8" s="18" customFormat="1" ht="30.75" customHeight="1" x14ac:dyDescent="0.25">
      <c r="A151" s="140">
        <v>44992</v>
      </c>
      <c r="B151" s="140">
        <v>44992</v>
      </c>
      <c r="C151" s="33">
        <v>4052</v>
      </c>
      <c r="D151" s="155" t="s">
        <v>232</v>
      </c>
      <c r="E151" s="35" t="s">
        <v>23</v>
      </c>
      <c r="F151" s="293">
        <v>71</v>
      </c>
      <c r="G151" s="30">
        <v>342.2</v>
      </c>
      <c r="H151" s="164">
        <v>24296.2</v>
      </c>
    </row>
    <row r="152" spans="1:8" s="18" customFormat="1" ht="30.75" customHeight="1" x14ac:dyDescent="0.25">
      <c r="A152" s="140">
        <v>44992</v>
      </c>
      <c r="B152" s="140">
        <v>44992</v>
      </c>
      <c r="C152" s="33">
        <v>4054</v>
      </c>
      <c r="D152" s="155" t="s">
        <v>233</v>
      </c>
      <c r="E152" s="35" t="s">
        <v>23</v>
      </c>
      <c r="F152" s="293">
        <v>58</v>
      </c>
      <c r="G152" s="30">
        <v>429.52</v>
      </c>
      <c r="H152" s="164">
        <v>24912.159999999993</v>
      </c>
    </row>
    <row r="153" spans="1:8" s="18" customFormat="1" ht="30.75" customHeight="1" x14ac:dyDescent="0.25">
      <c r="A153" s="140">
        <v>44992</v>
      </c>
      <c r="B153" s="140">
        <v>44992</v>
      </c>
      <c r="C153" s="33">
        <v>4026</v>
      </c>
      <c r="D153" s="155" t="s">
        <v>234</v>
      </c>
      <c r="E153" s="35" t="s">
        <v>131</v>
      </c>
      <c r="F153" s="293">
        <v>3</v>
      </c>
      <c r="G153" s="30">
        <v>146.32</v>
      </c>
      <c r="H153" s="164">
        <v>438.95999999999958</v>
      </c>
    </row>
    <row r="154" spans="1:8" s="18" customFormat="1" ht="30.75" customHeight="1" x14ac:dyDescent="0.25">
      <c r="A154" s="140">
        <v>44992</v>
      </c>
      <c r="B154" s="140">
        <v>44992</v>
      </c>
      <c r="C154" s="33">
        <v>4031</v>
      </c>
      <c r="D154" s="155" t="s">
        <v>235</v>
      </c>
      <c r="E154" s="35" t="s">
        <v>131</v>
      </c>
      <c r="F154" s="293">
        <v>28</v>
      </c>
      <c r="G154" s="30">
        <v>147.5</v>
      </c>
      <c r="H154" s="164">
        <v>4130</v>
      </c>
    </row>
    <row r="155" spans="1:8" s="18" customFormat="1" ht="30.75" customHeight="1" x14ac:dyDescent="0.25">
      <c r="A155" s="140">
        <v>44992</v>
      </c>
      <c r="B155" s="140">
        <v>44992</v>
      </c>
      <c r="C155" s="33">
        <v>4028</v>
      </c>
      <c r="D155" s="155" t="s">
        <v>236</v>
      </c>
      <c r="E155" s="35" t="s">
        <v>131</v>
      </c>
      <c r="F155" s="293">
        <v>0</v>
      </c>
      <c r="G155" s="30">
        <v>108.56</v>
      </c>
      <c r="H155" s="164">
        <v>0</v>
      </c>
    </row>
    <row r="156" spans="1:8" s="18" customFormat="1" ht="51.75" customHeight="1" x14ac:dyDescent="0.25">
      <c r="A156" s="140">
        <v>44992</v>
      </c>
      <c r="B156" s="140">
        <v>44992</v>
      </c>
      <c r="C156" s="33">
        <v>4050</v>
      </c>
      <c r="D156" s="155" t="s">
        <v>237</v>
      </c>
      <c r="E156" s="35" t="s">
        <v>23</v>
      </c>
      <c r="F156" s="293">
        <v>34</v>
      </c>
      <c r="G156" s="30">
        <v>117.01</v>
      </c>
      <c r="H156" s="164">
        <v>3979.9400000000023</v>
      </c>
    </row>
    <row r="157" spans="1:8" s="18" customFormat="1" ht="30.75" customHeight="1" x14ac:dyDescent="0.25">
      <c r="A157" s="140">
        <v>44992</v>
      </c>
      <c r="B157" s="140">
        <v>44992</v>
      </c>
      <c r="C157" s="33">
        <v>4033</v>
      </c>
      <c r="D157" s="155" t="s">
        <v>239</v>
      </c>
      <c r="E157" s="35" t="s">
        <v>131</v>
      </c>
      <c r="F157" s="293">
        <v>44</v>
      </c>
      <c r="G157" s="30">
        <v>99.12</v>
      </c>
      <c r="H157" s="164">
        <v>4361.28</v>
      </c>
    </row>
    <row r="158" spans="1:8" s="18" customFormat="1" ht="30.75" customHeight="1" x14ac:dyDescent="0.25">
      <c r="A158" s="140">
        <v>44992</v>
      </c>
      <c r="B158" s="140">
        <v>44992</v>
      </c>
      <c r="C158" s="33">
        <v>4066</v>
      </c>
      <c r="D158" s="155" t="s">
        <v>241</v>
      </c>
      <c r="E158" s="35" t="s">
        <v>131</v>
      </c>
      <c r="F158" s="293">
        <v>28</v>
      </c>
      <c r="G158" s="30">
        <v>171.1</v>
      </c>
      <c r="H158" s="164">
        <v>4790.7999999999993</v>
      </c>
    </row>
    <row r="159" spans="1:8" s="18" customFormat="1" ht="30.75" customHeight="1" x14ac:dyDescent="0.25">
      <c r="A159" s="140">
        <v>44987</v>
      </c>
      <c r="B159" s="140">
        <v>44987</v>
      </c>
      <c r="C159" s="116">
        <v>2009</v>
      </c>
      <c r="D159" s="34" t="s">
        <v>218</v>
      </c>
      <c r="E159" s="35" t="s">
        <v>131</v>
      </c>
      <c r="F159" s="293">
        <v>46</v>
      </c>
      <c r="G159" s="30">
        <v>24.41</v>
      </c>
      <c r="H159" s="164">
        <v>1123.07</v>
      </c>
    </row>
    <row r="160" spans="1:8" s="18" customFormat="1" ht="30.75" customHeight="1" x14ac:dyDescent="0.25">
      <c r="A160" s="140">
        <v>44987</v>
      </c>
      <c r="B160" s="140">
        <v>44987</v>
      </c>
      <c r="C160" s="116">
        <v>2010</v>
      </c>
      <c r="D160" s="34" t="s">
        <v>219</v>
      </c>
      <c r="E160" s="35" t="s">
        <v>131</v>
      </c>
      <c r="F160" s="293">
        <v>142</v>
      </c>
      <c r="G160" s="30">
        <v>53.31</v>
      </c>
      <c r="H160" s="164">
        <v>7570.3799999999992</v>
      </c>
    </row>
    <row r="161" spans="1:8" s="18" customFormat="1" ht="30.75" customHeight="1" x14ac:dyDescent="0.25">
      <c r="A161" s="140">
        <v>44987</v>
      </c>
      <c r="B161" s="140">
        <v>44987</v>
      </c>
      <c r="C161" s="116">
        <v>2017</v>
      </c>
      <c r="D161" s="34" t="s">
        <v>220</v>
      </c>
      <c r="E161" s="35" t="s">
        <v>131</v>
      </c>
      <c r="F161" s="293">
        <v>47</v>
      </c>
      <c r="G161" s="30">
        <v>81.97</v>
      </c>
      <c r="H161" s="164">
        <v>3852.8199999999997</v>
      </c>
    </row>
    <row r="162" spans="1:8" s="18" customFormat="1" ht="30.75" customHeight="1" x14ac:dyDescent="0.25">
      <c r="A162" s="140">
        <v>44987</v>
      </c>
      <c r="B162" s="140">
        <v>44987</v>
      </c>
      <c r="C162" s="116">
        <v>1008</v>
      </c>
      <c r="D162" s="34" t="s">
        <v>221</v>
      </c>
      <c r="E162" s="35" t="s">
        <v>131</v>
      </c>
      <c r="F162" s="293">
        <v>200</v>
      </c>
      <c r="G162" s="30">
        <v>2.95</v>
      </c>
      <c r="H162" s="164">
        <v>590</v>
      </c>
    </row>
    <row r="163" spans="1:8" s="18" customFormat="1" ht="40.5" customHeight="1" x14ac:dyDescent="0.25">
      <c r="A163" s="140">
        <v>44987</v>
      </c>
      <c r="B163" s="140">
        <v>44987</v>
      </c>
      <c r="C163" s="116">
        <v>2066</v>
      </c>
      <c r="D163" s="34" t="s">
        <v>222</v>
      </c>
      <c r="E163" s="35" t="s">
        <v>23</v>
      </c>
      <c r="F163" s="293">
        <v>40</v>
      </c>
      <c r="G163" s="30">
        <v>254.77</v>
      </c>
      <c r="H163" s="164">
        <v>10190.990000000002</v>
      </c>
    </row>
    <row r="164" spans="1:8" s="18" customFormat="1" ht="40.5" customHeight="1" x14ac:dyDescent="0.25">
      <c r="A164" s="140">
        <v>44985</v>
      </c>
      <c r="B164" s="89">
        <v>44988</v>
      </c>
      <c r="C164" s="33">
        <v>2002</v>
      </c>
      <c r="D164" s="34" t="s">
        <v>259</v>
      </c>
      <c r="E164" s="36" t="s">
        <v>131</v>
      </c>
      <c r="F164" s="293">
        <v>62</v>
      </c>
      <c r="G164" s="30">
        <v>3.33</v>
      </c>
      <c r="H164" s="164">
        <v>206.45999999999998</v>
      </c>
    </row>
    <row r="165" spans="1:8" s="18" customFormat="1" ht="40.5" customHeight="1" x14ac:dyDescent="0.25">
      <c r="A165" s="140">
        <v>44985</v>
      </c>
      <c r="B165" s="89">
        <v>44988</v>
      </c>
      <c r="C165" s="33">
        <v>1017</v>
      </c>
      <c r="D165" s="155" t="s">
        <v>260</v>
      </c>
      <c r="E165" s="36" t="s">
        <v>131</v>
      </c>
      <c r="F165" s="293">
        <v>303</v>
      </c>
      <c r="G165" s="30">
        <v>89.68</v>
      </c>
      <c r="H165" s="164">
        <v>27173.040000000005</v>
      </c>
    </row>
    <row r="166" spans="1:8" s="18" customFormat="1" ht="30.75" customHeight="1" x14ac:dyDescent="0.25">
      <c r="A166" s="140">
        <v>44985</v>
      </c>
      <c r="B166" s="89">
        <v>44988</v>
      </c>
      <c r="C166" s="33">
        <v>1052</v>
      </c>
      <c r="D166" s="155" t="s">
        <v>262</v>
      </c>
      <c r="E166" s="36" t="s">
        <v>23</v>
      </c>
      <c r="F166" s="293">
        <v>7</v>
      </c>
      <c r="G166" s="30">
        <v>57.82</v>
      </c>
      <c r="H166" s="164">
        <v>404.74</v>
      </c>
    </row>
    <row r="167" spans="1:8" s="18" customFormat="1" ht="30.75" customHeight="1" x14ac:dyDescent="0.25">
      <c r="A167" s="140">
        <v>44985</v>
      </c>
      <c r="B167" s="89">
        <v>44988</v>
      </c>
      <c r="C167" s="33">
        <v>2026</v>
      </c>
      <c r="D167" s="34" t="s">
        <v>264</v>
      </c>
      <c r="E167" s="36" t="s">
        <v>131</v>
      </c>
      <c r="F167" s="293">
        <v>96</v>
      </c>
      <c r="G167" s="30">
        <v>138.06</v>
      </c>
      <c r="H167" s="164">
        <v>13253.76</v>
      </c>
    </row>
    <row r="168" spans="1:8" s="18" customFormat="1" ht="75.75" customHeight="1" x14ac:dyDescent="0.25">
      <c r="A168" s="140">
        <v>44985</v>
      </c>
      <c r="B168" s="89">
        <v>44988</v>
      </c>
      <c r="C168" s="159">
        <v>2089</v>
      </c>
      <c r="D168" s="160" t="s">
        <v>844</v>
      </c>
      <c r="E168" s="36" t="s">
        <v>131</v>
      </c>
      <c r="F168" s="293">
        <v>500</v>
      </c>
      <c r="G168" s="30">
        <v>411.82</v>
      </c>
      <c r="H168" s="164">
        <v>205910</v>
      </c>
    </row>
    <row r="169" spans="1:8" s="18" customFormat="1" ht="29.25" customHeight="1" x14ac:dyDescent="0.25">
      <c r="A169" s="140">
        <v>44985</v>
      </c>
      <c r="B169" s="89">
        <v>44988</v>
      </c>
      <c r="C169" s="159">
        <v>2086</v>
      </c>
      <c r="D169" s="160" t="s">
        <v>268</v>
      </c>
      <c r="E169" s="36" t="s">
        <v>131</v>
      </c>
      <c r="F169" s="293">
        <v>31</v>
      </c>
      <c r="G169" s="30">
        <v>38.94</v>
      </c>
      <c r="H169" s="164">
        <v>1207.1399999999999</v>
      </c>
    </row>
    <row r="170" spans="1:8" s="18" customFormat="1" ht="29.25" customHeight="1" x14ac:dyDescent="0.25">
      <c r="A170" s="140">
        <v>44985</v>
      </c>
      <c r="B170" s="89">
        <v>44988</v>
      </c>
      <c r="C170" s="159">
        <v>2041</v>
      </c>
      <c r="D170" s="160" t="s">
        <v>269</v>
      </c>
      <c r="E170" s="36" t="s">
        <v>131</v>
      </c>
      <c r="F170" s="293">
        <v>21</v>
      </c>
      <c r="G170" s="30">
        <v>194.7</v>
      </c>
      <c r="H170" s="164">
        <v>4088.7000000000003</v>
      </c>
    </row>
    <row r="171" spans="1:8" s="18" customFormat="1" ht="29.25" customHeight="1" x14ac:dyDescent="0.25">
      <c r="A171" s="140">
        <v>44985</v>
      </c>
      <c r="B171" s="89">
        <v>44988</v>
      </c>
      <c r="C171" s="159">
        <v>2088</v>
      </c>
      <c r="D171" s="160" t="s">
        <v>270</v>
      </c>
      <c r="E171" s="36" t="s">
        <v>131</v>
      </c>
      <c r="F171" s="293">
        <v>15</v>
      </c>
      <c r="G171" s="30">
        <v>135.69999999999999</v>
      </c>
      <c r="H171" s="164">
        <v>2035.5</v>
      </c>
    </row>
    <row r="172" spans="1:8" s="18" customFormat="1" ht="29.25" customHeight="1" x14ac:dyDescent="0.25">
      <c r="A172" s="140">
        <v>44985</v>
      </c>
      <c r="B172" s="89">
        <v>44988</v>
      </c>
      <c r="C172" s="159">
        <v>2041</v>
      </c>
      <c r="D172" s="160" t="s">
        <v>271</v>
      </c>
      <c r="E172" s="36" t="s">
        <v>131</v>
      </c>
      <c r="F172" s="293">
        <v>16</v>
      </c>
      <c r="G172" s="30">
        <v>258.42</v>
      </c>
      <c r="H172" s="164">
        <v>4134.7199999999993</v>
      </c>
    </row>
    <row r="173" spans="1:8" s="18" customFormat="1" ht="29.25" customHeight="1" x14ac:dyDescent="0.25">
      <c r="A173" s="140">
        <v>44985</v>
      </c>
      <c r="B173" s="89">
        <v>44988</v>
      </c>
      <c r="C173" s="159">
        <v>2087</v>
      </c>
      <c r="D173" s="160" t="s">
        <v>272</v>
      </c>
      <c r="E173" s="36" t="s">
        <v>131</v>
      </c>
      <c r="F173" s="293">
        <v>8</v>
      </c>
      <c r="G173" s="30">
        <v>613.6</v>
      </c>
      <c r="H173" s="164">
        <v>4908.8000000000011</v>
      </c>
    </row>
    <row r="174" spans="1:8" s="18" customFormat="1" ht="29.25" customHeight="1" x14ac:dyDescent="0.25">
      <c r="A174" s="140">
        <v>44985</v>
      </c>
      <c r="B174" s="89">
        <v>44988</v>
      </c>
      <c r="C174" s="159">
        <v>1042</v>
      </c>
      <c r="D174" s="161" t="s">
        <v>273</v>
      </c>
      <c r="E174" s="36" t="s">
        <v>131</v>
      </c>
      <c r="F174" s="293">
        <v>329</v>
      </c>
      <c r="G174" s="30">
        <v>46.02</v>
      </c>
      <c r="H174" s="164">
        <v>15140.58</v>
      </c>
    </row>
    <row r="175" spans="1:8" s="18" customFormat="1" ht="29.25" customHeight="1" x14ac:dyDescent="0.25">
      <c r="A175" s="140">
        <v>44985</v>
      </c>
      <c r="B175" s="89">
        <v>44988</v>
      </c>
      <c r="C175" s="33">
        <v>1041</v>
      </c>
      <c r="D175" s="155" t="s">
        <v>274</v>
      </c>
      <c r="E175" s="36" t="s">
        <v>131</v>
      </c>
      <c r="F175" s="293">
        <v>165</v>
      </c>
      <c r="G175" s="30">
        <v>22.42</v>
      </c>
      <c r="H175" s="164">
        <v>3699.3000000000011</v>
      </c>
    </row>
    <row r="176" spans="1:8" s="18" customFormat="1" ht="29.25" customHeight="1" x14ac:dyDescent="0.25">
      <c r="A176" s="140">
        <v>44985</v>
      </c>
      <c r="B176" s="89">
        <v>44988</v>
      </c>
      <c r="C176" s="33">
        <v>2071</v>
      </c>
      <c r="D176" s="155" t="s">
        <v>276</v>
      </c>
      <c r="E176" s="36" t="s">
        <v>131</v>
      </c>
      <c r="F176" s="293">
        <v>155</v>
      </c>
      <c r="G176" s="30">
        <v>6.6</v>
      </c>
      <c r="H176" s="164">
        <v>1023</v>
      </c>
    </row>
    <row r="177" spans="1:8" s="18" customFormat="1" ht="29.25" customHeight="1" x14ac:dyDescent="0.25">
      <c r="A177" s="140">
        <v>44985</v>
      </c>
      <c r="B177" s="89">
        <v>44988</v>
      </c>
      <c r="C177" s="33">
        <v>1017</v>
      </c>
      <c r="D177" s="155" t="s">
        <v>277</v>
      </c>
      <c r="E177" s="36" t="s">
        <v>23</v>
      </c>
      <c r="F177" s="293">
        <v>560</v>
      </c>
      <c r="G177" s="30">
        <v>57.82</v>
      </c>
      <c r="H177" s="164">
        <v>32379.199999999997</v>
      </c>
    </row>
    <row r="178" spans="1:8" s="18" customFormat="1" ht="29.25" customHeight="1" x14ac:dyDescent="0.25">
      <c r="A178" s="162">
        <v>44957</v>
      </c>
      <c r="B178" s="162">
        <v>44957</v>
      </c>
      <c r="C178" s="40">
        <v>4007</v>
      </c>
      <c r="D178" s="163" t="s">
        <v>308</v>
      </c>
      <c r="E178" s="40" t="s">
        <v>27</v>
      </c>
      <c r="F178" s="294">
        <v>14</v>
      </c>
      <c r="G178" s="164">
        <v>165.2</v>
      </c>
      <c r="H178" s="164">
        <v>2312.7999999999997</v>
      </c>
    </row>
    <row r="179" spans="1:8" s="18" customFormat="1" ht="29.25" customHeight="1" x14ac:dyDescent="0.25">
      <c r="A179" s="162">
        <v>44957</v>
      </c>
      <c r="B179" s="162">
        <v>44957</v>
      </c>
      <c r="C179" s="40">
        <v>4052</v>
      </c>
      <c r="D179" s="163" t="s">
        <v>310</v>
      </c>
      <c r="E179" s="40" t="s">
        <v>27</v>
      </c>
      <c r="F179" s="294">
        <v>42</v>
      </c>
      <c r="G179" s="164">
        <v>306.8</v>
      </c>
      <c r="H179" s="164">
        <v>12885.6</v>
      </c>
    </row>
    <row r="180" spans="1:8" s="18" customFormat="1" ht="29.25" customHeight="1" x14ac:dyDescent="0.25">
      <c r="A180" s="162">
        <v>44951</v>
      </c>
      <c r="B180" s="162">
        <v>44951</v>
      </c>
      <c r="C180" s="40">
        <v>2012</v>
      </c>
      <c r="D180" s="163" t="s">
        <v>357</v>
      </c>
      <c r="E180" s="40" t="s">
        <v>50</v>
      </c>
      <c r="F180" s="294">
        <v>144</v>
      </c>
      <c r="G180" s="164">
        <v>79.650000000000006</v>
      </c>
      <c r="H180" s="164">
        <v>11469.6</v>
      </c>
    </row>
    <row r="181" spans="1:8" s="18" customFormat="1" ht="29.25" customHeight="1" x14ac:dyDescent="0.25">
      <c r="A181" s="162">
        <v>44951</v>
      </c>
      <c r="B181" s="162">
        <v>44951</v>
      </c>
      <c r="C181" s="40">
        <v>2013</v>
      </c>
      <c r="D181" s="163" t="s">
        <v>358</v>
      </c>
      <c r="E181" s="40" t="s">
        <v>50</v>
      </c>
      <c r="F181" s="294">
        <v>146</v>
      </c>
      <c r="G181" s="164">
        <v>51.33</v>
      </c>
      <c r="H181" s="164">
        <v>7494.18</v>
      </c>
    </row>
    <row r="182" spans="1:8" s="18" customFormat="1" ht="29.25" customHeight="1" x14ac:dyDescent="0.25">
      <c r="A182" s="162">
        <v>44951</v>
      </c>
      <c r="B182" s="162">
        <v>44951</v>
      </c>
      <c r="C182" s="40">
        <v>2037</v>
      </c>
      <c r="D182" s="163" t="s">
        <v>359</v>
      </c>
      <c r="E182" s="40" t="s">
        <v>131</v>
      </c>
      <c r="F182" s="294">
        <v>1</v>
      </c>
      <c r="G182" s="164">
        <v>19.850000000000001</v>
      </c>
      <c r="H182" s="164">
        <v>19.907599999999888</v>
      </c>
    </row>
    <row r="183" spans="1:8" s="18" customFormat="1" ht="29.25" customHeight="1" x14ac:dyDescent="0.25">
      <c r="A183" s="162">
        <v>44951</v>
      </c>
      <c r="B183" s="162">
        <v>44951</v>
      </c>
      <c r="C183" s="40">
        <v>1065</v>
      </c>
      <c r="D183" s="163" t="s">
        <v>360</v>
      </c>
      <c r="E183" s="40" t="s">
        <v>131</v>
      </c>
      <c r="F183" s="294">
        <v>110</v>
      </c>
      <c r="G183" s="164">
        <v>18</v>
      </c>
      <c r="H183" s="164">
        <v>1979.48</v>
      </c>
    </row>
    <row r="184" spans="1:8" s="18" customFormat="1" ht="29.25" customHeight="1" x14ac:dyDescent="0.25">
      <c r="A184" s="162">
        <v>44951</v>
      </c>
      <c r="B184" s="162">
        <v>44951</v>
      </c>
      <c r="C184" s="40">
        <v>2037</v>
      </c>
      <c r="D184" s="163" t="s">
        <v>361</v>
      </c>
      <c r="E184" s="40" t="s">
        <v>131</v>
      </c>
      <c r="F184" s="294">
        <v>18</v>
      </c>
      <c r="G184" s="164">
        <v>27.67</v>
      </c>
      <c r="H184" s="164">
        <v>498.14199999999983</v>
      </c>
    </row>
    <row r="185" spans="1:8" s="18" customFormat="1" ht="29.25" customHeight="1" x14ac:dyDescent="0.25">
      <c r="A185" s="162">
        <v>44951</v>
      </c>
      <c r="B185" s="162">
        <v>44951</v>
      </c>
      <c r="C185" s="40">
        <v>2037</v>
      </c>
      <c r="D185" s="163" t="s">
        <v>361</v>
      </c>
      <c r="E185" s="40" t="s">
        <v>131</v>
      </c>
      <c r="F185" s="294">
        <v>192</v>
      </c>
      <c r="G185" s="164">
        <v>31</v>
      </c>
      <c r="H185" s="164">
        <v>5951.72</v>
      </c>
    </row>
    <row r="186" spans="1:8" s="18" customFormat="1" ht="29.25" customHeight="1" x14ac:dyDescent="0.25">
      <c r="A186" s="162">
        <v>44951</v>
      </c>
      <c r="B186" s="162">
        <v>44951</v>
      </c>
      <c r="C186" s="40">
        <v>1078</v>
      </c>
      <c r="D186" s="163" t="s">
        <v>363</v>
      </c>
      <c r="E186" s="40" t="s">
        <v>131</v>
      </c>
      <c r="F186" s="294">
        <v>11</v>
      </c>
      <c r="G186" s="164">
        <v>28.69</v>
      </c>
      <c r="H186" s="164">
        <v>315.48559999999975</v>
      </c>
    </row>
    <row r="187" spans="1:8" s="18" customFormat="1" ht="29.25" customHeight="1" x14ac:dyDescent="0.25">
      <c r="A187" s="162">
        <v>44951</v>
      </c>
      <c r="B187" s="162">
        <v>44951</v>
      </c>
      <c r="C187" s="40">
        <v>2065</v>
      </c>
      <c r="D187" s="163" t="s">
        <v>365</v>
      </c>
      <c r="E187" s="40" t="s">
        <v>131</v>
      </c>
      <c r="F187" s="294">
        <v>175</v>
      </c>
      <c r="G187" s="164">
        <v>22</v>
      </c>
      <c r="H187" s="164">
        <v>3850</v>
      </c>
    </row>
    <row r="188" spans="1:8" s="18" customFormat="1" ht="29.25" customHeight="1" x14ac:dyDescent="0.25">
      <c r="A188" s="162">
        <v>44951</v>
      </c>
      <c r="B188" s="162">
        <v>44951</v>
      </c>
      <c r="C188" s="40">
        <v>2053</v>
      </c>
      <c r="D188" s="163" t="s">
        <v>367</v>
      </c>
      <c r="E188" s="40" t="s">
        <v>131</v>
      </c>
      <c r="F188" s="294">
        <v>121</v>
      </c>
      <c r="G188" s="164">
        <v>19.34</v>
      </c>
      <c r="H188" s="164">
        <v>2340.1732000000002</v>
      </c>
    </row>
    <row r="189" spans="1:8" s="18" customFormat="1" ht="29.25" customHeight="1" x14ac:dyDescent="0.25">
      <c r="A189" s="162">
        <v>44951</v>
      </c>
      <c r="B189" s="162">
        <v>44951</v>
      </c>
      <c r="C189" s="40">
        <v>2053</v>
      </c>
      <c r="D189" s="163" t="s">
        <v>368</v>
      </c>
      <c r="E189" s="40" t="s">
        <v>131</v>
      </c>
      <c r="F189" s="294">
        <v>129</v>
      </c>
      <c r="G189" s="164">
        <v>19.34</v>
      </c>
      <c r="H189" s="164">
        <v>2494.8901999999998</v>
      </c>
    </row>
    <row r="190" spans="1:8" s="18" customFormat="1" ht="29.25" customHeight="1" x14ac:dyDescent="0.25">
      <c r="A190" s="162">
        <v>44951</v>
      </c>
      <c r="B190" s="162">
        <v>44951</v>
      </c>
      <c r="C190" s="40">
        <v>2053</v>
      </c>
      <c r="D190" s="163" t="s">
        <v>369</v>
      </c>
      <c r="E190" s="40" t="s">
        <v>131</v>
      </c>
      <c r="F190" s="294">
        <v>132</v>
      </c>
      <c r="G190" s="164">
        <v>19.34</v>
      </c>
      <c r="H190" s="164">
        <v>2552.9072000000001</v>
      </c>
    </row>
    <row r="191" spans="1:8" s="18" customFormat="1" ht="29.25" customHeight="1" x14ac:dyDescent="0.25">
      <c r="A191" s="162">
        <v>44951</v>
      </c>
      <c r="B191" s="162">
        <v>44951</v>
      </c>
      <c r="C191" s="40"/>
      <c r="D191" s="163" t="s">
        <v>370</v>
      </c>
      <c r="E191" s="40" t="s">
        <v>131</v>
      </c>
      <c r="F191" s="294">
        <v>11</v>
      </c>
      <c r="G191" s="164">
        <v>164.37</v>
      </c>
      <c r="H191" s="164">
        <v>1808.1260000000018</v>
      </c>
    </row>
    <row r="192" spans="1:8" s="18" customFormat="1" ht="29.25" customHeight="1" x14ac:dyDescent="0.25">
      <c r="A192" s="162">
        <v>44951</v>
      </c>
      <c r="B192" s="162">
        <v>44951</v>
      </c>
      <c r="C192" s="40">
        <v>2050</v>
      </c>
      <c r="D192" s="163" t="s">
        <v>371</v>
      </c>
      <c r="E192" s="40" t="s">
        <v>131</v>
      </c>
      <c r="F192" s="294">
        <v>3</v>
      </c>
      <c r="G192" s="164">
        <v>41.67</v>
      </c>
      <c r="H192" s="164">
        <v>125.0108000000001</v>
      </c>
    </row>
    <row r="193" spans="1:8" s="18" customFormat="1" ht="40.5" customHeight="1" x14ac:dyDescent="0.25">
      <c r="A193" s="162">
        <v>44951</v>
      </c>
      <c r="B193" s="162">
        <v>44951</v>
      </c>
      <c r="C193" s="40">
        <v>2041</v>
      </c>
      <c r="D193" s="163" t="s">
        <v>372</v>
      </c>
      <c r="E193" s="40" t="s">
        <v>131</v>
      </c>
      <c r="F193" s="294">
        <v>29</v>
      </c>
      <c r="G193" s="164">
        <v>184</v>
      </c>
      <c r="H193" s="164">
        <v>5335.9142000000011</v>
      </c>
    </row>
    <row r="194" spans="1:8" s="18" customFormat="1" ht="40.5" customHeight="1" x14ac:dyDescent="0.25">
      <c r="A194" s="162">
        <v>44951</v>
      </c>
      <c r="B194" s="162">
        <v>44951</v>
      </c>
      <c r="C194" s="40">
        <v>2073</v>
      </c>
      <c r="D194" s="163" t="s">
        <v>373</v>
      </c>
      <c r="E194" s="40" t="s">
        <v>131</v>
      </c>
      <c r="F194" s="294">
        <v>27</v>
      </c>
      <c r="G194" s="164">
        <v>260</v>
      </c>
      <c r="H194" s="164">
        <v>7020.0359999999991</v>
      </c>
    </row>
    <row r="195" spans="1:8" s="18" customFormat="1" ht="30.75" customHeight="1" x14ac:dyDescent="0.25">
      <c r="A195" s="162">
        <v>44951</v>
      </c>
      <c r="B195" s="162">
        <v>44951</v>
      </c>
      <c r="C195" s="40">
        <v>1041</v>
      </c>
      <c r="D195" s="163" t="s">
        <v>118</v>
      </c>
      <c r="E195" s="40" t="s">
        <v>131</v>
      </c>
      <c r="F195" s="294">
        <v>580</v>
      </c>
      <c r="G195" s="164">
        <v>18.77</v>
      </c>
      <c r="H195" s="164">
        <v>10888.826800000001</v>
      </c>
    </row>
    <row r="196" spans="1:8" s="18" customFormat="1" ht="30.75" customHeight="1" x14ac:dyDescent="0.25">
      <c r="A196" s="162">
        <v>44951</v>
      </c>
      <c r="B196" s="162">
        <v>44951</v>
      </c>
      <c r="C196" s="40">
        <v>2005</v>
      </c>
      <c r="D196" s="155" t="s">
        <v>375</v>
      </c>
      <c r="E196" s="40" t="s">
        <v>131</v>
      </c>
      <c r="F196" s="294">
        <v>81</v>
      </c>
      <c r="G196" s="164">
        <v>5.9</v>
      </c>
      <c r="H196" s="164">
        <v>477.90000000000003</v>
      </c>
    </row>
    <row r="197" spans="1:8" s="18" customFormat="1" ht="30.75" customHeight="1" x14ac:dyDescent="0.25">
      <c r="A197" s="162">
        <v>44951</v>
      </c>
      <c r="B197" s="162">
        <v>44951</v>
      </c>
      <c r="C197" s="40">
        <v>2018</v>
      </c>
      <c r="D197" s="163" t="s">
        <v>376</v>
      </c>
      <c r="E197" s="40" t="s">
        <v>131</v>
      </c>
      <c r="F197" s="294">
        <v>70</v>
      </c>
      <c r="G197" s="164">
        <v>25.54</v>
      </c>
      <c r="H197" s="164">
        <v>1787.5228</v>
      </c>
    </row>
    <row r="198" spans="1:8" s="18" customFormat="1" ht="30.75" customHeight="1" x14ac:dyDescent="0.25">
      <c r="A198" s="162">
        <v>44951</v>
      </c>
      <c r="B198" s="162">
        <v>44951</v>
      </c>
      <c r="C198" s="40">
        <v>2024</v>
      </c>
      <c r="D198" s="163" t="s">
        <v>377</v>
      </c>
      <c r="E198" s="40" t="s">
        <v>131</v>
      </c>
      <c r="F198" s="294">
        <v>13</v>
      </c>
      <c r="G198" s="164">
        <v>682.99</v>
      </c>
      <c r="H198" s="164">
        <v>8878.9460000000017</v>
      </c>
    </row>
    <row r="199" spans="1:8" s="18" customFormat="1" ht="30.75" customHeight="1" x14ac:dyDescent="0.25">
      <c r="A199" s="162">
        <v>44951</v>
      </c>
      <c r="B199" s="162">
        <v>44951</v>
      </c>
      <c r="C199" s="40">
        <v>2071</v>
      </c>
      <c r="D199" s="163" t="s">
        <v>276</v>
      </c>
      <c r="E199" s="40" t="s">
        <v>131</v>
      </c>
      <c r="F199" s="294">
        <v>3831</v>
      </c>
      <c r="G199" s="164">
        <v>7.48</v>
      </c>
      <c r="H199" s="164">
        <v>28655.88</v>
      </c>
    </row>
    <row r="200" spans="1:8" s="18" customFormat="1" ht="30.75" customHeight="1" x14ac:dyDescent="0.25">
      <c r="A200" s="162">
        <v>44951</v>
      </c>
      <c r="B200" s="162">
        <v>44951</v>
      </c>
      <c r="C200" s="40">
        <v>2058</v>
      </c>
      <c r="D200" s="163" t="s">
        <v>379</v>
      </c>
      <c r="E200" s="40" t="s">
        <v>50</v>
      </c>
      <c r="F200" s="294">
        <v>10</v>
      </c>
      <c r="G200" s="164">
        <v>2070</v>
      </c>
      <c r="H200" s="164">
        <v>20700.03</v>
      </c>
    </row>
    <row r="201" spans="1:8" s="18" customFormat="1" ht="30.75" customHeight="1" x14ac:dyDescent="0.25">
      <c r="A201" s="162">
        <v>44951</v>
      </c>
      <c r="B201" s="162">
        <v>44951</v>
      </c>
      <c r="C201" s="40">
        <v>2059</v>
      </c>
      <c r="D201" s="163" t="s">
        <v>380</v>
      </c>
      <c r="E201" s="40" t="s">
        <v>50</v>
      </c>
      <c r="F201" s="294">
        <v>10</v>
      </c>
      <c r="G201" s="164">
        <v>2160</v>
      </c>
      <c r="H201" s="164">
        <v>21600.02</v>
      </c>
    </row>
    <row r="202" spans="1:8" s="18" customFormat="1" ht="30.75" customHeight="1" x14ac:dyDescent="0.25">
      <c r="A202" s="162">
        <v>44951</v>
      </c>
      <c r="B202" s="162">
        <v>44951</v>
      </c>
      <c r="C202" s="40">
        <v>1003</v>
      </c>
      <c r="D202" s="163" t="s">
        <v>381</v>
      </c>
      <c r="E202" s="40" t="s">
        <v>115</v>
      </c>
      <c r="F202" s="294">
        <v>35</v>
      </c>
      <c r="G202" s="164">
        <v>403.56</v>
      </c>
      <c r="H202" s="164">
        <v>14124.6</v>
      </c>
    </row>
    <row r="203" spans="1:8" s="18" customFormat="1" ht="30.75" customHeight="1" x14ac:dyDescent="0.25">
      <c r="A203" s="162">
        <v>44951</v>
      </c>
      <c r="B203" s="162">
        <v>44951</v>
      </c>
      <c r="C203" s="40">
        <v>1015</v>
      </c>
      <c r="D203" s="163" t="s">
        <v>382</v>
      </c>
      <c r="E203" s="40" t="s">
        <v>27</v>
      </c>
      <c r="F203" s="294">
        <v>2321</v>
      </c>
      <c r="G203" s="164">
        <v>20.059999999999999</v>
      </c>
      <c r="H203" s="164">
        <v>46559.259999999995</v>
      </c>
    </row>
    <row r="204" spans="1:8" s="18" customFormat="1" ht="30.75" customHeight="1" x14ac:dyDescent="0.25">
      <c r="A204" s="162">
        <v>44951</v>
      </c>
      <c r="B204" s="162">
        <v>44951</v>
      </c>
      <c r="C204" s="40">
        <v>1008</v>
      </c>
      <c r="D204" s="163" t="s">
        <v>383</v>
      </c>
      <c r="E204" s="40" t="s">
        <v>27</v>
      </c>
      <c r="F204" s="294">
        <v>390</v>
      </c>
      <c r="G204" s="164">
        <v>4.88</v>
      </c>
      <c r="H204" s="164">
        <v>1904.6999999999998</v>
      </c>
    </row>
    <row r="205" spans="1:8" s="18" customFormat="1" ht="30.75" customHeight="1" x14ac:dyDescent="0.25">
      <c r="A205" s="162">
        <v>44951</v>
      </c>
      <c r="B205" s="162">
        <v>44951</v>
      </c>
      <c r="C205" s="40">
        <v>1008</v>
      </c>
      <c r="D205" s="163" t="s">
        <v>384</v>
      </c>
      <c r="E205" s="40" t="s">
        <v>27</v>
      </c>
      <c r="F205" s="294">
        <v>440</v>
      </c>
      <c r="G205" s="164">
        <v>4.88</v>
      </c>
      <c r="H205" s="164">
        <v>2149.1999999999998</v>
      </c>
    </row>
    <row r="206" spans="1:8" s="18" customFormat="1" ht="30.75" customHeight="1" x14ac:dyDescent="0.25">
      <c r="A206" s="162">
        <v>44951</v>
      </c>
      <c r="B206" s="162">
        <v>44951</v>
      </c>
      <c r="C206" s="40">
        <v>1029</v>
      </c>
      <c r="D206" s="163" t="s">
        <v>386</v>
      </c>
      <c r="E206" s="40" t="s">
        <v>27</v>
      </c>
      <c r="F206" s="294">
        <v>340</v>
      </c>
      <c r="G206" s="164">
        <v>5.78</v>
      </c>
      <c r="H206" s="164">
        <v>1966.1000000000001</v>
      </c>
    </row>
    <row r="207" spans="1:8" s="18" customFormat="1" ht="30.75" customHeight="1" x14ac:dyDescent="0.25">
      <c r="A207" s="162">
        <v>44951</v>
      </c>
      <c r="B207" s="162">
        <v>44951</v>
      </c>
      <c r="C207" s="40">
        <v>1027</v>
      </c>
      <c r="D207" s="163" t="s">
        <v>387</v>
      </c>
      <c r="E207" s="40" t="s">
        <v>27</v>
      </c>
      <c r="F207" s="294">
        <v>1306</v>
      </c>
      <c r="G207" s="164">
        <v>4.3099999999999996</v>
      </c>
      <c r="H207" s="164">
        <v>5624.3600000000006</v>
      </c>
    </row>
    <row r="208" spans="1:8" s="18" customFormat="1" ht="30.75" customHeight="1" x14ac:dyDescent="0.25">
      <c r="A208" s="162">
        <v>44951</v>
      </c>
      <c r="B208" s="162">
        <v>44951</v>
      </c>
      <c r="C208" s="40">
        <v>2108</v>
      </c>
      <c r="D208" s="163" t="s">
        <v>388</v>
      </c>
      <c r="E208" s="40" t="s">
        <v>27</v>
      </c>
      <c r="F208" s="294">
        <v>5</v>
      </c>
      <c r="G208" s="164">
        <v>3000</v>
      </c>
      <c r="H208" s="164">
        <v>14999.970000000001</v>
      </c>
    </row>
    <row r="209" spans="1:8" s="18" customFormat="1" ht="31.5" customHeight="1" x14ac:dyDescent="0.25">
      <c r="A209" s="162">
        <v>44931</v>
      </c>
      <c r="B209" s="162">
        <v>44931</v>
      </c>
      <c r="C209" s="40">
        <v>4021</v>
      </c>
      <c r="D209" s="163" t="s">
        <v>279</v>
      </c>
      <c r="E209" s="40" t="s">
        <v>30</v>
      </c>
      <c r="F209" s="294">
        <v>27</v>
      </c>
      <c r="G209" s="164">
        <v>224.2</v>
      </c>
      <c r="H209" s="164">
        <v>6053.4</v>
      </c>
    </row>
    <row r="210" spans="1:8" s="18" customFormat="1" ht="31.5" customHeight="1" x14ac:dyDescent="0.25">
      <c r="A210" s="162">
        <v>44931</v>
      </c>
      <c r="B210" s="162">
        <v>44931</v>
      </c>
      <c r="C210" s="40">
        <v>4048</v>
      </c>
      <c r="D210" s="163" t="s">
        <v>280</v>
      </c>
      <c r="E210" s="40" t="s">
        <v>131</v>
      </c>
      <c r="F210" s="294">
        <v>30</v>
      </c>
      <c r="G210" s="164">
        <v>383.5</v>
      </c>
      <c r="H210" s="164">
        <v>11505</v>
      </c>
    </row>
    <row r="211" spans="1:8" s="18" customFormat="1" ht="31.5" customHeight="1" x14ac:dyDescent="0.25">
      <c r="A211" s="162">
        <v>44931</v>
      </c>
      <c r="B211" s="162">
        <v>44931</v>
      </c>
      <c r="C211" s="40">
        <v>4048</v>
      </c>
      <c r="D211" s="163" t="s">
        <v>281</v>
      </c>
      <c r="E211" s="40" t="s">
        <v>131</v>
      </c>
      <c r="F211" s="294">
        <v>16</v>
      </c>
      <c r="G211" s="164">
        <v>383.5</v>
      </c>
      <c r="H211" s="164">
        <v>6136</v>
      </c>
    </row>
    <row r="212" spans="1:8" s="18" customFormat="1" ht="31.5" customHeight="1" x14ac:dyDescent="0.25">
      <c r="A212" s="162">
        <v>44931</v>
      </c>
      <c r="B212" s="162">
        <v>44931</v>
      </c>
      <c r="C212" s="40">
        <v>4017</v>
      </c>
      <c r="D212" s="163" t="s">
        <v>282</v>
      </c>
      <c r="E212" s="40" t="s">
        <v>131</v>
      </c>
      <c r="F212" s="294">
        <v>39</v>
      </c>
      <c r="G212" s="164">
        <v>129.80000000000001</v>
      </c>
      <c r="H212" s="164">
        <v>5062.2000000000007</v>
      </c>
    </row>
    <row r="213" spans="1:8" s="18" customFormat="1" ht="31.5" customHeight="1" x14ac:dyDescent="0.25">
      <c r="A213" s="162">
        <v>44931</v>
      </c>
      <c r="B213" s="162">
        <v>44931</v>
      </c>
      <c r="C213" s="40">
        <v>4017</v>
      </c>
      <c r="D213" s="163" t="s">
        <v>283</v>
      </c>
      <c r="E213" s="40" t="s">
        <v>131</v>
      </c>
      <c r="F213" s="294">
        <v>47</v>
      </c>
      <c r="G213" s="164">
        <v>129.80000000000001</v>
      </c>
      <c r="H213" s="164">
        <v>6100.6000000000013</v>
      </c>
    </row>
    <row r="214" spans="1:8" s="18" customFormat="1" ht="31.5" customHeight="1" x14ac:dyDescent="0.25">
      <c r="A214" s="162">
        <v>44931</v>
      </c>
      <c r="B214" s="162">
        <v>44931</v>
      </c>
      <c r="C214" s="40">
        <v>4013</v>
      </c>
      <c r="D214" s="163" t="s">
        <v>284</v>
      </c>
      <c r="E214" s="40" t="s">
        <v>131</v>
      </c>
      <c r="F214" s="294">
        <v>43</v>
      </c>
      <c r="G214" s="164">
        <v>122.72</v>
      </c>
      <c r="H214" s="164">
        <v>5276.96</v>
      </c>
    </row>
    <row r="215" spans="1:8" s="18" customFormat="1" ht="31.5" customHeight="1" x14ac:dyDescent="0.25">
      <c r="A215" s="162">
        <v>44931</v>
      </c>
      <c r="B215" s="162">
        <v>44931</v>
      </c>
      <c r="C215" s="40">
        <v>4013</v>
      </c>
      <c r="D215" s="163" t="s">
        <v>285</v>
      </c>
      <c r="E215" s="40" t="s">
        <v>131</v>
      </c>
      <c r="F215" s="294">
        <v>28</v>
      </c>
      <c r="G215" s="164">
        <v>122.72</v>
      </c>
      <c r="H215" s="164">
        <v>3436.1599999999994</v>
      </c>
    </row>
    <row r="216" spans="1:8" s="18" customFormat="1" ht="31.5" customHeight="1" x14ac:dyDescent="0.25">
      <c r="A216" s="162">
        <v>44931</v>
      </c>
      <c r="B216" s="162">
        <v>44931</v>
      </c>
      <c r="C216" s="40">
        <v>4013</v>
      </c>
      <c r="D216" s="163" t="s">
        <v>286</v>
      </c>
      <c r="E216" s="40" t="s">
        <v>131</v>
      </c>
      <c r="F216" s="294">
        <v>33</v>
      </c>
      <c r="G216" s="164">
        <v>122.72</v>
      </c>
      <c r="H216" s="164">
        <v>4049.7599999999998</v>
      </c>
    </row>
    <row r="217" spans="1:8" s="18" customFormat="1" ht="31.5" customHeight="1" x14ac:dyDescent="0.25">
      <c r="A217" s="162">
        <v>44931</v>
      </c>
      <c r="B217" s="162">
        <v>44931</v>
      </c>
      <c r="C217" s="40">
        <v>4083</v>
      </c>
      <c r="D217" s="163" t="s">
        <v>251</v>
      </c>
      <c r="E217" s="40" t="s">
        <v>131</v>
      </c>
      <c r="F217" s="294">
        <v>50</v>
      </c>
      <c r="G217" s="164">
        <v>47.2</v>
      </c>
      <c r="H217" s="164">
        <v>2360</v>
      </c>
    </row>
    <row r="218" spans="1:8" s="18" customFormat="1" ht="31.5" customHeight="1" x14ac:dyDescent="0.25">
      <c r="A218" s="162">
        <v>44931</v>
      </c>
      <c r="B218" s="162">
        <v>44931</v>
      </c>
      <c r="C218" s="40">
        <v>4032</v>
      </c>
      <c r="D218" s="163" t="s">
        <v>289</v>
      </c>
      <c r="E218" s="40" t="s">
        <v>30</v>
      </c>
      <c r="F218" s="294">
        <v>12</v>
      </c>
      <c r="G218" s="164">
        <v>820.1</v>
      </c>
      <c r="H218" s="164">
        <v>9841.2000000000007</v>
      </c>
    </row>
    <row r="219" spans="1:8" s="18" customFormat="1" ht="31.5" customHeight="1" x14ac:dyDescent="0.25">
      <c r="A219" s="162">
        <v>44931</v>
      </c>
      <c r="B219" s="162">
        <v>44931</v>
      </c>
      <c r="C219" s="40">
        <v>4012</v>
      </c>
      <c r="D219" s="163" t="s">
        <v>290</v>
      </c>
      <c r="E219" s="40" t="s">
        <v>131</v>
      </c>
      <c r="F219" s="294">
        <v>149</v>
      </c>
      <c r="G219" s="164">
        <v>17.7</v>
      </c>
      <c r="H219" s="164">
        <v>2637.3</v>
      </c>
    </row>
    <row r="220" spans="1:8" s="18" customFormat="1" ht="31.5" customHeight="1" x14ac:dyDescent="0.25">
      <c r="A220" s="162">
        <v>44931</v>
      </c>
      <c r="B220" s="162">
        <v>44931</v>
      </c>
      <c r="C220" s="40">
        <v>4077</v>
      </c>
      <c r="D220" s="163" t="s">
        <v>291</v>
      </c>
      <c r="E220" s="40" t="s">
        <v>131</v>
      </c>
      <c r="F220" s="294">
        <v>89</v>
      </c>
      <c r="G220" s="164">
        <v>21.24</v>
      </c>
      <c r="H220" s="164">
        <v>1890.36</v>
      </c>
    </row>
    <row r="221" spans="1:8" s="18" customFormat="1" ht="31.5" customHeight="1" x14ac:dyDescent="0.25">
      <c r="A221" s="162">
        <v>44931</v>
      </c>
      <c r="B221" s="162">
        <v>44931</v>
      </c>
      <c r="C221" s="40">
        <v>4029</v>
      </c>
      <c r="D221" s="163" t="s">
        <v>293</v>
      </c>
      <c r="E221" s="40" t="s">
        <v>30</v>
      </c>
      <c r="F221" s="294">
        <v>36</v>
      </c>
      <c r="G221" s="164">
        <v>466.1</v>
      </c>
      <c r="H221" s="164">
        <v>16779.599999999999</v>
      </c>
    </row>
    <row r="222" spans="1:8" s="18" customFormat="1" ht="31.5" customHeight="1" x14ac:dyDescent="0.25">
      <c r="A222" s="162">
        <v>44931</v>
      </c>
      <c r="B222" s="162">
        <v>44931</v>
      </c>
      <c r="C222" s="40">
        <v>4042</v>
      </c>
      <c r="D222" s="163" t="s">
        <v>230</v>
      </c>
      <c r="E222" s="40" t="s">
        <v>30</v>
      </c>
      <c r="F222" s="294">
        <v>258</v>
      </c>
      <c r="G222" s="164">
        <v>61.36</v>
      </c>
      <c r="H222" s="164">
        <v>15830.88</v>
      </c>
    </row>
    <row r="223" spans="1:8" s="18" customFormat="1" ht="31.5" customHeight="1" x14ac:dyDescent="0.25">
      <c r="A223" s="162">
        <v>44931</v>
      </c>
      <c r="B223" s="162">
        <v>44931</v>
      </c>
      <c r="C223" s="40">
        <v>4019</v>
      </c>
      <c r="D223" s="163" t="s">
        <v>295</v>
      </c>
      <c r="E223" s="40" t="s">
        <v>131</v>
      </c>
      <c r="F223" s="294">
        <v>7</v>
      </c>
      <c r="G223" s="164">
        <v>206.5</v>
      </c>
      <c r="H223" s="164">
        <v>1445.5</v>
      </c>
    </row>
    <row r="224" spans="1:8" s="18" customFormat="1" ht="31.5" customHeight="1" x14ac:dyDescent="0.25">
      <c r="A224" s="162">
        <v>44931</v>
      </c>
      <c r="B224" s="162">
        <v>44931</v>
      </c>
      <c r="C224" s="40">
        <v>4081</v>
      </c>
      <c r="D224" s="163" t="s">
        <v>296</v>
      </c>
      <c r="E224" s="40" t="s">
        <v>131</v>
      </c>
      <c r="F224" s="294">
        <v>25</v>
      </c>
      <c r="G224" s="164">
        <v>206.5</v>
      </c>
      <c r="H224" s="164">
        <v>5162.5</v>
      </c>
    </row>
    <row r="225" spans="1:8" s="18" customFormat="1" ht="31.5" customHeight="1" x14ac:dyDescent="0.25">
      <c r="A225" s="162">
        <v>44931</v>
      </c>
      <c r="B225" s="162">
        <v>44931</v>
      </c>
      <c r="C225" s="40">
        <v>4081</v>
      </c>
      <c r="D225" s="163" t="s">
        <v>297</v>
      </c>
      <c r="E225" s="40" t="s">
        <v>131</v>
      </c>
      <c r="F225" s="294">
        <v>12</v>
      </c>
      <c r="G225" s="164">
        <v>560.5</v>
      </c>
      <c r="H225" s="164">
        <v>6726</v>
      </c>
    </row>
    <row r="226" spans="1:8" s="18" customFormat="1" ht="31.5" customHeight="1" x14ac:dyDescent="0.25">
      <c r="A226" s="162">
        <v>44931</v>
      </c>
      <c r="B226" s="162">
        <v>44931</v>
      </c>
      <c r="C226" s="40">
        <v>4090</v>
      </c>
      <c r="D226" s="163" t="s">
        <v>298</v>
      </c>
      <c r="E226" s="40" t="s">
        <v>131</v>
      </c>
      <c r="F226" s="294">
        <v>5</v>
      </c>
      <c r="G226" s="164">
        <v>1150.5</v>
      </c>
      <c r="H226" s="164">
        <v>5752.5</v>
      </c>
    </row>
    <row r="227" spans="1:8" s="18" customFormat="1" ht="31.5" customHeight="1" x14ac:dyDescent="0.25">
      <c r="A227" s="162">
        <v>44931</v>
      </c>
      <c r="B227" s="162">
        <v>44931</v>
      </c>
      <c r="C227" s="40">
        <v>4039</v>
      </c>
      <c r="D227" s="163" t="s">
        <v>299</v>
      </c>
      <c r="E227" s="40" t="s">
        <v>30</v>
      </c>
      <c r="F227" s="294">
        <v>19</v>
      </c>
      <c r="G227" s="164">
        <v>224.2</v>
      </c>
      <c r="H227" s="164">
        <v>4259.7999999999993</v>
      </c>
    </row>
    <row r="228" spans="1:8" s="18" customFormat="1" ht="31.5" customHeight="1" x14ac:dyDescent="0.25">
      <c r="A228" s="162">
        <v>44931</v>
      </c>
      <c r="B228" s="162">
        <v>44931</v>
      </c>
      <c r="C228" s="40">
        <v>4016</v>
      </c>
      <c r="D228" s="163" t="s">
        <v>300</v>
      </c>
      <c r="E228" s="40" t="s">
        <v>30</v>
      </c>
      <c r="F228" s="294">
        <v>12</v>
      </c>
      <c r="G228" s="164">
        <v>224.2</v>
      </c>
      <c r="H228" s="164">
        <v>2690.4000000000005</v>
      </c>
    </row>
    <row r="229" spans="1:8" s="18" customFormat="1" ht="31.5" customHeight="1" x14ac:dyDescent="0.25">
      <c r="A229" s="162">
        <v>44931</v>
      </c>
      <c r="B229" s="162">
        <v>44931</v>
      </c>
      <c r="C229" s="40">
        <v>4001</v>
      </c>
      <c r="D229" s="163" t="s">
        <v>301</v>
      </c>
      <c r="E229" s="40" t="s">
        <v>30</v>
      </c>
      <c r="F229" s="294">
        <v>334</v>
      </c>
      <c r="G229" s="164">
        <v>90.8</v>
      </c>
      <c r="H229" s="164">
        <v>30327.534</v>
      </c>
    </row>
    <row r="230" spans="1:8" s="18" customFormat="1" ht="31.5" customHeight="1" x14ac:dyDescent="0.25">
      <c r="A230" s="162">
        <v>44931</v>
      </c>
      <c r="B230" s="162">
        <v>44931</v>
      </c>
      <c r="C230" s="40">
        <v>4094</v>
      </c>
      <c r="D230" s="163" t="s">
        <v>302</v>
      </c>
      <c r="E230" s="40" t="s">
        <v>131</v>
      </c>
      <c r="F230" s="294">
        <v>96</v>
      </c>
      <c r="G230" s="164">
        <v>159.30000000000001</v>
      </c>
      <c r="H230" s="164">
        <v>15292.800000000003</v>
      </c>
    </row>
    <row r="231" spans="1:8" s="18" customFormat="1" ht="31.5" customHeight="1" x14ac:dyDescent="0.25">
      <c r="A231" s="162">
        <v>44931</v>
      </c>
      <c r="B231" s="162">
        <v>44931</v>
      </c>
      <c r="C231" s="40">
        <v>4003</v>
      </c>
      <c r="D231" s="163" t="s">
        <v>303</v>
      </c>
      <c r="E231" s="40" t="s">
        <v>131</v>
      </c>
      <c r="F231" s="294">
        <v>160</v>
      </c>
      <c r="G231" s="164">
        <v>127.44</v>
      </c>
      <c r="H231" s="164">
        <v>20390.399999999998</v>
      </c>
    </row>
    <row r="232" spans="1:8" s="18" customFormat="1" ht="31.5" customHeight="1" x14ac:dyDescent="0.25">
      <c r="A232" s="162">
        <v>44931</v>
      </c>
      <c r="B232" s="162">
        <v>44931</v>
      </c>
      <c r="C232" s="40">
        <v>4024</v>
      </c>
      <c r="D232" s="163" t="s">
        <v>305</v>
      </c>
      <c r="E232" s="40" t="s">
        <v>131</v>
      </c>
      <c r="F232" s="294">
        <v>12</v>
      </c>
      <c r="G232" s="164">
        <v>454.3</v>
      </c>
      <c r="H232" s="164">
        <v>5451.6</v>
      </c>
    </row>
    <row r="233" spans="1:8" s="18" customFormat="1" ht="31.5" customHeight="1" x14ac:dyDescent="0.25">
      <c r="A233" s="162">
        <v>44931</v>
      </c>
      <c r="B233" s="162">
        <v>44931</v>
      </c>
      <c r="C233" s="40">
        <v>4025</v>
      </c>
      <c r="D233" s="163" t="s">
        <v>306</v>
      </c>
      <c r="E233" s="40" t="s">
        <v>307</v>
      </c>
      <c r="F233" s="294">
        <v>4</v>
      </c>
      <c r="G233" s="164">
        <v>1268.5</v>
      </c>
      <c r="H233" s="164">
        <v>5074</v>
      </c>
    </row>
    <row r="234" spans="1:8" s="18" customFormat="1" ht="40.5" customHeight="1" x14ac:dyDescent="0.25">
      <c r="A234" s="162">
        <v>44931</v>
      </c>
      <c r="B234" s="162">
        <v>44931</v>
      </c>
      <c r="C234" s="40">
        <v>4069</v>
      </c>
      <c r="D234" s="163" t="s">
        <v>311</v>
      </c>
      <c r="E234" s="40" t="s">
        <v>131</v>
      </c>
      <c r="F234" s="294">
        <v>75</v>
      </c>
      <c r="G234" s="164">
        <v>79.06</v>
      </c>
      <c r="H234" s="164">
        <v>5929.2420000000002</v>
      </c>
    </row>
    <row r="235" spans="1:8" s="18" customFormat="1" ht="40.5" customHeight="1" x14ac:dyDescent="0.25">
      <c r="A235" s="162">
        <v>44931</v>
      </c>
      <c r="B235" s="162">
        <v>44931</v>
      </c>
      <c r="C235" s="40">
        <v>4069</v>
      </c>
      <c r="D235" s="163" t="s">
        <v>312</v>
      </c>
      <c r="E235" s="40" t="s">
        <v>131</v>
      </c>
      <c r="F235" s="294">
        <v>50</v>
      </c>
      <c r="G235" s="164">
        <v>79.06</v>
      </c>
      <c r="H235" s="164">
        <v>3953</v>
      </c>
    </row>
    <row r="236" spans="1:8" s="18" customFormat="1" ht="30.75" customHeight="1" x14ac:dyDescent="0.25">
      <c r="A236" s="162">
        <v>44931</v>
      </c>
      <c r="B236" s="162">
        <v>44931</v>
      </c>
      <c r="C236" s="40">
        <v>4018</v>
      </c>
      <c r="D236" s="163" t="s">
        <v>313</v>
      </c>
      <c r="E236" s="40" t="s">
        <v>131</v>
      </c>
      <c r="F236" s="294">
        <v>55</v>
      </c>
      <c r="G236" s="164">
        <v>170</v>
      </c>
      <c r="H236" s="164">
        <v>9350</v>
      </c>
    </row>
    <row r="237" spans="1:8" s="18" customFormat="1" ht="30.75" customHeight="1" x14ac:dyDescent="0.25">
      <c r="A237" s="162">
        <v>44931</v>
      </c>
      <c r="B237" s="162">
        <v>44931</v>
      </c>
      <c r="C237" s="40">
        <v>4026</v>
      </c>
      <c r="D237" s="163" t="s">
        <v>314</v>
      </c>
      <c r="E237" s="40" t="s">
        <v>30</v>
      </c>
      <c r="F237" s="294">
        <v>40</v>
      </c>
      <c r="G237" s="164">
        <v>146.32</v>
      </c>
      <c r="H237" s="164">
        <v>5852.8000000000011</v>
      </c>
    </row>
    <row r="238" spans="1:8" s="18" customFormat="1" ht="30.75" customHeight="1" x14ac:dyDescent="0.25">
      <c r="A238" s="162">
        <v>44931</v>
      </c>
      <c r="B238" s="162">
        <v>44931</v>
      </c>
      <c r="C238" s="40">
        <v>4031</v>
      </c>
      <c r="D238" s="163" t="s">
        <v>315</v>
      </c>
      <c r="E238" s="40" t="s">
        <v>30</v>
      </c>
      <c r="F238" s="294">
        <v>73</v>
      </c>
      <c r="G238" s="164">
        <v>146.32</v>
      </c>
      <c r="H238" s="164">
        <v>10681.359999999999</v>
      </c>
    </row>
    <row r="239" spans="1:8" s="18" customFormat="1" ht="30.75" customHeight="1" x14ac:dyDescent="0.25">
      <c r="A239" s="162">
        <v>44931</v>
      </c>
      <c r="B239" s="162">
        <v>44931</v>
      </c>
      <c r="C239" s="40">
        <v>4028</v>
      </c>
      <c r="D239" s="163" t="s">
        <v>316</v>
      </c>
      <c r="E239" s="40" t="s">
        <v>30</v>
      </c>
      <c r="F239" s="294">
        <v>127</v>
      </c>
      <c r="G239" s="164">
        <v>105.02</v>
      </c>
      <c r="H239" s="164">
        <v>13337.539999999999</v>
      </c>
    </row>
    <row r="240" spans="1:8" s="18" customFormat="1" ht="30.75" customHeight="1" x14ac:dyDescent="0.25">
      <c r="A240" s="162">
        <v>44931</v>
      </c>
      <c r="B240" s="162">
        <v>44931</v>
      </c>
      <c r="C240" s="40">
        <v>4064</v>
      </c>
      <c r="D240" s="163" t="s">
        <v>318</v>
      </c>
      <c r="E240" s="40" t="s">
        <v>30</v>
      </c>
      <c r="F240" s="294">
        <v>40</v>
      </c>
      <c r="G240" s="164">
        <v>129.80000000000001</v>
      </c>
      <c r="H240" s="164">
        <v>5192</v>
      </c>
    </row>
    <row r="241" spans="1:8" s="18" customFormat="1" ht="40.5" customHeight="1" x14ac:dyDescent="0.25">
      <c r="A241" s="162">
        <v>44931</v>
      </c>
      <c r="B241" s="162">
        <v>44931</v>
      </c>
      <c r="C241" s="40">
        <v>4050</v>
      </c>
      <c r="D241" s="163" t="s">
        <v>237</v>
      </c>
      <c r="E241" s="40" t="s">
        <v>131</v>
      </c>
      <c r="F241" s="294">
        <v>3209</v>
      </c>
      <c r="G241" s="164">
        <v>63.82</v>
      </c>
      <c r="H241" s="164">
        <v>204798.38</v>
      </c>
    </row>
    <row r="242" spans="1:8" s="18" customFormat="1" ht="30.75" customHeight="1" x14ac:dyDescent="0.25">
      <c r="A242" s="162">
        <v>44931</v>
      </c>
      <c r="B242" s="162">
        <v>44931</v>
      </c>
      <c r="C242" s="40">
        <v>4044</v>
      </c>
      <c r="D242" s="163" t="s">
        <v>321</v>
      </c>
      <c r="E242" s="40" t="s">
        <v>131</v>
      </c>
      <c r="F242" s="294">
        <v>6</v>
      </c>
      <c r="G242" s="164">
        <v>50.74</v>
      </c>
      <c r="H242" s="164">
        <v>304.44000000000005</v>
      </c>
    </row>
    <row r="243" spans="1:8" s="18" customFormat="1" ht="30.75" customHeight="1" x14ac:dyDescent="0.25">
      <c r="A243" s="162">
        <v>44931</v>
      </c>
      <c r="B243" s="162">
        <v>44931</v>
      </c>
      <c r="C243" s="40">
        <v>4044</v>
      </c>
      <c r="D243" s="163" t="s">
        <v>322</v>
      </c>
      <c r="E243" s="40" t="s">
        <v>131</v>
      </c>
      <c r="F243" s="294">
        <v>70</v>
      </c>
      <c r="G243" s="164">
        <v>50.74</v>
      </c>
      <c r="H243" s="164">
        <v>3551.8</v>
      </c>
    </row>
    <row r="244" spans="1:8" s="18" customFormat="1" ht="30.75" customHeight="1" x14ac:dyDescent="0.25">
      <c r="A244" s="162">
        <v>44931</v>
      </c>
      <c r="B244" s="162">
        <v>44931</v>
      </c>
      <c r="C244" s="40">
        <v>4033</v>
      </c>
      <c r="D244" s="163" t="s">
        <v>323</v>
      </c>
      <c r="E244" s="40" t="s">
        <v>131</v>
      </c>
      <c r="F244" s="294">
        <v>90</v>
      </c>
      <c r="G244" s="164">
        <v>105.02</v>
      </c>
      <c r="H244" s="164">
        <v>9451.7999999999993</v>
      </c>
    </row>
    <row r="245" spans="1:8" s="18" customFormat="1" ht="30.75" customHeight="1" x14ac:dyDescent="0.25">
      <c r="A245" s="162">
        <v>44931</v>
      </c>
      <c r="B245" s="162">
        <v>44931</v>
      </c>
      <c r="C245" s="40">
        <v>4073</v>
      </c>
      <c r="D245" s="163" t="s">
        <v>324</v>
      </c>
      <c r="E245" s="40" t="s">
        <v>30</v>
      </c>
      <c r="F245" s="294">
        <v>16</v>
      </c>
      <c r="G245" s="164">
        <v>324.5</v>
      </c>
      <c r="H245" s="164">
        <v>5192</v>
      </c>
    </row>
    <row r="246" spans="1:8" s="18" customFormat="1" ht="30.75" customHeight="1" x14ac:dyDescent="0.25">
      <c r="A246" s="162">
        <v>44931</v>
      </c>
      <c r="B246" s="162">
        <v>44931</v>
      </c>
      <c r="C246" s="40">
        <v>4066</v>
      </c>
      <c r="D246" s="163" t="s">
        <v>325</v>
      </c>
      <c r="E246" s="40" t="s">
        <v>131</v>
      </c>
      <c r="F246" s="294">
        <v>76</v>
      </c>
      <c r="G246" s="164">
        <v>194.7</v>
      </c>
      <c r="H246" s="164">
        <v>14797.199999999999</v>
      </c>
    </row>
    <row r="247" spans="1:8" s="18" customFormat="1" ht="44.25" customHeight="1" x14ac:dyDescent="0.25">
      <c r="A247" s="162">
        <v>44931</v>
      </c>
      <c r="B247" s="162">
        <v>44931</v>
      </c>
      <c r="C247" s="40">
        <v>4009</v>
      </c>
      <c r="D247" s="163" t="s">
        <v>326</v>
      </c>
      <c r="E247" s="40" t="s">
        <v>131</v>
      </c>
      <c r="F247" s="294">
        <v>33</v>
      </c>
      <c r="G247" s="164">
        <v>649</v>
      </c>
      <c r="H247" s="164">
        <v>21417</v>
      </c>
    </row>
    <row r="248" spans="1:8" s="18" customFormat="1" ht="30.75" customHeight="1" x14ac:dyDescent="0.25">
      <c r="A248" s="162">
        <v>44931</v>
      </c>
      <c r="B248" s="162">
        <v>44931</v>
      </c>
      <c r="C248" s="40">
        <v>4010</v>
      </c>
      <c r="D248" s="163" t="s">
        <v>327</v>
      </c>
      <c r="E248" s="40" t="s">
        <v>131</v>
      </c>
      <c r="F248" s="294">
        <v>1</v>
      </c>
      <c r="G248" s="164">
        <v>5015</v>
      </c>
      <c r="H248" s="164">
        <v>5015</v>
      </c>
    </row>
    <row r="249" spans="1:8" s="18" customFormat="1" ht="30.75" customHeight="1" x14ac:dyDescent="0.25">
      <c r="A249" s="162">
        <v>44931</v>
      </c>
      <c r="B249" s="162">
        <v>44931</v>
      </c>
      <c r="C249" s="40">
        <v>4011</v>
      </c>
      <c r="D249" s="163" t="s">
        <v>328</v>
      </c>
      <c r="E249" s="40" t="s">
        <v>131</v>
      </c>
      <c r="F249" s="294">
        <v>0</v>
      </c>
      <c r="G249" s="164">
        <v>88.5</v>
      </c>
      <c r="H249" s="164">
        <v>0</v>
      </c>
    </row>
    <row r="250" spans="1:8" s="18" customFormat="1" ht="30.75" customHeight="1" x14ac:dyDescent="0.25">
      <c r="A250" s="162">
        <v>44931</v>
      </c>
      <c r="B250" s="162">
        <v>44931</v>
      </c>
      <c r="C250" s="40">
        <v>4097</v>
      </c>
      <c r="D250" s="163" t="s">
        <v>329</v>
      </c>
      <c r="E250" s="40" t="s">
        <v>131</v>
      </c>
      <c r="F250" s="294">
        <v>25</v>
      </c>
      <c r="G250" s="164">
        <v>53.1</v>
      </c>
      <c r="H250" s="164">
        <v>1327.5</v>
      </c>
    </row>
    <row r="251" spans="1:8" s="18" customFormat="1" ht="30.75" customHeight="1" x14ac:dyDescent="0.25">
      <c r="A251" s="162">
        <v>44931</v>
      </c>
      <c r="B251" s="162">
        <v>44931</v>
      </c>
      <c r="C251" s="40">
        <v>4097</v>
      </c>
      <c r="D251" s="163" t="s">
        <v>330</v>
      </c>
      <c r="E251" s="40" t="s">
        <v>131</v>
      </c>
      <c r="F251" s="294">
        <v>22</v>
      </c>
      <c r="G251" s="164">
        <v>53.1</v>
      </c>
      <c r="H251" s="164">
        <v>1168.2</v>
      </c>
    </row>
    <row r="252" spans="1:8" s="18" customFormat="1" ht="30.75" customHeight="1" x14ac:dyDescent="0.25">
      <c r="A252" s="162">
        <v>44931</v>
      </c>
      <c r="B252" s="162">
        <v>44931</v>
      </c>
      <c r="C252" s="40">
        <v>4023</v>
      </c>
      <c r="D252" s="163" t="s">
        <v>331</v>
      </c>
      <c r="E252" s="40" t="s">
        <v>131</v>
      </c>
      <c r="F252" s="294">
        <v>38</v>
      </c>
      <c r="G252" s="164">
        <v>470.82</v>
      </c>
      <c r="H252" s="164">
        <v>17891.160000000003</v>
      </c>
    </row>
    <row r="253" spans="1:8" s="18" customFormat="1" ht="30.75" customHeight="1" x14ac:dyDescent="0.25">
      <c r="A253" s="162">
        <v>44931</v>
      </c>
      <c r="B253" s="162">
        <v>44931</v>
      </c>
      <c r="C253" s="40">
        <v>4096</v>
      </c>
      <c r="D253" s="163" t="s">
        <v>332</v>
      </c>
      <c r="E253" s="40" t="s">
        <v>131</v>
      </c>
      <c r="F253" s="294">
        <v>100</v>
      </c>
      <c r="G253" s="164">
        <v>147.5</v>
      </c>
      <c r="H253" s="164">
        <v>14750</v>
      </c>
    </row>
    <row r="254" spans="1:8" s="18" customFormat="1" ht="30.75" customHeight="1" x14ac:dyDescent="0.25">
      <c r="A254" s="162">
        <v>44931</v>
      </c>
      <c r="B254" s="162">
        <v>44931</v>
      </c>
      <c r="C254" s="40">
        <v>4062</v>
      </c>
      <c r="D254" s="163" t="s">
        <v>333</v>
      </c>
      <c r="E254" s="40" t="s">
        <v>131</v>
      </c>
      <c r="F254" s="294">
        <v>29</v>
      </c>
      <c r="G254" s="164">
        <v>348.1</v>
      </c>
      <c r="H254" s="164">
        <v>10094.9</v>
      </c>
    </row>
    <row r="255" spans="1:8" s="18" customFormat="1" ht="30.75" customHeight="1" x14ac:dyDescent="0.25">
      <c r="A255" s="162">
        <v>44931</v>
      </c>
      <c r="B255" s="162">
        <v>44931</v>
      </c>
      <c r="C255" s="40">
        <v>4063</v>
      </c>
      <c r="D255" s="163" t="s">
        <v>334</v>
      </c>
      <c r="E255" s="40" t="s">
        <v>131</v>
      </c>
      <c r="F255" s="294">
        <v>10</v>
      </c>
      <c r="G255" s="164">
        <v>230.1</v>
      </c>
      <c r="H255" s="164">
        <v>2301</v>
      </c>
    </row>
    <row r="256" spans="1:8" s="18" customFormat="1" ht="30.75" customHeight="1" x14ac:dyDescent="0.25">
      <c r="A256" s="162">
        <v>44931</v>
      </c>
      <c r="B256" s="162">
        <v>44931</v>
      </c>
      <c r="C256" s="40">
        <v>4090</v>
      </c>
      <c r="D256" s="163" t="s">
        <v>337</v>
      </c>
      <c r="E256" s="40" t="s">
        <v>50</v>
      </c>
      <c r="F256" s="294">
        <v>1</v>
      </c>
      <c r="G256" s="164">
        <v>147.5</v>
      </c>
      <c r="H256" s="164">
        <v>147.5</v>
      </c>
    </row>
    <row r="257" spans="1:8" s="18" customFormat="1" ht="30.75" customHeight="1" x14ac:dyDescent="0.25">
      <c r="A257" s="162">
        <v>44931</v>
      </c>
      <c r="B257" s="162">
        <v>44931</v>
      </c>
      <c r="C257" s="40">
        <v>4056</v>
      </c>
      <c r="D257" s="163" t="s">
        <v>338</v>
      </c>
      <c r="E257" s="40" t="s">
        <v>131</v>
      </c>
      <c r="F257" s="294">
        <v>24</v>
      </c>
      <c r="G257" s="164">
        <v>224.2</v>
      </c>
      <c r="H257" s="164">
        <v>5380.8</v>
      </c>
    </row>
    <row r="258" spans="1:8" s="18" customFormat="1" ht="30.75" customHeight="1" x14ac:dyDescent="0.25">
      <c r="A258" s="162">
        <v>44931</v>
      </c>
      <c r="B258" s="162">
        <v>44931</v>
      </c>
      <c r="C258" s="40">
        <v>4087</v>
      </c>
      <c r="D258" s="163" t="s">
        <v>339</v>
      </c>
      <c r="E258" s="40" t="s">
        <v>131</v>
      </c>
      <c r="F258" s="294">
        <v>28</v>
      </c>
      <c r="G258" s="164">
        <v>147.5</v>
      </c>
      <c r="H258" s="164">
        <v>4130</v>
      </c>
    </row>
    <row r="259" spans="1:8" s="18" customFormat="1" ht="30.75" customHeight="1" x14ac:dyDescent="0.25">
      <c r="A259" s="162">
        <v>44931</v>
      </c>
      <c r="B259" s="162">
        <v>44931</v>
      </c>
      <c r="C259" s="40">
        <v>4087</v>
      </c>
      <c r="D259" s="163" t="s">
        <v>340</v>
      </c>
      <c r="E259" s="40" t="s">
        <v>131</v>
      </c>
      <c r="F259" s="294">
        <v>20</v>
      </c>
      <c r="G259" s="164">
        <v>147.5</v>
      </c>
      <c r="H259" s="164">
        <v>2950</v>
      </c>
    </row>
    <row r="260" spans="1:8" s="18" customFormat="1" ht="30.75" customHeight="1" x14ac:dyDescent="0.25">
      <c r="A260" s="162">
        <v>44931</v>
      </c>
      <c r="B260" s="162">
        <v>44931</v>
      </c>
      <c r="C260" s="40">
        <v>4051</v>
      </c>
      <c r="D260" s="163" t="s">
        <v>341</v>
      </c>
      <c r="E260" s="40" t="s">
        <v>131</v>
      </c>
      <c r="F260" s="294">
        <v>32</v>
      </c>
      <c r="G260" s="164">
        <v>619.5</v>
      </c>
      <c r="H260" s="164">
        <v>19824</v>
      </c>
    </row>
    <row r="261" spans="1:8" s="18" customFormat="1" ht="30.75" customHeight="1" x14ac:dyDescent="0.25">
      <c r="A261" s="162">
        <v>44931</v>
      </c>
      <c r="B261" s="162">
        <v>44931</v>
      </c>
      <c r="C261" s="40">
        <v>4047</v>
      </c>
      <c r="D261" s="163" t="s">
        <v>342</v>
      </c>
      <c r="E261" s="40" t="s">
        <v>23</v>
      </c>
      <c r="F261" s="294">
        <v>201</v>
      </c>
      <c r="G261" s="164">
        <v>28.32</v>
      </c>
      <c r="H261" s="164">
        <v>5692.32</v>
      </c>
    </row>
    <row r="262" spans="1:8" s="18" customFormat="1" ht="30.75" customHeight="1" x14ac:dyDescent="0.25">
      <c r="A262" s="162">
        <v>44931</v>
      </c>
      <c r="B262" s="162">
        <v>44931</v>
      </c>
      <c r="C262" s="40">
        <v>4038</v>
      </c>
      <c r="D262" s="163" t="s">
        <v>343</v>
      </c>
      <c r="E262" s="40" t="s">
        <v>131</v>
      </c>
      <c r="F262" s="294">
        <v>296</v>
      </c>
      <c r="G262" s="164">
        <v>123.9</v>
      </c>
      <c r="H262" s="164">
        <v>36674.400000000001</v>
      </c>
    </row>
    <row r="263" spans="1:8" s="18" customFormat="1" ht="30.75" customHeight="1" x14ac:dyDescent="0.25">
      <c r="A263" s="162">
        <v>44931</v>
      </c>
      <c r="B263" s="162">
        <v>44931</v>
      </c>
      <c r="C263" s="40">
        <v>4071</v>
      </c>
      <c r="D263" s="163" t="s">
        <v>344</v>
      </c>
      <c r="E263" s="40" t="s">
        <v>131</v>
      </c>
      <c r="F263" s="294">
        <v>50</v>
      </c>
      <c r="G263" s="164">
        <v>64.900000000000006</v>
      </c>
      <c r="H263" s="164">
        <v>3245.0000000000005</v>
      </c>
    </row>
    <row r="264" spans="1:8" s="18" customFormat="1" ht="30.75" customHeight="1" x14ac:dyDescent="0.25">
      <c r="A264" s="162">
        <v>44931</v>
      </c>
      <c r="B264" s="162">
        <v>44931</v>
      </c>
      <c r="C264" s="40">
        <v>4036</v>
      </c>
      <c r="D264" s="163" t="s">
        <v>345</v>
      </c>
      <c r="E264" s="40" t="s">
        <v>23</v>
      </c>
      <c r="F264" s="294">
        <v>46</v>
      </c>
      <c r="G264" s="164">
        <v>28.32</v>
      </c>
      <c r="H264" s="164">
        <v>1302.72</v>
      </c>
    </row>
    <row r="265" spans="1:8" s="18" customFormat="1" ht="30.75" customHeight="1" x14ac:dyDescent="0.25">
      <c r="A265" s="162">
        <v>44931</v>
      </c>
      <c r="B265" s="162">
        <v>44931</v>
      </c>
      <c r="C265" s="40">
        <v>4040</v>
      </c>
      <c r="D265" s="163" t="s">
        <v>346</v>
      </c>
      <c r="E265" s="40" t="s">
        <v>23</v>
      </c>
      <c r="F265" s="294">
        <v>789</v>
      </c>
      <c r="G265" s="164">
        <v>70.8</v>
      </c>
      <c r="H265" s="164">
        <v>55861.2</v>
      </c>
    </row>
    <row r="266" spans="1:8" s="18" customFormat="1" ht="30.75" customHeight="1" x14ac:dyDescent="0.25">
      <c r="A266" s="162">
        <v>44931</v>
      </c>
      <c r="B266" s="162">
        <v>44931</v>
      </c>
      <c r="C266" s="40">
        <v>4058</v>
      </c>
      <c r="D266" s="163" t="s">
        <v>347</v>
      </c>
      <c r="E266" s="40" t="s">
        <v>23</v>
      </c>
      <c r="F266" s="294">
        <v>288</v>
      </c>
      <c r="G266" s="164">
        <v>100.3</v>
      </c>
      <c r="H266" s="164">
        <v>28886.400000000001</v>
      </c>
    </row>
    <row r="267" spans="1:8" s="18" customFormat="1" ht="30.75" customHeight="1" x14ac:dyDescent="0.25">
      <c r="A267" s="162">
        <v>44931</v>
      </c>
      <c r="B267" s="162">
        <v>44931</v>
      </c>
      <c r="C267" s="40">
        <v>4049</v>
      </c>
      <c r="D267" s="163" t="s">
        <v>348</v>
      </c>
      <c r="E267" s="40" t="s">
        <v>23</v>
      </c>
      <c r="F267" s="294">
        <v>976</v>
      </c>
      <c r="G267" s="164">
        <v>70.8</v>
      </c>
      <c r="H267" s="164">
        <v>69100.800000000003</v>
      </c>
    </row>
    <row r="268" spans="1:8" s="18" customFormat="1" ht="30.75" customHeight="1" x14ac:dyDescent="0.25">
      <c r="A268" s="162">
        <v>44931</v>
      </c>
      <c r="B268" s="162">
        <v>44931</v>
      </c>
      <c r="C268" s="40">
        <v>4059</v>
      </c>
      <c r="D268" s="163" t="s">
        <v>350</v>
      </c>
      <c r="E268" s="40" t="s">
        <v>50</v>
      </c>
      <c r="F268" s="294">
        <v>4</v>
      </c>
      <c r="G268" s="164">
        <v>4124.1000000000004</v>
      </c>
      <c r="H268" s="164">
        <v>16496.400000000001</v>
      </c>
    </row>
    <row r="269" spans="1:8" s="18" customFormat="1" ht="30.75" customHeight="1" x14ac:dyDescent="0.25">
      <c r="A269" s="162">
        <v>44922</v>
      </c>
      <c r="B269" s="162">
        <v>44922</v>
      </c>
      <c r="C269" s="40">
        <v>4080</v>
      </c>
      <c r="D269" s="163" t="s">
        <v>351</v>
      </c>
      <c r="E269" s="40" t="s">
        <v>131</v>
      </c>
      <c r="F269" s="294">
        <v>34</v>
      </c>
      <c r="G269" s="164">
        <v>59</v>
      </c>
      <c r="H269" s="164">
        <v>2006</v>
      </c>
    </row>
    <row r="270" spans="1:8" s="18" customFormat="1" ht="30.75" customHeight="1" x14ac:dyDescent="0.25">
      <c r="A270" s="162">
        <v>44922</v>
      </c>
      <c r="B270" s="162">
        <v>44922</v>
      </c>
      <c r="C270" s="40">
        <v>4069</v>
      </c>
      <c r="D270" s="163" t="s">
        <v>354</v>
      </c>
      <c r="E270" s="40" t="s">
        <v>50</v>
      </c>
      <c r="F270" s="294">
        <v>19</v>
      </c>
      <c r="G270" s="164">
        <v>271.39999999999998</v>
      </c>
      <c r="H270" s="164">
        <v>5156.5999999999985</v>
      </c>
    </row>
    <row r="271" spans="1:8" s="18" customFormat="1" ht="30.75" customHeight="1" x14ac:dyDescent="0.25">
      <c r="A271" s="162">
        <v>44922</v>
      </c>
      <c r="B271" s="162">
        <v>44922</v>
      </c>
      <c r="C271" s="40">
        <v>4093</v>
      </c>
      <c r="D271" s="163" t="s">
        <v>355</v>
      </c>
      <c r="E271" s="40" t="s">
        <v>30</v>
      </c>
      <c r="F271" s="294">
        <v>91</v>
      </c>
      <c r="G271" s="164">
        <v>382.32</v>
      </c>
      <c r="H271" s="164">
        <v>34791.120000000003</v>
      </c>
    </row>
    <row r="272" spans="1:8" s="18" customFormat="1" ht="30.75" customHeight="1" x14ac:dyDescent="0.25">
      <c r="A272" s="162">
        <v>44922</v>
      </c>
      <c r="B272" s="162">
        <v>44922</v>
      </c>
      <c r="C272" s="40">
        <v>4092</v>
      </c>
      <c r="D272" s="163" t="s">
        <v>356</v>
      </c>
      <c r="E272" s="40" t="s">
        <v>30</v>
      </c>
      <c r="F272" s="294">
        <v>80</v>
      </c>
      <c r="G272" s="164">
        <v>435.42</v>
      </c>
      <c r="H272" s="164">
        <v>34833.599999999999</v>
      </c>
    </row>
    <row r="273" spans="1:8" s="186" customFormat="1" ht="30.75" customHeight="1" x14ac:dyDescent="0.25">
      <c r="A273" s="140">
        <v>44903</v>
      </c>
      <c r="B273" s="140">
        <v>44903</v>
      </c>
      <c r="C273" s="33">
        <v>4075</v>
      </c>
      <c r="D273" s="34" t="s">
        <v>394</v>
      </c>
      <c r="E273" s="35" t="s">
        <v>27</v>
      </c>
      <c r="F273" s="293">
        <v>10</v>
      </c>
      <c r="G273" s="30">
        <v>287.95</v>
      </c>
      <c r="H273" s="164">
        <v>2879.4372000000003</v>
      </c>
    </row>
    <row r="274" spans="1:8" s="186" customFormat="1" ht="30.75" customHeight="1" x14ac:dyDescent="0.25">
      <c r="A274" s="140">
        <v>44903</v>
      </c>
      <c r="B274" s="140">
        <v>44903</v>
      </c>
      <c r="C274" s="33">
        <v>4074</v>
      </c>
      <c r="D274" s="34" t="s">
        <v>395</v>
      </c>
      <c r="E274" s="35" t="s">
        <v>27</v>
      </c>
      <c r="F274" s="293">
        <v>23</v>
      </c>
      <c r="G274" s="30">
        <v>516</v>
      </c>
      <c r="H274" s="164">
        <v>11868.061600000001</v>
      </c>
    </row>
    <row r="275" spans="1:8" s="186" customFormat="1" ht="30.75" customHeight="1" x14ac:dyDescent="0.25">
      <c r="A275" s="140">
        <v>44897</v>
      </c>
      <c r="B275" s="140">
        <v>44897</v>
      </c>
      <c r="C275" s="33">
        <v>4061</v>
      </c>
      <c r="D275" s="160" t="s">
        <v>390</v>
      </c>
      <c r="E275" s="159" t="s">
        <v>391</v>
      </c>
      <c r="F275" s="293">
        <v>236</v>
      </c>
      <c r="G275" s="30">
        <v>139.19999999999999</v>
      </c>
      <c r="H275" s="164">
        <v>32851.199999999997</v>
      </c>
    </row>
    <row r="276" spans="1:8" s="186" customFormat="1" ht="30.75" customHeight="1" x14ac:dyDescent="0.25">
      <c r="A276" s="140">
        <v>44896</v>
      </c>
      <c r="B276" s="140">
        <v>44896</v>
      </c>
      <c r="C276" s="33">
        <v>4074</v>
      </c>
      <c r="D276" s="160" t="s">
        <v>393</v>
      </c>
      <c r="E276" s="159" t="s">
        <v>27</v>
      </c>
      <c r="F276" s="293">
        <v>128</v>
      </c>
      <c r="G276" s="30">
        <v>513.29999999999995</v>
      </c>
      <c r="H276" s="164">
        <v>65702.400000000009</v>
      </c>
    </row>
    <row r="277" spans="1:8" s="186" customFormat="1" ht="30.75" customHeight="1" x14ac:dyDescent="0.25">
      <c r="A277" s="140">
        <v>44895</v>
      </c>
      <c r="B277" s="89">
        <v>44896</v>
      </c>
      <c r="C277" s="33">
        <v>4007</v>
      </c>
      <c r="D277" s="34" t="s">
        <v>396</v>
      </c>
      <c r="E277" s="35" t="s">
        <v>391</v>
      </c>
      <c r="F277" s="293">
        <v>200</v>
      </c>
      <c r="G277" s="30">
        <v>264.45</v>
      </c>
      <c r="H277" s="164">
        <v>52891.774800000007</v>
      </c>
    </row>
    <row r="278" spans="1:8" s="186" customFormat="1" ht="30.75" customHeight="1" x14ac:dyDescent="0.25">
      <c r="A278" s="140">
        <v>44875</v>
      </c>
      <c r="B278" s="89">
        <v>44875</v>
      </c>
      <c r="C278" s="33">
        <v>2055</v>
      </c>
      <c r="D278" s="160" t="s">
        <v>399</v>
      </c>
      <c r="E278" s="33" t="s">
        <v>27</v>
      </c>
      <c r="F278" s="293">
        <v>4</v>
      </c>
      <c r="G278" s="30">
        <v>112.1</v>
      </c>
      <c r="H278" s="164">
        <v>448.4</v>
      </c>
    </row>
    <row r="279" spans="1:8" s="186" customFormat="1" ht="30.75" customHeight="1" x14ac:dyDescent="0.25">
      <c r="A279" s="140">
        <v>44862</v>
      </c>
      <c r="B279" s="89">
        <v>44862</v>
      </c>
      <c r="C279" s="33">
        <v>2015</v>
      </c>
      <c r="D279" s="160" t="s">
        <v>400</v>
      </c>
      <c r="E279" s="188" t="s">
        <v>401</v>
      </c>
      <c r="F279" s="295">
        <v>135</v>
      </c>
      <c r="G279" s="190">
        <v>21.24</v>
      </c>
      <c r="H279" s="164">
        <v>2867.3999999999996</v>
      </c>
    </row>
    <row r="280" spans="1:8" s="186" customFormat="1" ht="30.75" customHeight="1" x14ac:dyDescent="0.25">
      <c r="A280" s="140">
        <v>44862</v>
      </c>
      <c r="B280" s="89">
        <v>44862</v>
      </c>
      <c r="C280" s="33">
        <v>2014</v>
      </c>
      <c r="D280" s="160" t="s">
        <v>402</v>
      </c>
      <c r="E280" s="188" t="s">
        <v>401</v>
      </c>
      <c r="F280" s="295">
        <v>184</v>
      </c>
      <c r="G280" s="190">
        <v>123.9</v>
      </c>
      <c r="H280" s="164">
        <v>22797.599999999999</v>
      </c>
    </row>
    <row r="281" spans="1:8" s="186" customFormat="1" ht="30.75" customHeight="1" x14ac:dyDescent="0.25">
      <c r="A281" s="140">
        <v>44862</v>
      </c>
      <c r="B281" s="89">
        <v>44862</v>
      </c>
      <c r="C281" s="33">
        <v>2056</v>
      </c>
      <c r="D281" s="160" t="s">
        <v>403</v>
      </c>
      <c r="E281" s="30" t="s">
        <v>27</v>
      </c>
      <c r="F281" s="295">
        <v>11</v>
      </c>
      <c r="G281" s="190">
        <v>21.24</v>
      </c>
      <c r="H281" s="164">
        <v>233.63999999999996</v>
      </c>
    </row>
    <row r="282" spans="1:8" s="186" customFormat="1" ht="30.75" customHeight="1" x14ac:dyDescent="0.25">
      <c r="A282" s="140">
        <v>44862</v>
      </c>
      <c r="B282" s="89">
        <v>44862</v>
      </c>
      <c r="C282" s="33">
        <v>2040</v>
      </c>
      <c r="D282" s="160" t="s">
        <v>405</v>
      </c>
      <c r="E282" s="188" t="s">
        <v>401</v>
      </c>
      <c r="F282" s="295">
        <v>0</v>
      </c>
      <c r="G282" s="190">
        <v>25.96</v>
      </c>
      <c r="H282" s="164">
        <v>0</v>
      </c>
    </row>
    <row r="283" spans="1:8" s="186" customFormat="1" ht="30.75" customHeight="1" x14ac:dyDescent="0.25">
      <c r="A283" s="140">
        <v>44862</v>
      </c>
      <c r="B283" s="89">
        <v>44862</v>
      </c>
      <c r="C283" s="33">
        <v>1013</v>
      </c>
      <c r="D283" s="160" t="s">
        <v>406</v>
      </c>
      <c r="E283" s="30" t="s">
        <v>27</v>
      </c>
      <c r="F283" s="295">
        <v>1302</v>
      </c>
      <c r="G283" s="190">
        <v>3.54</v>
      </c>
      <c r="H283" s="164">
        <v>4609.08</v>
      </c>
    </row>
    <row r="284" spans="1:8" s="186" customFormat="1" ht="30.75" customHeight="1" x14ac:dyDescent="0.25">
      <c r="A284" s="140">
        <v>44862</v>
      </c>
      <c r="B284" s="89">
        <v>44862</v>
      </c>
      <c r="C284" s="33">
        <v>2053</v>
      </c>
      <c r="D284" s="160" t="s">
        <v>407</v>
      </c>
      <c r="E284" s="30" t="s">
        <v>27</v>
      </c>
      <c r="F284" s="295">
        <v>198</v>
      </c>
      <c r="G284" s="190">
        <v>16.52</v>
      </c>
      <c r="H284" s="164">
        <v>3270.96</v>
      </c>
    </row>
    <row r="285" spans="1:8" s="186" customFormat="1" ht="30.75" customHeight="1" x14ac:dyDescent="0.25">
      <c r="A285" s="140">
        <v>44862</v>
      </c>
      <c r="B285" s="89">
        <v>44862</v>
      </c>
      <c r="C285" s="33">
        <v>2053</v>
      </c>
      <c r="D285" s="160" t="s">
        <v>408</v>
      </c>
      <c r="E285" s="188" t="s">
        <v>27</v>
      </c>
      <c r="F285" s="295">
        <v>105</v>
      </c>
      <c r="G285" s="190">
        <v>16.52</v>
      </c>
      <c r="H285" s="164">
        <v>1734.6</v>
      </c>
    </row>
    <row r="286" spans="1:8" s="186" customFormat="1" ht="30.75" customHeight="1" x14ac:dyDescent="0.25">
      <c r="A286" s="140">
        <v>44862</v>
      </c>
      <c r="B286" s="89">
        <v>44862</v>
      </c>
      <c r="C286" s="33">
        <v>1045</v>
      </c>
      <c r="D286" s="160" t="s">
        <v>409</v>
      </c>
      <c r="E286" s="30" t="s">
        <v>27</v>
      </c>
      <c r="F286" s="295">
        <v>39</v>
      </c>
      <c r="G286" s="190">
        <v>189.98</v>
      </c>
      <c r="H286" s="164">
        <v>7409.22</v>
      </c>
    </row>
    <row r="287" spans="1:8" s="186" customFormat="1" ht="30.75" customHeight="1" x14ac:dyDescent="0.25">
      <c r="A287" s="140">
        <v>44862</v>
      </c>
      <c r="B287" s="89">
        <v>44862</v>
      </c>
      <c r="C287" s="33">
        <v>1046</v>
      </c>
      <c r="D287" s="160" t="s">
        <v>410</v>
      </c>
      <c r="E287" s="188" t="s">
        <v>27</v>
      </c>
      <c r="F287" s="295">
        <v>35</v>
      </c>
      <c r="G287" s="190">
        <v>230.1</v>
      </c>
      <c r="H287" s="164">
        <v>8053.5</v>
      </c>
    </row>
    <row r="288" spans="1:8" s="186" customFormat="1" ht="30.75" customHeight="1" x14ac:dyDescent="0.25">
      <c r="A288" s="140">
        <v>44862</v>
      </c>
      <c r="B288" s="89">
        <v>44862</v>
      </c>
      <c r="C288" s="33">
        <v>2086</v>
      </c>
      <c r="D288" s="160" t="s">
        <v>411</v>
      </c>
      <c r="E288" s="188" t="s">
        <v>27</v>
      </c>
      <c r="F288" s="295">
        <v>60</v>
      </c>
      <c r="G288" s="190">
        <v>43.66</v>
      </c>
      <c r="H288" s="164">
        <v>2619.6</v>
      </c>
    </row>
    <row r="289" spans="1:8" s="186" customFormat="1" ht="30.75" customHeight="1" x14ac:dyDescent="0.25">
      <c r="A289" s="140">
        <v>44862</v>
      </c>
      <c r="B289" s="89">
        <v>44862</v>
      </c>
      <c r="C289" s="33">
        <v>2049</v>
      </c>
      <c r="D289" s="160" t="s">
        <v>413</v>
      </c>
      <c r="E289" s="30" t="s">
        <v>27</v>
      </c>
      <c r="F289" s="295">
        <v>167</v>
      </c>
      <c r="G289" s="190">
        <v>8.26</v>
      </c>
      <c r="H289" s="164">
        <v>1379.42</v>
      </c>
    </row>
    <row r="290" spans="1:8" s="186" customFormat="1" ht="30.75" customHeight="1" x14ac:dyDescent="0.25">
      <c r="A290" s="140">
        <v>44862</v>
      </c>
      <c r="B290" s="89">
        <v>44862</v>
      </c>
      <c r="C290" s="33">
        <v>2028</v>
      </c>
      <c r="D290" s="160" t="s">
        <v>414</v>
      </c>
      <c r="E290" s="30" t="s">
        <v>27</v>
      </c>
      <c r="F290" s="295">
        <v>8</v>
      </c>
      <c r="G290" s="190">
        <v>238.36</v>
      </c>
      <c r="H290" s="164">
        <v>1906.8799999999997</v>
      </c>
    </row>
    <row r="291" spans="1:8" s="186" customFormat="1" ht="30.75" customHeight="1" x14ac:dyDescent="0.25">
      <c r="A291" s="140">
        <v>44862</v>
      </c>
      <c r="B291" s="89">
        <v>44862</v>
      </c>
      <c r="C291" s="33">
        <v>2022</v>
      </c>
      <c r="D291" s="160" t="s">
        <v>416</v>
      </c>
      <c r="E291" s="30" t="s">
        <v>27</v>
      </c>
      <c r="F291" s="295">
        <v>45</v>
      </c>
      <c r="G291" s="190">
        <v>35.4</v>
      </c>
      <c r="H291" s="164">
        <v>1593</v>
      </c>
    </row>
    <row r="292" spans="1:8" s="186" customFormat="1" ht="30.75" customHeight="1" x14ac:dyDescent="0.25">
      <c r="A292" s="140">
        <v>44862</v>
      </c>
      <c r="B292" s="89">
        <v>44862</v>
      </c>
      <c r="C292" s="33">
        <v>2084</v>
      </c>
      <c r="D292" s="160" t="s">
        <v>417</v>
      </c>
      <c r="E292" s="188" t="s">
        <v>27</v>
      </c>
      <c r="F292" s="295">
        <v>86</v>
      </c>
      <c r="G292" s="190">
        <v>31.86</v>
      </c>
      <c r="H292" s="164">
        <v>2739.96</v>
      </c>
    </row>
    <row r="293" spans="1:8" s="194" customFormat="1" ht="30.75" customHeight="1" x14ac:dyDescent="0.25">
      <c r="A293" s="140">
        <v>44862</v>
      </c>
      <c r="B293" s="89">
        <v>44862</v>
      </c>
      <c r="C293" s="33">
        <v>2046</v>
      </c>
      <c r="D293" s="160" t="s">
        <v>418</v>
      </c>
      <c r="E293" s="188" t="s">
        <v>27</v>
      </c>
      <c r="F293" s="295">
        <v>46</v>
      </c>
      <c r="G293" s="190">
        <v>31.86</v>
      </c>
      <c r="H293" s="164">
        <v>1465.5599999999997</v>
      </c>
    </row>
    <row r="294" spans="1:8" s="194" customFormat="1" ht="30.75" customHeight="1" x14ac:dyDescent="0.25">
      <c r="A294" s="140">
        <v>44862</v>
      </c>
      <c r="B294" s="89">
        <v>44862</v>
      </c>
      <c r="C294" s="33">
        <v>1042</v>
      </c>
      <c r="D294" s="160" t="s">
        <v>419</v>
      </c>
      <c r="E294" s="188" t="s">
        <v>27</v>
      </c>
      <c r="F294" s="295">
        <v>602</v>
      </c>
      <c r="G294" s="190">
        <v>36.58</v>
      </c>
      <c r="H294" s="164">
        <v>22021.16</v>
      </c>
    </row>
    <row r="295" spans="1:8" s="194" customFormat="1" ht="30.75" customHeight="1" x14ac:dyDescent="0.25">
      <c r="A295" s="140">
        <v>44862</v>
      </c>
      <c r="B295" s="89">
        <v>44862</v>
      </c>
      <c r="C295" s="33">
        <v>2055</v>
      </c>
      <c r="D295" s="160" t="s">
        <v>399</v>
      </c>
      <c r="E295" s="188" t="s">
        <v>27</v>
      </c>
      <c r="F295" s="295">
        <v>84</v>
      </c>
      <c r="G295" s="190">
        <v>112.1</v>
      </c>
      <c r="H295" s="164">
        <v>9416.3999999999978</v>
      </c>
    </row>
    <row r="296" spans="1:8" s="196" customFormat="1" ht="30.75" customHeight="1" x14ac:dyDescent="0.25">
      <c r="A296" s="140">
        <v>44862</v>
      </c>
      <c r="B296" s="89">
        <v>44862</v>
      </c>
      <c r="C296" s="33">
        <v>2078</v>
      </c>
      <c r="D296" s="160" t="s">
        <v>420</v>
      </c>
      <c r="E296" s="188" t="s">
        <v>27</v>
      </c>
      <c r="F296" s="295">
        <v>8</v>
      </c>
      <c r="G296" s="190">
        <v>136.88</v>
      </c>
      <c r="H296" s="164">
        <v>1095.0399999999995</v>
      </c>
    </row>
    <row r="297" spans="1:8" s="196" customFormat="1" ht="30.75" customHeight="1" x14ac:dyDescent="0.25">
      <c r="A297" s="140">
        <v>44862</v>
      </c>
      <c r="B297" s="89">
        <v>44862</v>
      </c>
      <c r="C297" s="33">
        <v>2009</v>
      </c>
      <c r="D297" s="160" t="s">
        <v>421</v>
      </c>
      <c r="E297" s="188" t="s">
        <v>401</v>
      </c>
      <c r="F297" s="295">
        <v>270</v>
      </c>
      <c r="G297" s="190">
        <v>15.93</v>
      </c>
      <c r="H297" s="164">
        <v>4301.0999999999995</v>
      </c>
    </row>
    <row r="298" spans="1:8" s="196" customFormat="1" ht="30.75" customHeight="1" x14ac:dyDescent="0.25">
      <c r="A298" s="140">
        <v>44862</v>
      </c>
      <c r="B298" s="89">
        <v>44862</v>
      </c>
      <c r="C298" s="33">
        <v>2010</v>
      </c>
      <c r="D298" s="160" t="s">
        <v>422</v>
      </c>
      <c r="E298" s="188" t="s">
        <v>401</v>
      </c>
      <c r="F298" s="295">
        <v>95</v>
      </c>
      <c r="G298" s="190">
        <v>37.76</v>
      </c>
      <c r="H298" s="164">
        <v>3587.1999999999994</v>
      </c>
    </row>
    <row r="299" spans="1:8" s="196" customFormat="1" ht="30.75" customHeight="1" x14ac:dyDescent="0.25">
      <c r="A299" s="140">
        <v>44862</v>
      </c>
      <c r="B299" s="89">
        <v>44862</v>
      </c>
      <c r="C299" s="33">
        <v>2017</v>
      </c>
      <c r="D299" s="160" t="s">
        <v>423</v>
      </c>
      <c r="E299" s="188" t="s">
        <v>27</v>
      </c>
      <c r="F299" s="295">
        <v>39</v>
      </c>
      <c r="G299" s="190">
        <v>51.92</v>
      </c>
      <c r="H299" s="164">
        <v>2024.8799999999997</v>
      </c>
    </row>
    <row r="300" spans="1:8" s="196" customFormat="1" ht="30.75" customHeight="1" x14ac:dyDescent="0.25">
      <c r="A300" s="140">
        <v>44862</v>
      </c>
      <c r="B300" s="89">
        <v>44862</v>
      </c>
      <c r="C300" s="33">
        <v>2017</v>
      </c>
      <c r="D300" s="160" t="s">
        <v>424</v>
      </c>
      <c r="E300" s="188" t="s">
        <v>27</v>
      </c>
      <c r="F300" s="295">
        <v>43</v>
      </c>
      <c r="G300" s="190">
        <v>51.92</v>
      </c>
      <c r="H300" s="164">
        <v>2232.56</v>
      </c>
    </row>
    <row r="301" spans="1:8" s="196" customFormat="1" ht="30.75" customHeight="1" x14ac:dyDescent="0.25">
      <c r="A301" s="140">
        <v>44862</v>
      </c>
      <c r="B301" s="89">
        <v>44862</v>
      </c>
      <c r="C301" s="33">
        <v>2070</v>
      </c>
      <c r="D301" s="160" t="s">
        <v>425</v>
      </c>
      <c r="E301" s="188" t="s">
        <v>27</v>
      </c>
      <c r="F301" s="295">
        <v>70</v>
      </c>
      <c r="G301" s="190">
        <v>4.72</v>
      </c>
      <c r="H301" s="164">
        <v>330.39999999999992</v>
      </c>
    </row>
    <row r="302" spans="1:8" s="196" customFormat="1" ht="30.75" customHeight="1" x14ac:dyDescent="0.25">
      <c r="A302" s="140">
        <v>44862</v>
      </c>
      <c r="B302" s="89">
        <v>44862</v>
      </c>
      <c r="C302" s="33">
        <v>3076</v>
      </c>
      <c r="D302" s="160" t="s">
        <v>426</v>
      </c>
      <c r="E302" s="188" t="s">
        <v>27</v>
      </c>
      <c r="F302" s="295">
        <v>45</v>
      </c>
      <c r="G302" s="190">
        <v>29.5</v>
      </c>
      <c r="H302" s="164">
        <v>1327.5</v>
      </c>
    </row>
    <row r="303" spans="1:8" s="196" customFormat="1" ht="30.75" customHeight="1" x14ac:dyDescent="0.25">
      <c r="A303" s="140">
        <v>44862</v>
      </c>
      <c r="B303" s="89">
        <v>44862</v>
      </c>
      <c r="C303" s="33">
        <v>3163</v>
      </c>
      <c r="D303" s="160" t="s">
        <v>427</v>
      </c>
      <c r="E303" s="188" t="s">
        <v>27</v>
      </c>
      <c r="F303" s="295">
        <v>17</v>
      </c>
      <c r="G303" s="190">
        <v>29.5</v>
      </c>
      <c r="H303" s="164">
        <v>501.5</v>
      </c>
    </row>
    <row r="304" spans="1:8" s="196" customFormat="1" ht="30.75" customHeight="1" x14ac:dyDescent="0.25">
      <c r="A304" s="140">
        <v>44862</v>
      </c>
      <c r="B304" s="89">
        <v>44862</v>
      </c>
      <c r="C304" s="33">
        <v>3123</v>
      </c>
      <c r="D304" s="160" t="s">
        <v>428</v>
      </c>
      <c r="E304" s="188" t="s">
        <v>27</v>
      </c>
      <c r="F304" s="295">
        <v>18</v>
      </c>
      <c r="G304" s="190">
        <v>29.5</v>
      </c>
      <c r="H304" s="164">
        <v>531</v>
      </c>
    </row>
    <row r="305" spans="1:8" s="196" customFormat="1" ht="30.75" customHeight="1" x14ac:dyDescent="0.25">
      <c r="A305" s="140">
        <v>44862</v>
      </c>
      <c r="B305" s="89">
        <v>44862</v>
      </c>
      <c r="C305" s="33">
        <v>2002</v>
      </c>
      <c r="D305" s="160" t="s">
        <v>429</v>
      </c>
      <c r="E305" s="188" t="s">
        <v>27</v>
      </c>
      <c r="F305" s="295">
        <v>500</v>
      </c>
      <c r="G305" s="190">
        <v>4.5</v>
      </c>
      <c r="H305" s="164">
        <v>2250</v>
      </c>
    </row>
    <row r="306" spans="1:8" s="196" customFormat="1" ht="30.75" customHeight="1" x14ac:dyDescent="0.25">
      <c r="A306" s="140">
        <v>44862</v>
      </c>
      <c r="B306" s="89">
        <v>44862</v>
      </c>
      <c r="C306" s="33">
        <v>2071</v>
      </c>
      <c r="D306" s="160" t="s">
        <v>430</v>
      </c>
      <c r="E306" s="188" t="s">
        <v>27</v>
      </c>
      <c r="F306" s="295">
        <v>828</v>
      </c>
      <c r="G306" s="190">
        <v>4.8</v>
      </c>
      <c r="H306" s="164">
        <v>3974.3999999999996</v>
      </c>
    </row>
    <row r="307" spans="1:8" s="196" customFormat="1" ht="30.75" customHeight="1" x14ac:dyDescent="0.25">
      <c r="A307" s="140">
        <v>44862</v>
      </c>
      <c r="B307" s="89">
        <v>44862</v>
      </c>
      <c r="C307" s="33">
        <v>1002</v>
      </c>
      <c r="D307" s="160" t="s">
        <v>431</v>
      </c>
      <c r="E307" s="188" t="s">
        <v>115</v>
      </c>
      <c r="F307" s="295">
        <v>27</v>
      </c>
      <c r="G307" s="190">
        <v>408.28</v>
      </c>
      <c r="H307" s="164">
        <v>11023.560000000001</v>
      </c>
    </row>
    <row r="308" spans="1:8" s="196" customFormat="1" ht="30.75" customHeight="1" x14ac:dyDescent="0.25">
      <c r="A308" s="140">
        <v>44862</v>
      </c>
      <c r="B308" s="89">
        <v>44862</v>
      </c>
      <c r="C308" s="33">
        <v>1013</v>
      </c>
      <c r="D308" s="160" t="s">
        <v>432</v>
      </c>
      <c r="E308" s="188" t="s">
        <v>27</v>
      </c>
      <c r="F308" s="295">
        <v>5641</v>
      </c>
      <c r="G308" s="190">
        <v>3.48</v>
      </c>
      <c r="H308" s="164">
        <v>19636.321</v>
      </c>
    </row>
    <row r="309" spans="1:8" s="196" customFormat="1" ht="30.75" customHeight="1" x14ac:dyDescent="0.25">
      <c r="A309" s="140">
        <v>44862</v>
      </c>
      <c r="B309" s="89">
        <v>44862</v>
      </c>
      <c r="C309" s="33">
        <v>1014</v>
      </c>
      <c r="D309" s="160" t="s">
        <v>433</v>
      </c>
      <c r="E309" s="188" t="s">
        <v>27</v>
      </c>
      <c r="F309" s="295">
        <v>8260</v>
      </c>
      <c r="G309" s="190">
        <v>5.4</v>
      </c>
      <c r="H309" s="164">
        <v>44641.796000000002</v>
      </c>
    </row>
    <row r="310" spans="1:8" s="196" customFormat="1" ht="30.75" customHeight="1" x14ac:dyDescent="0.25">
      <c r="A310" s="140">
        <v>44862</v>
      </c>
      <c r="B310" s="89">
        <v>44862</v>
      </c>
      <c r="C310" s="33">
        <v>1017</v>
      </c>
      <c r="D310" s="160" t="s">
        <v>434</v>
      </c>
      <c r="E310" s="188" t="s">
        <v>27</v>
      </c>
      <c r="F310" s="295">
        <v>476</v>
      </c>
      <c r="G310" s="190">
        <v>71.510000000000005</v>
      </c>
      <c r="H310" s="164">
        <v>34037.69</v>
      </c>
    </row>
    <row r="311" spans="1:8" s="196" customFormat="1" ht="30.75" customHeight="1" x14ac:dyDescent="0.25">
      <c r="A311" s="140">
        <v>44862</v>
      </c>
      <c r="B311" s="89">
        <v>44862</v>
      </c>
      <c r="C311" s="33">
        <v>1017</v>
      </c>
      <c r="D311" s="160" t="s">
        <v>435</v>
      </c>
      <c r="E311" s="188" t="s">
        <v>27</v>
      </c>
      <c r="F311" s="295">
        <v>485</v>
      </c>
      <c r="G311" s="190">
        <v>71.510000000000005</v>
      </c>
      <c r="H311" s="164">
        <v>34681.379999999997</v>
      </c>
    </row>
    <row r="312" spans="1:8" s="196" customFormat="1" ht="30.75" customHeight="1" x14ac:dyDescent="0.25">
      <c r="A312" s="140">
        <v>44862</v>
      </c>
      <c r="B312" s="89">
        <v>44862</v>
      </c>
      <c r="C312" s="33">
        <v>1017</v>
      </c>
      <c r="D312" s="160" t="s">
        <v>436</v>
      </c>
      <c r="E312" s="188" t="s">
        <v>27</v>
      </c>
      <c r="F312" s="295">
        <v>440</v>
      </c>
      <c r="G312" s="190">
        <v>71.510000000000005</v>
      </c>
      <c r="H312" s="164">
        <v>31463.5</v>
      </c>
    </row>
    <row r="313" spans="1:8" s="196" customFormat="1" ht="30.75" customHeight="1" x14ac:dyDescent="0.25">
      <c r="A313" s="140">
        <v>44862</v>
      </c>
      <c r="B313" s="89">
        <v>44862</v>
      </c>
      <c r="C313" s="33">
        <v>1017</v>
      </c>
      <c r="D313" s="160" t="s">
        <v>437</v>
      </c>
      <c r="E313" s="188" t="s">
        <v>27</v>
      </c>
      <c r="F313" s="295">
        <v>587</v>
      </c>
      <c r="G313" s="190">
        <v>71.510000000000005</v>
      </c>
      <c r="H313" s="164">
        <v>41975.195999999996</v>
      </c>
    </row>
    <row r="314" spans="1:8" s="196" customFormat="1" ht="30.75" customHeight="1" x14ac:dyDescent="0.25">
      <c r="A314" s="140">
        <v>44862</v>
      </c>
      <c r="B314" s="89">
        <v>44862</v>
      </c>
      <c r="C314" s="33">
        <v>1017</v>
      </c>
      <c r="D314" s="160" t="s">
        <v>438</v>
      </c>
      <c r="E314" s="188" t="s">
        <v>27</v>
      </c>
      <c r="F314" s="295">
        <v>625</v>
      </c>
      <c r="G314" s="190">
        <v>71.510000000000005</v>
      </c>
      <c r="H314" s="164">
        <v>44692.5</v>
      </c>
    </row>
    <row r="315" spans="1:8" s="196" customFormat="1" ht="30.75" customHeight="1" x14ac:dyDescent="0.25">
      <c r="A315" s="140">
        <v>44862</v>
      </c>
      <c r="B315" s="89">
        <v>44862</v>
      </c>
      <c r="C315" s="33">
        <v>1019</v>
      </c>
      <c r="D315" s="160" t="s">
        <v>440</v>
      </c>
      <c r="E315" s="188" t="s">
        <v>27</v>
      </c>
      <c r="F315" s="295">
        <v>492</v>
      </c>
      <c r="G315" s="190">
        <v>18.64</v>
      </c>
      <c r="H315" s="164">
        <v>9173.3799999999992</v>
      </c>
    </row>
    <row r="316" spans="1:8" s="196" customFormat="1" ht="30.75" customHeight="1" x14ac:dyDescent="0.25">
      <c r="A316" s="140">
        <v>44862</v>
      </c>
      <c r="B316" s="89">
        <v>44862</v>
      </c>
      <c r="C316" s="33">
        <v>1023</v>
      </c>
      <c r="D316" s="160" t="s">
        <v>441</v>
      </c>
      <c r="E316" s="188" t="s">
        <v>27</v>
      </c>
      <c r="F316" s="295">
        <v>300</v>
      </c>
      <c r="G316" s="190">
        <v>23.6</v>
      </c>
      <c r="H316" s="164">
        <v>7080</v>
      </c>
    </row>
    <row r="317" spans="1:8" s="196" customFormat="1" ht="30.75" customHeight="1" x14ac:dyDescent="0.25">
      <c r="A317" s="140">
        <v>44862</v>
      </c>
      <c r="B317" s="89">
        <v>44862</v>
      </c>
      <c r="C317" s="33">
        <v>1052</v>
      </c>
      <c r="D317" s="160" t="s">
        <v>262</v>
      </c>
      <c r="E317" s="188" t="s">
        <v>27</v>
      </c>
      <c r="F317" s="295">
        <v>10</v>
      </c>
      <c r="G317" s="190">
        <v>47.2</v>
      </c>
      <c r="H317" s="164">
        <v>472</v>
      </c>
    </row>
    <row r="318" spans="1:8" s="196" customFormat="1" ht="30.75" customHeight="1" x14ac:dyDescent="0.25">
      <c r="A318" s="140">
        <v>44862</v>
      </c>
      <c r="B318" s="89">
        <v>44862</v>
      </c>
      <c r="C318" s="33">
        <v>1008</v>
      </c>
      <c r="D318" s="160" t="s">
        <v>442</v>
      </c>
      <c r="E318" s="188" t="s">
        <v>27</v>
      </c>
      <c r="F318" s="295">
        <v>400</v>
      </c>
      <c r="G318" s="190">
        <v>4.49</v>
      </c>
      <c r="H318" s="164">
        <v>1794</v>
      </c>
    </row>
    <row r="319" spans="1:8" s="196" customFormat="1" ht="30.75" customHeight="1" x14ac:dyDescent="0.25">
      <c r="A319" s="140">
        <v>44862</v>
      </c>
      <c r="B319" s="89">
        <v>44862</v>
      </c>
      <c r="C319" s="33">
        <v>1081</v>
      </c>
      <c r="D319" s="160" t="s">
        <v>443</v>
      </c>
      <c r="E319" s="188" t="s">
        <v>27</v>
      </c>
      <c r="F319" s="295">
        <v>450</v>
      </c>
      <c r="G319" s="190">
        <v>11.8</v>
      </c>
      <c r="H319" s="164">
        <v>5310</v>
      </c>
    </row>
    <row r="320" spans="1:8" s="196" customFormat="1" ht="40.5" customHeight="1" x14ac:dyDescent="0.25">
      <c r="A320" s="140">
        <v>44862</v>
      </c>
      <c r="B320" s="89">
        <v>44862</v>
      </c>
      <c r="C320" s="33">
        <v>2066</v>
      </c>
      <c r="D320" s="160" t="s">
        <v>444</v>
      </c>
      <c r="E320" s="188" t="s">
        <v>27</v>
      </c>
      <c r="F320" s="295">
        <v>35</v>
      </c>
      <c r="G320" s="190">
        <v>151.04</v>
      </c>
      <c r="H320" s="164">
        <v>5286.4</v>
      </c>
    </row>
    <row r="321" spans="1:8" s="196" customFormat="1" ht="30.75" customHeight="1" x14ac:dyDescent="0.25">
      <c r="A321" s="140">
        <v>44855</v>
      </c>
      <c r="B321" s="89">
        <v>44855</v>
      </c>
      <c r="C321" s="159">
        <v>1017</v>
      </c>
      <c r="D321" s="161" t="s">
        <v>445</v>
      </c>
      <c r="E321" s="159" t="s">
        <v>27</v>
      </c>
      <c r="F321" s="295">
        <v>1146</v>
      </c>
      <c r="G321" s="190">
        <v>50</v>
      </c>
      <c r="H321" s="164">
        <v>57299.888832000004</v>
      </c>
    </row>
    <row r="322" spans="1:8" s="196" customFormat="1" ht="30.75" customHeight="1" x14ac:dyDescent="0.25">
      <c r="A322" s="140">
        <v>44855</v>
      </c>
      <c r="B322" s="89">
        <v>44855</v>
      </c>
      <c r="C322" s="159">
        <v>1017</v>
      </c>
      <c r="D322" s="161" t="s">
        <v>446</v>
      </c>
      <c r="E322" s="159" t="s">
        <v>27</v>
      </c>
      <c r="F322" s="295">
        <v>1145</v>
      </c>
      <c r="G322" s="190">
        <v>50</v>
      </c>
      <c r="H322" s="164">
        <v>57249.885280000002</v>
      </c>
    </row>
    <row r="323" spans="1:8" s="196" customFormat="1" ht="30.75" customHeight="1" x14ac:dyDescent="0.25">
      <c r="A323" s="140">
        <v>44855</v>
      </c>
      <c r="B323" s="89">
        <v>44855</v>
      </c>
      <c r="C323" s="159">
        <v>1017</v>
      </c>
      <c r="D323" s="161" t="s">
        <v>447</v>
      </c>
      <c r="E323" s="159" t="s">
        <v>27</v>
      </c>
      <c r="F323" s="295">
        <v>2440</v>
      </c>
      <c r="G323" s="190">
        <v>50</v>
      </c>
      <c r="H323" s="164">
        <v>121999.76575999999</v>
      </c>
    </row>
    <row r="324" spans="1:8" s="196" customFormat="1" ht="30.75" customHeight="1" x14ac:dyDescent="0.25">
      <c r="A324" s="140">
        <v>44812</v>
      </c>
      <c r="B324" s="89">
        <v>44812</v>
      </c>
      <c r="C324" s="33">
        <v>1021</v>
      </c>
      <c r="D324" s="161" t="s">
        <v>451</v>
      </c>
      <c r="E324" s="188" t="s">
        <v>27</v>
      </c>
      <c r="F324" s="293">
        <v>9176</v>
      </c>
      <c r="G324" s="30">
        <v>1.42</v>
      </c>
      <c r="H324" s="164">
        <v>13067.9468</v>
      </c>
    </row>
    <row r="325" spans="1:8" s="196" customFormat="1" ht="30.75" customHeight="1" x14ac:dyDescent="0.25">
      <c r="A325" s="140">
        <v>44812</v>
      </c>
      <c r="B325" s="89">
        <v>44812</v>
      </c>
      <c r="C325" s="33">
        <v>1007</v>
      </c>
      <c r="D325" s="161" t="s">
        <v>452</v>
      </c>
      <c r="E325" s="188" t="s">
        <v>27</v>
      </c>
      <c r="F325" s="293">
        <v>218</v>
      </c>
      <c r="G325" s="30">
        <v>410</v>
      </c>
      <c r="H325" s="164">
        <v>89380.689062499994</v>
      </c>
    </row>
    <row r="326" spans="1:8" s="196" customFormat="1" ht="30.75" customHeight="1" x14ac:dyDescent="0.25">
      <c r="A326" s="140">
        <v>44812</v>
      </c>
      <c r="B326" s="89">
        <v>44812</v>
      </c>
      <c r="C326" s="33">
        <v>1033</v>
      </c>
      <c r="D326" s="161" t="s">
        <v>453</v>
      </c>
      <c r="E326" s="188" t="s">
        <v>27</v>
      </c>
      <c r="F326" s="293">
        <v>2890</v>
      </c>
      <c r="G326" s="30">
        <v>3.02</v>
      </c>
      <c r="H326" s="164">
        <v>8727.7900333333328</v>
      </c>
    </row>
    <row r="327" spans="1:8" s="196" customFormat="1" ht="30.75" customHeight="1" x14ac:dyDescent="0.25">
      <c r="A327" s="140">
        <v>44812</v>
      </c>
      <c r="B327" s="89">
        <v>44812</v>
      </c>
      <c r="C327" s="33">
        <v>1034</v>
      </c>
      <c r="D327" s="161" t="s">
        <v>454</v>
      </c>
      <c r="E327" s="188" t="s">
        <v>27</v>
      </c>
      <c r="F327" s="293">
        <v>2554</v>
      </c>
      <c r="G327" s="30">
        <v>4.95</v>
      </c>
      <c r="H327" s="164">
        <v>12642.318193333334</v>
      </c>
    </row>
    <row r="328" spans="1:8" s="196" customFormat="1" ht="30.75" customHeight="1" x14ac:dyDescent="0.25">
      <c r="A328" s="140">
        <v>44812</v>
      </c>
      <c r="B328" s="89">
        <v>44812</v>
      </c>
      <c r="C328" s="33">
        <v>1032</v>
      </c>
      <c r="D328" s="161" t="s">
        <v>455</v>
      </c>
      <c r="E328" s="188" t="s">
        <v>27</v>
      </c>
      <c r="F328" s="293">
        <v>1971</v>
      </c>
      <c r="G328" s="30">
        <v>3.02</v>
      </c>
      <c r="H328" s="164">
        <v>5952.42</v>
      </c>
    </row>
    <row r="329" spans="1:8" s="196" customFormat="1" ht="30.75" customHeight="1" x14ac:dyDescent="0.25">
      <c r="A329" s="140">
        <v>44771</v>
      </c>
      <c r="B329" s="89">
        <v>44771</v>
      </c>
      <c r="C329" s="188">
        <v>1021</v>
      </c>
      <c r="D329" s="161" t="s">
        <v>456</v>
      </c>
      <c r="E329" s="188" t="s">
        <v>27</v>
      </c>
      <c r="F329" s="293">
        <v>1920</v>
      </c>
      <c r="G329" s="30">
        <v>2.44</v>
      </c>
      <c r="H329" s="164">
        <v>4689.0681599999998</v>
      </c>
    </row>
    <row r="330" spans="1:8" s="196" customFormat="1" ht="30.75" customHeight="1" x14ac:dyDescent="0.25">
      <c r="A330" s="140">
        <v>44740</v>
      </c>
      <c r="B330" s="89">
        <v>44740</v>
      </c>
      <c r="C330" s="33">
        <v>1013</v>
      </c>
      <c r="D330" s="155" t="s">
        <v>504</v>
      </c>
      <c r="E330" s="188" t="s">
        <v>27</v>
      </c>
      <c r="F330" s="293">
        <v>23900</v>
      </c>
      <c r="G330" s="30">
        <v>4.07</v>
      </c>
      <c r="H330" s="164">
        <v>97297.140000000014</v>
      </c>
    </row>
    <row r="331" spans="1:8" s="196" customFormat="1" ht="30.75" customHeight="1" x14ac:dyDescent="0.25">
      <c r="A331" s="140">
        <v>44740</v>
      </c>
      <c r="B331" s="89">
        <v>44740</v>
      </c>
      <c r="C331" s="33">
        <v>1014</v>
      </c>
      <c r="D331" s="155" t="s">
        <v>505</v>
      </c>
      <c r="E331" s="188" t="s">
        <v>27</v>
      </c>
      <c r="F331" s="293">
        <v>1440</v>
      </c>
      <c r="G331" s="30">
        <v>5.56</v>
      </c>
      <c r="H331" s="164">
        <v>8011.7280000000001</v>
      </c>
    </row>
    <row r="332" spans="1:8" s="196" customFormat="1" ht="30.75" customHeight="1" x14ac:dyDescent="0.25">
      <c r="A332" s="140">
        <v>44733</v>
      </c>
      <c r="B332" s="89">
        <v>44733</v>
      </c>
      <c r="C332" s="33">
        <v>1002</v>
      </c>
      <c r="D332" s="160" t="s">
        <v>501</v>
      </c>
      <c r="E332" s="30" t="s">
        <v>115</v>
      </c>
      <c r="F332" s="293">
        <v>19</v>
      </c>
      <c r="G332" s="30">
        <v>370.11</v>
      </c>
      <c r="H332" s="164">
        <v>7032.0329999999994</v>
      </c>
    </row>
    <row r="333" spans="1:8" s="196" customFormat="1" ht="30.75" customHeight="1" x14ac:dyDescent="0.25">
      <c r="A333" s="140">
        <v>44733</v>
      </c>
      <c r="B333" s="89">
        <v>44733</v>
      </c>
      <c r="C333" s="33">
        <v>1029</v>
      </c>
      <c r="D333" s="160" t="s">
        <v>502</v>
      </c>
      <c r="E333" s="188" t="s">
        <v>27</v>
      </c>
      <c r="F333" s="293">
        <v>485</v>
      </c>
      <c r="G333" s="30">
        <v>5.81</v>
      </c>
      <c r="H333" s="164">
        <v>2815.65</v>
      </c>
    </row>
    <row r="334" spans="1:8" s="196" customFormat="1" ht="30.75" customHeight="1" x14ac:dyDescent="0.25">
      <c r="A334" s="140">
        <v>44733</v>
      </c>
      <c r="B334" s="89">
        <v>44733</v>
      </c>
      <c r="C334" s="33">
        <v>1081</v>
      </c>
      <c r="D334" s="160" t="s">
        <v>503</v>
      </c>
      <c r="E334" s="188" t="s">
        <v>27</v>
      </c>
      <c r="F334" s="293">
        <v>385</v>
      </c>
      <c r="G334" s="30">
        <v>13.64</v>
      </c>
      <c r="H334" s="164">
        <v>5251.7199999999993</v>
      </c>
    </row>
    <row r="335" spans="1:8" s="196" customFormat="1" ht="30.75" customHeight="1" x14ac:dyDescent="0.25">
      <c r="A335" s="209">
        <v>44729</v>
      </c>
      <c r="B335" s="210">
        <v>44729</v>
      </c>
      <c r="C335" s="33">
        <v>4084</v>
      </c>
      <c r="D335" s="155" t="s">
        <v>466</v>
      </c>
      <c r="E335" s="35" t="s">
        <v>459</v>
      </c>
      <c r="F335" s="293">
        <v>8</v>
      </c>
      <c r="G335" s="30">
        <v>708</v>
      </c>
      <c r="H335" s="164">
        <v>5664</v>
      </c>
    </row>
    <row r="336" spans="1:8" s="196" customFormat="1" ht="30.75" customHeight="1" x14ac:dyDescent="0.25">
      <c r="A336" s="209">
        <v>44729</v>
      </c>
      <c r="B336" s="210">
        <v>44729</v>
      </c>
      <c r="C336" s="33">
        <v>4063</v>
      </c>
      <c r="D336" s="155" t="s">
        <v>475</v>
      </c>
      <c r="E336" s="188" t="s">
        <v>27</v>
      </c>
      <c r="F336" s="293">
        <v>13</v>
      </c>
      <c r="G336" s="30">
        <v>354</v>
      </c>
      <c r="H336" s="164">
        <v>4602</v>
      </c>
    </row>
    <row r="337" spans="1:8" s="196" customFormat="1" ht="30.75" customHeight="1" x14ac:dyDescent="0.25">
      <c r="A337" s="209">
        <v>44729</v>
      </c>
      <c r="B337" s="210">
        <v>44729</v>
      </c>
      <c r="C337" s="159">
        <v>1013</v>
      </c>
      <c r="D337" s="160" t="s">
        <v>478</v>
      </c>
      <c r="E337" s="188" t="s">
        <v>27</v>
      </c>
      <c r="F337" s="293">
        <v>19444</v>
      </c>
      <c r="G337" s="30">
        <v>3.19</v>
      </c>
      <c r="H337" s="164">
        <v>61947.724000000002</v>
      </c>
    </row>
    <row r="338" spans="1:8" s="196" customFormat="1" ht="30.75" customHeight="1" x14ac:dyDescent="0.25">
      <c r="A338" s="209">
        <v>44727</v>
      </c>
      <c r="B338" s="210">
        <v>44727</v>
      </c>
      <c r="C338" s="33">
        <v>4096</v>
      </c>
      <c r="D338" s="155" t="s">
        <v>474</v>
      </c>
      <c r="E338" s="188" t="s">
        <v>27</v>
      </c>
      <c r="F338" s="293">
        <v>18</v>
      </c>
      <c r="G338" s="30">
        <v>94.4</v>
      </c>
      <c r="H338" s="164">
        <v>1699.2</v>
      </c>
    </row>
    <row r="339" spans="1:8" s="196" customFormat="1" ht="30.75" customHeight="1" x14ac:dyDescent="0.25">
      <c r="A339" s="209">
        <v>44727</v>
      </c>
      <c r="B339" s="210">
        <v>44727</v>
      </c>
      <c r="C339" s="33">
        <v>4056</v>
      </c>
      <c r="D339" s="155" t="s">
        <v>477</v>
      </c>
      <c r="E339" s="188" t="s">
        <v>27</v>
      </c>
      <c r="F339" s="293">
        <v>37</v>
      </c>
      <c r="G339" s="30">
        <v>106.2</v>
      </c>
      <c r="H339" s="164">
        <v>3929.4</v>
      </c>
    </row>
    <row r="340" spans="1:8" s="196" customFormat="1" ht="30.75" customHeight="1" x14ac:dyDescent="0.25">
      <c r="A340" s="140">
        <v>44727</v>
      </c>
      <c r="B340" s="89">
        <v>44727</v>
      </c>
      <c r="C340" s="33">
        <v>4017</v>
      </c>
      <c r="D340" s="155" t="s">
        <v>479</v>
      </c>
      <c r="E340" s="188" t="s">
        <v>27</v>
      </c>
      <c r="F340" s="293">
        <v>5</v>
      </c>
      <c r="G340" s="30">
        <v>82.87</v>
      </c>
      <c r="H340" s="164">
        <v>414.37099999999987</v>
      </c>
    </row>
    <row r="341" spans="1:8" s="196" customFormat="1" ht="30.75" customHeight="1" x14ac:dyDescent="0.25">
      <c r="A341" s="140">
        <v>44727</v>
      </c>
      <c r="B341" s="89">
        <v>44727</v>
      </c>
      <c r="C341" s="33">
        <v>4083</v>
      </c>
      <c r="D341" s="155" t="s">
        <v>481</v>
      </c>
      <c r="E341" s="188" t="s">
        <v>27</v>
      </c>
      <c r="F341" s="293">
        <v>19</v>
      </c>
      <c r="G341" s="30">
        <v>47.55</v>
      </c>
      <c r="H341" s="164">
        <v>903.52599999999995</v>
      </c>
    </row>
    <row r="342" spans="1:8" s="194" customFormat="1" ht="30.75" customHeight="1" x14ac:dyDescent="0.25">
      <c r="A342" s="140">
        <v>44727</v>
      </c>
      <c r="B342" s="89">
        <v>44727</v>
      </c>
      <c r="C342" s="33">
        <v>4012</v>
      </c>
      <c r="D342" s="155" t="s">
        <v>482</v>
      </c>
      <c r="E342" s="188" t="s">
        <v>27</v>
      </c>
      <c r="F342" s="293">
        <v>96</v>
      </c>
      <c r="G342" s="30">
        <v>7.67</v>
      </c>
      <c r="H342" s="164">
        <v>736.32</v>
      </c>
    </row>
    <row r="343" spans="1:8" s="6" customFormat="1" ht="30.75" customHeight="1" x14ac:dyDescent="0.25">
      <c r="A343" s="140">
        <v>44727</v>
      </c>
      <c r="B343" s="89">
        <v>44727</v>
      </c>
      <c r="C343" s="33">
        <v>4077</v>
      </c>
      <c r="D343" s="155" t="s">
        <v>483</v>
      </c>
      <c r="E343" s="188" t="s">
        <v>27</v>
      </c>
      <c r="F343" s="293">
        <v>33</v>
      </c>
      <c r="G343" s="30">
        <v>14.07</v>
      </c>
      <c r="H343" s="164">
        <v>464.16480000000001</v>
      </c>
    </row>
    <row r="344" spans="1:8" s="6" customFormat="1" ht="30.75" customHeight="1" x14ac:dyDescent="0.25">
      <c r="A344" s="140">
        <v>44727</v>
      </c>
      <c r="B344" s="89">
        <v>44727</v>
      </c>
      <c r="C344" s="33">
        <v>4029</v>
      </c>
      <c r="D344" s="155" t="s">
        <v>485</v>
      </c>
      <c r="E344" s="33" t="s">
        <v>459</v>
      </c>
      <c r="F344" s="293">
        <v>10</v>
      </c>
      <c r="G344" s="30">
        <v>697.97</v>
      </c>
      <c r="H344" s="164">
        <v>6979.7000000000007</v>
      </c>
    </row>
    <row r="345" spans="1:8" s="6" customFormat="1" ht="30.75" customHeight="1" x14ac:dyDescent="0.25">
      <c r="A345" s="140">
        <v>44727</v>
      </c>
      <c r="B345" s="89">
        <v>44727</v>
      </c>
      <c r="C345" s="33">
        <v>4019</v>
      </c>
      <c r="D345" s="155" t="s">
        <v>486</v>
      </c>
      <c r="E345" s="188" t="s">
        <v>27</v>
      </c>
      <c r="F345" s="293">
        <v>27</v>
      </c>
      <c r="G345" s="30">
        <v>130.38999999999999</v>
      </c>
      <c r="H345" s="164">
        <v>3520.53</v>
      </c>
    </row>
    <row r="346" spans="1:8" s="6" customFormat="1" ht="30.75" customHeight="1" x14ac:dyDescent="0.25">
      <c r="A346" s="140">
        <v>44727</v>
      </c>
      <c r="B346" s="89">
        <v>44727</v>
      </c>
      <c r="C346" s="33">
        <v>4081</v>
      </c>
      <c r="D346" s="155" t="s">
        <v>487</v>
      </c>
      <c r="E346" s="188" t="s">
        <v>27</v>
      </c>
      <c r="F346" s="293">
        <v>13</v>
      </c>
      <c r="G346" s="30">
        <v>268.45</v>
      </c>
      <c r="H346" s="164">
        <v>3489.85</v>
      </c>
    </row>
    <row r="347" spans="1:8" s="6" customFormat="1" ht="30.75" customHeight="1" x14ac:dyDescent="0.25">
      <c r="A347" s="140">
        <v>44727</v>
      </c>
      <c r="B347" s="89">
        <v>44727</v>
      </c>
      <c r="C347" s="33">
        <v>1052</v>
      </c>
      <c r="D347" s="160" t="s">
        <v>488</v>
      </c>
      <c r="E347" s="159" t="s">
        <v>50</v>
      </c>
      <c r="F347" s="293">
        <v>7</v>
      </c>
      <c r="G347" s="30">
        <v>46.02</v>
      </c>
      <c r="H347" s="164">
        <v>322.14</v>
      </c>
    </row>
    <row r="348" spans="1:8" s="6" customFormat="1" ht="30.75" customHeight="1" x14ac:dyDescent="0.25">
      <c r="A348" s="140">
        <v>44727</v>
      </c>
      <c r="B348" s="89">
        <v>44727</v>
      </c>
      <c r="C348" s="33">
        <v>1027</v>
      </c>
      <c r="D348" s="160" t="s">
        <v>489</v>
      </c>
      <c r="E348" s="188" t="s">
        <v>27</v>
      </c>
      <c r="F348" s="293">
        <v>1316</v>
      </c>
      <c r="G348" s="30">
        <v>4.25</v>
      </c>
      <c r="H348" s="164">
        <v>5590.2380000000003</v>
      </c>
    </row>
    <row r="349" spans="1:8" s="6" customFormat="1" ht="30.75" customHeight="1" x14ac:dyDescent="0.25">
      <c r="A349" s="140">
        <v>44727</v>
      </c>
      <c r="B349" s="89">
        <v>44727</v>
      </c>
      <c r="C349" s="33">
        <v>4025</v>
      </c>
      <c r="D349" s="160" t="s">
        <v>493</v>
      </c>
      <c r="E349" s="188" t="s">
        <v>494</v>
      </c>
      <c r="F349" s="293">
        <v>190</v>
      </c>
      <c r="G349" s="30">
        <v>33.270000000000003</v>
      </c>
      <c r="H349" s="164">
        <v>6322.2399999999989</v>
      </c>
    </row>
    <row r="350" spans="1:8" s="6" customFormat="1" ht="30.75" customHeight="1" x14ac:dyDescent="0.25">
      <c r="A350" s="140">
        <v>44725</v>
      </c>
      <c r="B350" s="89">
        <v>44725</v>
      </c>
      <c r="C350" s="33">
        <v>4021</v>
      </c>
      <c r="D350" s="160" t="s">
        <v>490</v>
      </c>
      <c r="E350" s="35" t="s">
        <v>459</v>
      </c>
      <c r="F350" s="293">
        <v>20</v>
      </c>
      <c r="G350" s="30">
        <v>195.88</v>
      </c>
      <c r="H350" s="164">
        <v>3917.6</v>
      </c>
    </row>
    <row r="351" spans="1:8" s="6" customFormat="1" ht="30.75" customHeight="1" x14ac:dyDescent="0.25">
      <c r="A351" s="140">
        <v>44725</v>
      </c>
      <c r="B351" s="89">
        <v>44725</v>
      </c>
      <c r="C351" s="33">
        <v>4048</v>
      </c>
      <c r="D351" s="160" t="s">
        <v>491</v>
      </c>
      <c r="E351" s="188" t="s">
        <v>27</v>
      </c>
      <c r="F351" s="293">
        <v>20</v>
      </c>
      <c r="G351" s="30">
        <v>88.5</v>
      </c>
      <c r="H351" s="164">
        <v>1770</v>
      </c>
    </row>
    <row r="352" spans="1:8" s="6" customFormat="1" ht="30.75" customHeight="1" x14ac:dyDescent="0.25">
      <c r="A352" s="140">
        <v>44725</v>
      </c>
      <c r="B352" s="89">
        <v>44725</v>
      </c>
      <c r="C352" s="33">
        <v>4024</v>
      </c>
      <c r="D352" s="160" t="s">
        <v>462</v>
      </c>
      <c r="E352" s="188" t="s">
        <v>27</v>
      </c>
      <c r="F352" s="293">
        <v>20</v>
      </c>
      <c r="G352" s="30">
        <v>293.82</v>
      </c>
      <c r="H352" s="164">
        <v>5876.4</v>
      </c>
    </row>
    <row r="353" spans="1:8" s="6" customFormat="1" ht="30.75" customHeight="1" x14ac:dyDescent="0.25">
      <c r="A353" s="140">
        <v>44725</v>
      </c>
      <c r="B353" s="89">
        <v>44725</v>
      </c>
      <c r="C353" s="33">
        <v>4080</v>
      </c>
      <c r="D353" s="160" t="s">
        <v>495</v>
      </c>
      <c r="E353" s="188" t="s">
        <v>27</v>
      </c>
      <c r="F353" s="293">
        <v>7</v>
      </c>
      <c r="G353" s="30">
        <v>56.64</v>
      </c>
      <c r="H353" s="164">
        <v>396.48</v>
      </c>
    </row>
    <row r="354" spans="1:8" s="6" customFormat="1" ht="30.75" customHeight="1" x14ac:dyDescent="0.25">
      <c r="A354" s="140">
        <v>44725</v>
      </c>
      <c r="B354" s="89">
        <v>44725</v>
      </c>
      <c r="C354" s="33">
        <v>4053</v>
      </c>
      <c r="D354" s="160" t="s">
        <v>496</v>
      </c>
      <c r="E354" s="188" t="s">
        <v>23</v>
      </c>
      <c r="F354" s="293">
        <v>209</v>
      </c>
      <c r="G354" s="30">
        <v>88.5</v>
      </c>
      <c r="H354" s="164">
        <v>18496.5</v>
      </c>
    </row>
    <row r="355" spans="1:8" s="6" customFormat="1" ht="30.75" customHeight="1" x14ac:dyDescent="0.25">
      <c r="A355" s="140">
        <v>44725</v>
      </c>
      <c r="B355" s="89">
        <v>44725</v>
      </c>
      <c r="C355" s="33">
        <v>4058</v>
      </c>
      <c r="D355" s="160" t="s">
        <v>497</v>
      </c>
      <c r="E355" s="188" t="s">
        <v>23</v>
      </c>
      <c r="F355" s="293">
        <v>0</v>
      </c>
      <c r="G355" s="30">
        <v>99.12</v>
      </c>
      <c r="H355" s="164">
        <v>0</v>
      </c>
    </row>
    <row r="356" spans="1:8" s="6" customFormat="1" ht="30.75" customHeight="1" x14ac:dyDescent="0.25">
      <c r="A356" s="140">
        <v>44725</v>
      </c>
      <c r="B356" s="89">
        <v>44725</v>
      </c>
      <c r="C356" s="33">
        <v>4049</v>
      </c>
      <c r="D356" s="160" t="s">
        <v>498</v>
      </c>
      <c r="E356" s="188" t="s">
        <v>23</v>
      </c>
      <c r="F356" s="293">
        <v>185</v>
      </c>
      <c r="G356" s="30">
        <v>68.44</v>
      </c>
      <c r="H356" s="164">
        <v>12661.399999999998</v>
      </c>
    </row>
    <row r="357" spans="1:8" s="6" customFormat="1" ht="30.75" customHeight="1" x14ac:dyDescent="0.25">
      <c r="A357" s="140">
        <v>44725</v>
      </c>
      <c r="B357" s="89">
        <v>44725</v>
      </c>
      <c r="C357" s="33">
        <v>4059</v>
      </c>
      <c r="D357" s="160" t="s">
        <v>499</v>
      </c>
      <c r="E357" s="188" t="s">
        <v>50</v>
      </c>
      <c r="F357" s="293">
        <v>3</v>
      </c>
      <c r="G357" s="30">
        <v>4135.8999999999996</v>
      </c>
      <c r="H357" s="164">
        <v>12407.699999999999</v>
      </c>
    </row>
    <row r="358" spans="1:8" s="6" customFormat="1" ht="30.75" customHeight="1" x14ac:dyDescent="0.25">
      <c r="A358" s="209">
        <v>44722</v>
      </c>
      <c r="B358" s="210">
        <v>44722</v>
      </c>
      <c r="C358" s="33">
        <v>4032</v>
      </c>
      <c r="D358" s="155" t="s">
        <v>458</v>
      </c>
      <c r="E358" s="35" t="s">
        <v>459</v>
      </c>
      <c r="F358" s="293">
        <v>4</v>
      </c>
      <c r="G358" s="30">
        <v>354</v>
      </c>
      <c r="H358" s="164">
        <v>1416</v>
      </c>
    </row>
    <row r="359" spans="1:8" s="6" customFormat="1" ht="30.75" customHeight="1" x14ac:dyDescent="0.25">
      <c r="A359" s="209">
        <v>44722</v>
      </c>
      <c r="B359" s="210">
        <v>44722</v>
      </c>
      <c r="C359" s="33">
        <v>4090</v>
      </c>
      <c r="D359" s="155" t="s">
        <v>460</v>
      </c>
      <c r="E359" s="188" t="s">
        <v>27</v>
      </c>
      <c r="F359" s="293">
        <v>4</v>
      </c>
      <c r="G359" s="30">
        <v>1003</v>
      </c>
      <c r="H359" s="164">
        <v>4012</v>
      </c>
    </row>
    <row r="360" spans="1:8" s="6" customFormat="1" ht="30.75" customHeight="1" x14ac:dyDescent="0.25">
      <c r="A360" s="209">
        <v>44722</v>
      </c>
      <c r="B360" s="210">
        <v>44722</v>
      </c>
      <c r="C360" s="33">
        <v>4016</v>
      </c>
      <c r="D360" s="155" t="s">
        <v>461</v>
      </c>
      <c r="E360" s="35" t="s">
        <v>459</v>
      </c>
      <c r="F360" s="293">
        <v>3</v>
      </c>
      <c r="G360" s="30">
        <v>236</v>
      </c>
      <c r="H360" s="164">
        <v>708</v>
      </c>
    </row>
    <row r="361" spans="1:8" s="6" customFormat="1" ht="30.75" customHeight="1" x14ac:dyDescent="0.25">
      <c r="A361" s="209">
        <v>44722</v>
      </c>
      <c r="B361" s="210">
        <v>44722</v>
      </c>
      <c r="C361" s="33">
        <v>4024</v>
      </c>
      <c r="D361" s="155" t="s">
        <v>462</v>
      </c>
      <c r="E361" s="188" t="s">
        <v>27</v>
      </c>
      <c r="F361" s="293">
        <v>100</v>
      </c>
      <c r="G361" s="30">
        <v>139.24</v>
      </c>
      <c r="H361" s="164">
        <v>13924</v>
      </c>
    </row>
    <row r="362" spans="1:8" s="6" customFormat="1" ht="30.75" customHeight="1" x14ac:dyDescent="0.25">
      <c r="A362" s="209">
        <v>44722</v>
      </c>
      <c r="B362" s="210">
        <v>44722</v>
      </c>
      <c r="C362" s="33">
        <v>4064</v>
      </c>
      <c r="D362" s="155" t="s">
        <v>463</v>
      </c>
      <c r="E362" s="35" t="s">
        <v>459</v>
      </c>
      <c r="F362" s="293">
        <v>11</v>
      </c>
      <c r="G362" s="30">
        <v>153.4</v>
      </c>
      <c r="H362" s="164">
        <v>1687.4</v>
      </c>
    </row>
    <row r="363" spans="1:8" s="6" customFormat="1" ht="30.75" customHeight="1" x14ac:dyDescent="0.25">
      <c r="A363" s="209">
        <v>44722</v>
      </c>
      <c r="B363" s="210">
        <v>44722</v>
      </c>
      <c r="C363" s="33">
        <v>4053</v>
      </c>
      <c r="D363" s="155" t="s">
        <v>468</v>
      </c>
      <c r="E363" s="30" t="s">
        <v>23</v>
      </c>
      <c r="F363" s="293">
        <v>6</v>
      </c>
      <c r="G363" s="30">
        <v>59</v>
      </c>
      <c r="H363" s="164">
        <v>354</v>
      </c>
    </row>
    <row r="364" spans="1:8" s="6" customFormat="1" ht="30.75" customHeight="1" x14ac:dyDescent="0.25">
      <c r="A364" s="209">
        <v>44722</v>
      </c>
      <c r="B364" s="210">
        <v>44722</v>
      </c>
      <c r="C364" s="33">
        <v>4078</v>
      </c>
      <c r="D364" s="155" t="s">
        <v>469</v>
      </c>
      <c r="E364" s="30" t="s">
        <v>23</v>
      </c>
      <c r="F364" s="293">
        <v>87</v>
      </c>
      <c r="G364" s="30">
        <v>70.8</v>
      </c>
      <c r="H364" s="164">
        <v>6159.5999999999995</v>
      </c>
    </row>
    <row r="365" spans="1:8" s="6" customFormat="1" ht="30.75" customHeight="1" x14ac:dyDescent="0.25">
      <c r="A365" s="209">
        <v>44722</v>
      </c>
      <c r="B365" s="210">
        <v>44722</v>
      </c>
      <c r="C365" s="33">
        <v>4033</v>
      </c>
      <c r="D365" s="155" t="s">
        <v>470</v>
      </c>
      <c r="E365" s="30" t="s">
        <v>27</v>
      </c>
      <c r="F365" s="293">
        <v>60</v>
      </c>
      <c r="G365" s="30">
        <v>94.4</v>
      </c>
      <c r="H365" s="164">
        <v>5664</v>
      </c>
    </row>
    <row r="366" spans="1:8" s="6" customFormat="1" ht="30.75" customHeight="1" x14ac:dyDescent="0.25">
      <c r="A366" s="209">
        <v>44722</v>
      </c>
      <c r="B366" s="210">
        <v>44722</v>
      </c>
      <c r="C366" s="33">
        <v>4073</v>
      </c>
      <c r="D366" s="155" t="s">
        <v>472</v>
      </c>
      <c r="E366" s="30" t="s">
        <v>459</v>
      </c>
      <c r="F366" s="293">
        <v>7</v>
      </c>
      <c r="G366" s="30">
        <v>129.80000000000001</v>
      </c>
      <c r="H366" s="164">
        <v>908.60000000000014</v>
      </c>
    </row>
    <row r="367" spans="1:8" s="6" customFormat="1" ht="30.75" customHeight="1" x14ac:dyDescent="0.25">
      <c r="A367" s="209">
        <v>44722</v>
      </c>
      <c r="B367" s="210">
        <v>44722</v>
      </c>
      <c r="C367" s="33">
        <v>4097</v>
      </c>
      <c r="D367" s="155" t="s">
        <v>473</v>
      </c>
      <c r="E367" s="188" t="s">
        <v>27</v>
      </c>
      <c r="F367" s="293">
        <v>35</v>
      </c>
      <c r="G367" s="30">
        <v>118</v>
      </c>
      <c r="H367" s="164">
        <v>4130</v>
      </c>
    </row>
    <row r="368" spans="1:8" s="6" customFormat="1" ht="30.75" customHeight="1" x14ac:dyDescent="0.25">
      <c r="A368" s="209">
        <v>44722</v>
      </c>
      <c r="B368" s="210">
        <v>44722</v>
      </c>
      <c r="C368" s="33">
        <v>4031</v>
      </c>
      <c r="D368" s="160" t="s">
        <v>500</v>
      </c>
      <c r="E368" s="35" t="s">
        <v>459</v>
      </c>
      <c r="F368" s="293">
        <v>98</v>
      </c>
      <c r="G368" s="30">
        <v>112.1</v>
      </c>
      <c r="H368" s="164">
        <v>10985.8</v>
      </c>
    </row>
    <row r="369" spans="1:8" s="6" customFormat="1" ht="30.75" customHeight="1" x14ac:dyDescent="0.25">
      <c r="A369" s="217">
        <v>44722</v>
      </c>
      <c r="B369" s="218">
        <v>44722</v>
      </c>
      <c r="C369" s="33">
        <v>4090</v>
      </c>
      <c r="D369" s="160" t="s">
        <v>506</v>
      </c>
      <c r="E369" s="159" t="s">
        <v>50</v>
      </c>
      <c r="F369" s="293">
        <v>19</v>
      </c>
      <c r="G369" s="30">
        <v>106.2</v>
      </c>
      <c r="H369" s="164">
        <v>2017.8000000000002</v>
      </c>
    </row>
    <row r="370" spans="1:8" s="6" customFormat="1" ht="30.75" customHeight="1" x14ac:dyDescent="0.25">
      <c r="A370" s="217">
        <v>44722</v>
      </c>
      <c r="B370" s="218">
        <v>44722</v>
      </c>
      <c r="C370" s="33">
        <v>4092</v>
      </c>
      <c r="D370" s="160" t="s">
        <v>507</v>
      </c>
      <c r="E370" s="35" t="s">
        <v>459</v>
      </c>
      <c r="F370" s="293">
        <v>2</v>
      </c>
      <c r="G370" s="30">
        <v>448.4</v>
      </c>
      <c r="H370" s="164">
        <v>896.79999999999984</v>
      </c>
    </row>
    <row r="371" spans="1:8" s="6" customFormat="1" ht="30.75" customHeight="1" x14ac:dyDescent="0.25">
      <c r="A371" s="209">
        <v>44720</v>
      </c>
      <c r="B371" s="210">
        <v>44720</v>
      </c>
      <c r="C371" s="33">
        <v>4071</v>
      </c>
      <c r="D371" s="155" t="s">
        <v>471</v>
      </c>
      <c r="E371" s="30" t="s">
        <v>27</v>
      </c>
      <c r="F371" s="293">
        <v>884.9</v>
      </c>
      <c r="G371" s="30">
        <v>49.17</v>
      </c>
      <c r="H371" s="164">
        <v>43507.42</v>
      </c>
    </row>
    <row r="372" spans="1:8" s="6" customFormat="1" ht="30.75" customHeight="1" x14ac:dyDescent="0.25">
      <c r="A372" s="140">
        <v>44676</v>
      </c>
      <c r="B372" s="89">
        <v>44676</v>
      </c>
      <c r="C372" s="33">
        <v>3076</v>
      </c>
      <c r="D372" s="160" t="s">
        <v>426</v>
      </c>
      <c r="E372" s="222" t="s">
        <v>27</v>
      </c>
      <c r="F372" s="296">
        <v>43</v>
      </c>
      <c r="G372" s="183">
        <v>141.6</v>
      </c>
      <c r="H372" s="164">
        <v>6088.8</v>
      </c>
    </row>
    <row r="373" spans="1:8" s="6" customFormat="1" ht="30.75" customHeight="1" x14ac:dyDescent="0.25">
      <c r="A373" s="219">
        <v>44676</v>
      </c>
      <c r="B373" s="220" t="s">
        <v>510</v>
      </c>
      <c r="C373" s="33">
        <v>2067</v>
      </c>
      <c r="D373" s="160" t="s">
        <v>511</v>
      </c>
      <c r="E373" s="222" t="s">
        <v>27</v>
      </c>
      <c r="F373" s="296">
        <v>116</v>
      </c>
      <c r="G373" s="183">
        <v>34.42</v>
      </c>
      <c r="H373" s="164">
        <v>3992.24</v>
      </c>
    </row>
    <row r="374" spans="1:8" s="6" customFormat="1" ht="30.75" customHeight="1" x14ac:dyDescent="0.25">
      <c r="A374" s="219">
        <v>44676</v>
      </c>
      <c r="B374" s="220">
        <v>44676</v>
      </c>
      <c r="C374" s="33">
        <v>4064</v>
      </c>
      <c r="D374" s="221" t="s">
        <v>508</v>
      </c>
      <c r="E374" s="222" t="s">
        <v>27</v>
      </c>
      <c r="F374" s="295">
        <v>100</v>
      </c>
      <c r="G374" s="190">
        <v>112.1</v>
      </c>
      <c r="H374" s="164">
        <v>11210</v>
      </c>
    </row>
    <row r="375" spans="1:8" s="6" customFormat="1" ht="30.75" customHeight="1" x14ac:dyDescent="0.25">
      <c r="A375" s="219">
        <v>44676</v>
      </c>
      <c r="B375" s="220">
        <v>44676</v>
      </c>
      <c r="C375" s="33">
        <v>2065</v>
      </c>
      <c r="D375" s="160" t="s">
        <v>365</v>
      </c>
      <c r="E375" s="222" t="s">
        <v>27</v>
      </c>
      <c r="F375" s="296">
        <v>55</v>
      </c>
      <c r="G375" s="183">
        <v>34.42</v>
      </c>
      <c r="H375" s="164">
        <v>1892.83</v>
      </c>
    </row>
    <row r="376" spans="1:8" s="6" customFormat="1" ht="30.75" customHeight="1" x14ac:dyDescent="0.25">
      <c r="A376" s="219">
        <v>44676</v>
      </c>
      <c r="B376" s="220">
        <v>44676</v>
      </c>
      <c r="C376" s="33">
        <v>2086</v>
      </c>
      <c r="D376" s="160" t="s">
        <v>411</v>
      </c>
      <c r="E376" s="222" t="s">
        <v>27</v>
      </c>
      <c r="F376" s="296">
        <v>25</v>
      </c>
      <c r="G376" s="183">
        <v>41.3</v>
      </c>
      <c r="H376" s="164">
        <v>1032.5</v>
      </c>
    </row>
    <row r="377" spans="1:8" s="6" customFormat="1" ht="30.75" customHeight="1" x14ac:dyDescent="0.25">
      <c r="A377" s="219">
        <v>44676</v>
      </c>
      <c r="B377" s="220">
        <v>44676</v>
      </c>
      <c r="C377" s="33">
        <v>2049</v>
      </c>
      <c r="D377" s="160" t="s">
        <v>413</v>
      </c>
      <c r="E377" s="222" t="s">
        <v>27</v>
      </c>
      <c r="F377" s="296">
        <v>10</v>
      </c>
      <c r="G377" s="183">
        <v>17.7</v>
      </c>
      <c r="H377" s="164">
        <v>177</v>
      </c>
    </row>
    <row r="378" spans="1:8" s="6" customFormat="1" ht="30.75" customHeight="1" x14ac:dyDescent="0.25">
      <c r="A378" s="219">
        <v>44676</v>
      </c>
      <c r="B378" s="220">
        <v>44676</v>
      </c>
      <c r="C378" s="33">
        <v>2084</v>
      </c>
      <c r="D378" s="160" t="s">
        <v>417</v>
      </c>
      <c r="E378" s="222" t="s">
        <v>27</v>
      </c>
      <c r="F378" s="296">
        <v>128</v>
      </c>
      <c r="G378" s="183">
        <v>47.2</v>
      </c>
      <c r="H378" s="164">
        <v>6041.6</v>
      </c>
    </row>
    <row r="379" spans="1:8" s="6" customFormat="1" ht="30.75" customHeight="1" x14ac:dyDescent="0.25">
      <c r="A379" s="219">
        <v>44676</v>
      </c>
      <c r="B379" s="220">
        <v>44676</v>
      </c>
      <c r="C379" s="33">
        <v>2089</v>
      </c>
      <c r="D379" s="160" t="s">
        <v>512</v>
      </c>
      <c r="E379" s="222" t="s">
        <v>27</v>
      </c>
      <c r="F379" s="296">
        <v>69</v>
      </c>
      <c r="G379" s="183">
        <v>236</v>
      </c>
      <c r="H379" s="164">
        <v>16284</v>
      </c>
    </row>
    <row r="380" spans="1:8" s="6" customFormat="1" ht="30.75" customHeight="1" x14ac:dyDescent="0.25">
      <c r="A380" s="219">
        <v>44676</v>
      </c>
      <c r="B380" s="220">
        <v>44676</v>
      </c>
      <c r="C380" s="33">
        <v>2005</v>
      </c>
      <c r="D380" s="160" t="s">
        <v>375</v>
      </c>
      <c r="E380" s="222" t="s">
        <v>27</v>
      </c>
      <c r="F380" s="296">
        <v>50</v>
      </c>
      <c r="G380" s="183">
        <v>23.6</v>
      </c>
      <c r="H380" s="164">
        <v>1180</v>
      </c>
    </row>
    <row r="381" spans="1:8" s="6" customFormat="1" ht="30.75" customHeight="1" x14ac:dyDescent="0.25">
      <c r="A381" s="219">
        <v>44676</v>
      </c>
      <c r="B381" s="220">
        <v>44676</v>
      </c>
      <c r="C381" s="33">
        <v>2017</v>
      </c>
      <c r="D381" s="160" t="s">
        <v>514</v>
      </c>
      <c r="E381" s="222" t="s">
        <v>27</v>
      </c>
      <c r="F381" s="296">
        <v>75</v>
      </c>
      <c r="G381" s="183">
        <v>47.2</v>
      </c>
      <c r="H381" s="164">
        <v>3540.0000000000005</v>
      </c>
    </row>
    <row r="382" spans="1:8" s="6" customFormat="1" ht="30.75" customHeight="1" x14ac:dyDescent="0.25">
      <c r="A382" s="219">
        <v>44676</v>
      </c>
      <c r="B382" s="220">
        <v>44676</v>
      </c>
      <c r="C382" s="33">
        <v>2070</v>
      </c>
      <c r="D382" s="160" t="s">
        <v>425</v>
      </c>
      <c r="E382" s="222" t="s">
        <v>27</v>
      </c>
      <c r="F382" s="296">
        <v>22</v>
      </c>
      <c r="G382" s="183">
        <v>11.8</v>
      </c>
      <c r="H382" s="164">
        <v>259.60000000000002</v>
      </c>
    </row>
    <row r="383" spans="1:8" s="6" customFormat="1" ht="30.75" customHeight="1" x14ac:dyDescent="0.25">
      <c r="A383" s="209">
        <v>44664</v>
      </c>
      <c r="B383" s="210">
        <v>44664</v>
      </c>
      <c r="C383" s="33">
        <v>4061</v>
      </c>
      <c r="D383" s="34" t="s">
        <v>509</v>
      </c>
      <c r="E383" s="35" t="s">
        <v>27</v>
      </c>
      <c r="F383" s="296">
        <v>0</v>
      </c>
      <c r="G383" s="183">
        <v>124</v>
      </c>
      <c r="H383" s="164">
        <v>0</v>
      </c>
    </row>
    <row r="384" spans="1:8" s="6" customFormat="1" ht="30.75" customHeight="1" x14ac:dyDescent="0.25">
      <c r="A384" s="140">
        <v>44659</v>
      </c>
      <c r="B384" s="89">
        <v>44659</v>
      </c>
      <c r="C384" s="33">
        <v>2011</v>
      </c>
      <c r="D384" s="155" t="s">
        <v>516</v>
      </c>
      <c r="E384" s="33" t="s">
        <v>401</v>
      </c>
      <c r="F384" s="296">
        <v>37</v>
      </c>
      <c r="G384" s="183">
        <v>21.99</v>
      </c>
      <c r="H384" s="164">
        <v>813.7804000000001</v>
      </c>
    </row>
    <row r="385" spans="1:8" s="6" customFormat="1" ht="30.75" customHeight="1" x14ac:dyDescent="0.25">
      <c r="A385" s="140">
        <v>44659</v>
      </c>
      <c r="B385" s="89">
        <v>44659</v>
      </c>
      <c r="C385" s="33">
        <v>2016</v>
      </c>
      <c r="D385" s="155" t="s">
        <v>517</v>
      </c>
      <c r="E385" s="33" t="s">
        <v>401</v>
      </c>
      <c r="F385" s="296">
        <v>84</v>
      </c>
      <c r="G385" s="183">
        <v>33.92</v>
      </c>
      <c r="H385" s="164">
        <v>2849.67</v>
      </c>
    </row>
    <row r="386" spans="1:8" s="6" customFormat="1" ht="30.75" customHeight="1" x14ac:dyDescent="0.25">
      <c r="A386" s="140">
        <v>44659</v>
      </c>
      <c r="B386" s="89">
        <v>44659</v>
      </c>
      <c r="C386" s="33">
        <v>2012</v>
      </c>
      <c r="D386" s="155" t="s">
        <v>357</v>
      </c>
      <c r="E386" s="33" t="s">
        <v>401</v>
      </c>
      <c r="F386" s="296">
        <v>62</v>
      </c>
      <c r="G386" s="183">
        <v>70.52</v>
      </c>
      <c r="H386" s="164">
        <v>4372.0159999999996</v>
      </c>
    </row>
    <row r="387" spans="1:8" s="6" customFormat="1" ht="30.75" customHeight="1" x14ac:dyDescent="0.25">
      <c r="A387" s="140">
        <v>44659</v>
      </c>
      <c r="B387" s="89">
        <v>44659</v>
      </c>
      <c r="C387" s="33">
        <v>2013</v>
      </c>
      <c r="D387" s="155" t="s">
        <v>358</v>
      </c>
      <c r="E387" s="33" t="s">
        <v>401</v>
      </c>
      <c r="F387" s="296">
        <v>18</v>
      </c>
      <c r="G387" s="183">
        <v>48.9</v>
      </c>
      <c r="H387" s="164">
        <v>880.1712</v>
      </c>
    </row>
    <row r="388" spans="1:8" s="6" customFormat="1" ht="30.75" customHeight="1" x14ac:dyDescent="0.25">
      <c r="A388" s="140">
        <v>44659</v>
      </c>
      <c r="B388" s="89">
        <v>44659</v>
      </c>
      <c r="C388" s="33">
        <v>2037</v>
      </c>
      <c r="D388" s="155" t="s">
        <v>359</v>
      </c>
      <c r="E388" s="33" t="s">
        <v>27</v>
      </c>
      <c r="F388" s="296">
        <v>0</v>
      </c>
      <c r="G388" s="183">
        <v>30.36</v>
      </c>
      <c r="H388" s="164">
        <v>3.7800000000004275E-2</v>
      </c>
    </row>
    <row r="389" spans="1:8" s="6" customFormat="1" ht="30.75" customHeight="1" x14ac:dyDescent="0.25">
      <c r="A389" s="140">
        <v>44659</v>
      </c>
      <c r="B389" s="89">
        <v>44659</v>
      </c>
      <c r="C389" s="33">
        <v>1065</v>
      </c>
      <c r="D389" s="155" t="s">
        <v>518</v>
      </c>
      <c r="E389" s="33" t="s">
        <v>27</v>
      </c>
      <c r="F389" s="296">
        <v>62</v>
      </c>
      <c r="G389" s="183">
        <v>17.14</v>
      </c>
      <c r="H389" s="164">
        <v>1062.9867999999997</v>
      </c>
    </row>
    <row r="390" spans="1:8" s="6" customFormat="1" ht="30.75" customHeight="1" x14ac:dyDescent="0.25">
      <c r="A390" s="140">
        <v>44659</v>
      </c>
      <c r="B390" s="89">
        <v>44659</v>
      </c>
      <c r="C390" s="33">
        <v>1065</v>
      </c>
      <c r="D390" s="155" t="s">
        <v>519</v>
      </c>
      <c r="E390" s="33" t="s">
        <v>27</v>
      </c>
      <c r="F390" s="296">
        <v>178</v>
      </c>
      <c r="G390" s="183">
        <v>27.39</v>
      </c>
      <c r="H390" s="164">
        <v>4874.9624000000003</v>
      </c>
    </row>
    <row r="391" spans="1:8" s="6" customFormat="1" ht="30.75" customHeight="1" x14ac:dyDescent="0.25">
      <c r="A391" s="140">
        <v>44659</v>
      </c>
      <c r="B391" s="89">
        <v>44659</v>
      </c>
      <c r="C391" s="33">
        <v>2053</v>
      </c>
      <c r="D391" s="155" t="s">
        <v>407</v>
      </c>
      <c r="E391" s="33" t="s">
        <v>401</v>
      </c>
      <c r="F391" s="296">
        <v>137</v>
      </c>
      <c r="G391" s="183">
        <v>179.64</v>
      </c>
      <c r="H391" s="164">
        <v>24611.156800000004</v>
      </c>
    </row>
    <row r="392" spans="1:8" s="6" customFormat="1" ht="30.75" customHeight="1" x14ac:dyDescent="0.25">
      <c r="A392" s="140">
        <v>44659</v>
      </c>
      <c r="B392" s="89">
        <v>44659</v>
      </c>
      <c r="C392" s="33">
        <v>1045</v>
      </c>
      <c r="D392" s="155" t="s">
        <v>409</v>
      </c>
      <c r="E392" s="33" t="s">
        <v>27</v>
      </c>
      <c r="F392" s="296">
        <v>98</v>
      </c>
      <c r="G392" s="183">
        <v>214</v>
      </c>
      <c r="H392" s="164">
        <v>20972.470399999998</v>
      </c>
    </row>
    <row r="393" spans="1:8" s="6" customFormat="1" ht="30.75" customHeight="1" x14ac:dyDescent="0.25">
      <c r="A393" s="140">
        <v>44659</v>
      </c>
      <c r="B393" s="89">
        <v>44659</v>
      </c>
      <c r="C393" s="33">
        <v>1046</v>
      </c>
      <c r="D393" s="155" t="s">
        <v>410</v>
      </c>
      <c r="E393" s="33" t="s">
        <v>27</v>
      </c>
      <c r="F393" s="296">
        <v>88</v>
      </c>
      <c r="G393" s="183">
        <v>280</v>
      </c>
      <c r="H393" s="164">
        <v>24640.193600000002</v>
      </c>
    </row>
    <row r="394" spans="1:8" s="6" customFormat="1" ht="30.75" customHeight="1" x14ac:dyDescent="0.25">
      <c r="A394" s="140">
        <v>44659</v>
      </c>
      <c r="B394" s="89">
        <v>44659</v>
      </c>
      <c r="C394" s="33">
        <v>2022</v>
      </c>
      <c r="D394" s="155" t="s">
        <v>416</v>
      </c>
      <c r="E394" s="33" t="s">
        <v>27</v>
      </c>
      <c r="F394" s="296">
        <v>33</v>
      </c>
      <c r="G394" s="183">
        <v>39</v>
      </c>
      <c r="H394" s="164">
        <v>1286.9520000000002</v>
      </c>
    </row>
    <row r="395" spans="1:8" s="6" customFormat="1" ht="30.75" customHeight="1" x14ac:dyDescent="0.25">
      <c r="A395" s="140">
        <v>44659</v>
      </c>
      <c r="B395" s="89">
        <v>44659</v>
      </c>
      <c r="C395" s="33">
        <v>2055</v>
      </c>
      <c r="D395" s="155" t="s">
        <v>523</v>
      </c>
      <c r="E395" s="33" t="s">
        <v>27</v>
      </c>
      <c r="F395" s="296">
        <v>24</v>
      </c>
      <c r="G395" s="183">
        <v>118</v>
      </c>
      <c r="H395" s="164">
        <v>2832</v>
      </c>
    </row>
    <row r="396" spans="1:8" s="6" customFormat="1" ht="30.75" customHeight="1" x14ac:dyDescent="0.25">
      <c r="A396" s="140">
        <v>44659</v>
      </c>
      <c r="B396" s="89">
        <v>44659</v>
      </c>
      <c r="C396" s="33">
        <v>2009</v>
      </c>
      <c r="D396" s="155" t="s">
        <v>524</v>
      </c>
      <c r="E396" s="33" t="s">
        <v>27</v>
      </c>
      <c r="F396" s="296">
        <v>181</v>
      </c>
      <c r="G396" s="183">
        <v>21.12</v>
      </c>
      <c r="H396" s="164">
        <v>3823.1240000000003</v>
      </c>
    </row>
    <row r="397" spans="1:8" s="6" customFormat="1" ht="30.75" customHeight="1" x14ac:dyDescent="0.25">
      <c r="A397" s="140">
        <v>44659</v>
      </c>
      <c r="B397" s="89">
        <v>44659</v>
      </c>
      <c r="C397" s="33">
        <v>2010</v>
      </c>
      <c r="D397" s="155" t="s">
        <v>525</v>
      </c>
      <c r="E397" s="33" t="s">
        <v>27</v>
      </c>
      <c r="F397" s="296">
        <v>98</v>
      </c>
      <c r="G397" s="183">
        <v>53.87</v>
      </c>
      <c r="H397" s="164">
        <v>5278.9390000000003</v>
      </c>
    </row>
    <row r="398" spans="1:8" s="6" customFormat="1" ht="30.75" customHeight="1" x14ac:dyDescent="0.25">
      <c r="A398" s="140">
        <v>44659</v>
      </c>
      <c r="B398" s="89">
        <v>44659</v>
      </c>
      <c r="C398" s="33">
        <v>2023</v>
      </c>
      <c r="D398" s="155" t="s">
        <v>526</v>
      </c>
      <c r="E398" s="33" t="s">
        <v>27</v>
      </c>
      <c r="F398" s="296">
        <v>17</v>
      </c>
      <c r="G398" s="183">
        <v>125.4</v>
      </c>
      <c r="H398" s="164">
        <v>2131.7608</v>
      </c>
    </row>
    <row r="399" spans="1:8" s="6" customFormat="1" ht="30.75" customHeight="1" x14ac:dyDescent="0.25">
      <c r="A399" s="140">
        <v>44659</v>
      </c>
      <c r="B399" s="89">
        <v>44659</v>
      </c>
      <c r="C399" s="33">
        <v>2105</v>
      </c>
      <c r="D399" s="155" t="s">
        <v>528</v>
      </c>
      <c r="E399" s="33" t="s">
        <v>27</v>
      </c>
      <c r="F399" s="296">
        <v>252</v>
      </c>
      <c r="G399" s="183">
        <v>193.7</v>
      </c>
      <c r="H399" s="164">
        <v>48811.64</v>
      </c>
    </row>
    <row r="400" spans="1:8" s="6" customFormat="1" ht="30.75" customHeight="1" x14ac:dyDescent="0.25">
      <c r="A400" s="140">
        <v>44659</v>
      </c>
      <c r="B400" s="89">
        <v>44659</v>
      </c>
      <c r="C400" s="33">
        <v>2106</v>
      </c>
      <c r="D400" s="155" t="s">
        <v>531</v>
      </c>
      <c r="E400" s="33" t="s">
        <v>27</v>
      </c>
      <c r="F400" s="296">
        <v>500</v>
      </c>
      <c r="G400" s="183">
        <v>9.68</v>
      </c>
      <c r="H400" s="164">
        <v>4838</v>
      </c>
    </row>
    <row r="401" spans="1:8" s="6" customFormat="1" ht="30.75" customHeight="1" x14ac:dyDescent="0.25">
      <c r="A401" s="140">
        <v>44563</v>
      </c>
      <c r="B401" s="89">
        <v>44563</v>
      </c>
      <c r="C401" s="33">
        <v>4090</v>
      </c>
      <c r="D401" s="155" t="s">
        <v>533</v>
      </c>
      <c r="E401" s="33" t="s">
        <v>27</v>
      </c>
      <c r="F401" s="293">
        <v>4</v>
      </c>
      <c r="G401" s="30">
        <v>590</v>
      </c>
      <c r="H401" s="164">
        <v>2360</v>
      </c>
    </row>
    <row r="402" spans="1:8" s="6" customFormat="1" ht="30.75" customHeight="1" x14ac:dyDescent="0.25">
      <c r="A402" s="217">
        <v>44543</v>
      </c>
      <c r="B402" s="218">
        <v>44543</v>
      </c>
      <c r="C402" s="33">
        <v>4040</v>
      </c>
      <c r="D402" s="34" t="s">
        <v>710</v>
      </c>
      <c r="E402" s="35" t="s">
        <v>23</v>
      </c>
      <c r="F402" s="293">
        <v>40</v>
      </c>
      <c r="G402" s="30">
        <v>55</v>
      </c>
      <c r="H402" s="164">
        <v>2199.9775999999993</v>
      </c>
    </row>
    <row r="403" spans="1:8" s="6" customFormat="1" ht="30.75" customHeight="1" x14ac:dyDescent="0.25">
      <c r="A403" s="217">
        <v>44540</v>
      </c>
      <c r="B403" s="218">
        <v>44540</v>
      </c>
      <c r="C403" s="33">
        <v>4024</v>
      </c>
      <c r="D403" s="34" t="s">
        <v>462</v>
      </c>
      <c r="E403" s="35" t="s">
        <v>693</v>
      </c>
      <c r="F403" s="293">
        <v>20</v>
      </c>
      <c r="G403" s="30">
        <v>376.42</v>
      </c>
      <c r="H403" s="164">
        <v>7528.4</v>
      </c>
    </row>
    <row r="404" spans="1:8" s="6" customFormat="1" ht="30.75" customHeight="1" x14ac:dyDescent="0.25">
      <c r="A404" s="217">
        <v>44540</v>
      </c>
      <c r="B404" s="218">
        <v>44540</v>
      </c>
      <c r="C404" s="33">
        <v>4048</v>
      </c>
      <c r="D404" s="34" t="s">
        <v>491</v>
      </c>
      <c r="E404" s="35" t="s">
        <v>693</v>
      </c>
      <c r="F404" s="293">
        <v>18</v>
      </c>
      <c r="G404" s="30">
        <v>210.04</v>
      </c>
      <c r="H404" s="164">
        <v>3780.72</v>
      </c>
    </row>
    <row r="405" spans="1:8" s="6" customFormat="1" ht="30.75" customHeight="1" x14ac:dyDescent="0.25">
      <c r="A405" s="217">
        <v>44540</v>
      </c>
      <c r="B405" s="217">
        <v>44540</v>
      </c>
      <c r="C405" s="33">
        <v>4081</v>
      </c>
      <c r="D405" s="34" t="s">
        <v>728</v>
      </c>
      <c r="E405" s="35" t="s">
        <v>693</v>
      </c>
      <c r="F405" s="293">
        <v>3</v>
      </c>
      <c r="G405" s="30">
        <v>472</v>
      </c>
      <c r="H405" s="164">
        <v>1416</v>
      </c>
    </row>
    <row r="406" spans="1:8" s="6" customFormat="1" ht="30.75" customHeight="1" x14ac:dyDescent="0.25">
      <c r="A406" s="140">
        <v>44539</v>
      </c>
      <c r="B406" s="89">
        <v>44539</v>
      </c>
      <c r="C406" s="33">
        <v>4021</v>
      </c>
      <c r="D406" s="34" t="s">
        <v>490</v>
      </c>
      <c r="E406" s="33" t="s">
        <v>30</v>
      </c>
      <c r="F406" s="293">
        <v>5</v>
      </c>
      <c r="G406" s="30">
        <v>188.8</v>
      </c>
      <c r="H406" s="164">
        <v>944</v>
      </c>
    </row>
    <row r="407" spans="1:8" s="6" customFormat="1" ht="30.75" customHeight="1" x14ac:dyDescent="0.25">
      <c r="A407" s="140">
        <v>44539</v>
      </c>
      <c r="B407" s="89">
        <v>44539</v>
      </c>
      <c r="C407" s="33">
        <v>4029</v>
      </c>
      <c r="D407" s="34" t="s">
        <v>485</v>
      </c>
      <c r="E407" s="35" t="s">
        <v>459</v>
      </c>
      <c r="F407" s="293">
        <v>2</v>
      </c>
      <c r="G407" s="30">
        <v>513.29999999999995</v>
      </c>
      <c r="H407" s="164">
        <v>1026.5999999999999</v>
      </c>
    </row>
    <row r="408" spans="1:8" s="6" customFormat="1" ht="30.75" customHeight="1" x14ac:dyDescent="0.25">
      <c r="A408" s="217">
        <v>44537</v>
      </c>
      <c r="B408" s="218">
        <v>44537</v>
      </c>
      <c r="C408" s="33">
        <v>4025</v>
      </c>
      <c r="D408" s="34" t="s">
        <v>695</v>
      </c>
      <c r="E408" s="35" t="s">
        <v>696</v>
      </c>
      <c r="F408" s="293">
        <v>183</v>
      </c>
      <c r="G408" s="30">
        <v>31.86</v>
      </c>
      <c r="H408" s="164">
        <v>5830.3799999999992</v>
      </c>
    </row>
    <row r="409" spans="1:8" s="6" customFormat="1" ht="30.75" customHeight="1" x14ac:dyDescent="0.25">
      <c r="A409" s="217">
        <v>44537</v>
      </c>
      <c r="B409" s="218">
        <v>44537</v>
      </c>
      <c r="C409" s="33">
        <v>4031</v>
      </c>
      <c r="D409" s="155" t="s">
        <v>704</v>
      </c>
      <c r="E409" s="35" t="s">
        <v>459</v>
      </c>
      <c r="F409" s="293">
        <v>11</v>
      </c>
      <c r="G409" s="30">
        <v>115.64</v>
      </c>
      <c r="H409" s="164">
        <v>1272.04</v>
      </c>
    </row>
    <row r="410" spans="1:8" s="6" customFormat="1" ht="30.75" customHeight="1" x14ac:dyDescent="0.25">
      <c r="A410" s="140">
        <v>44537</v>
      </c>
      <c r="B410" s="89">
        <v>44537</v>
      </c>
      <c r="C410" s="33">
        <v>4077</v>
      </c>
      <c r="D410" s="34" t="s">
        <v>483</v>
      </c>
      <c r="E410" s="35" t="s">
        <v>27</v>
      </c>
      <c r="F410" s="293">
        <v>26</v>
      </c>
      <c r="G410" s="30">
        <v>21.87</v>
      </c>
      <c r="H410" s="164">
        <v>568.50040000000001</v>
      </c>
    </row>
    <row r="411" spans="1:8" s="6" customFormat="1" ht="30.75" customHeight="1" x14ac:dyDescent="0.25">
      <c r="A411" s="140">
        <v>44537</v>
      </c>
      <c r="B411" s="89">
        <v>44537</v>
      </c>
      <c r="C411" s="33">
        <v>4078</v>
      </c>
      <c r="D411" s="34" t="s">
        <v>727</v>
      </c>
      <c r="E411" s="35" t="s">
        <v>23</v>
      </c>
      <c r="F411" s="293">
        <v>57</v>
      </c>
      <c r="G411" s="30">
        <v>57.49</v>
      </c>
      <c r="H411" s="164">
        <v>3276.9072000000001</v>
      </c>
    </row>
    <row r="412" spans="1:8" s="6" customFormat="1" ht="30.75" customHeight="1" x14ac:dyDescent="0.25">
      <c r="A412" s="217">
        <v>44533</v>
      </c>
      <c r="B412" s="218">
        <v>44533</v>
      </c>
      <c r="C412" s="33">
        <v>4007</v>
      </c>
      <c r="D412" s="34" t="s">
        <v>689</v>
      </c>
      <c r="E412" s="35" t="s">
        <v>27</v>
      </c>
      <c r="F412" s="293">
        <v>32</v>
      </c>
      <c r="G412" s="30">
        <v>77.489999999999995</v>
      </c>
      <c r="H412" s="164">
        <v>2479.6992</v>
      </c>
    </row>
    <row r="413" spans="1:8" s="6" customFormat="1" ht="30.75" customHeight="1" x14ac:dyDescent="0.25">
      <c r="A413" s="217">
        <v>44533</v>
      </c>
      <c r="B413" s="218">
        <v>44533</v>
      </c>
      <c r="C413" s="33">
        <v>4064</v>
      </c>
      <c r="D413" s="34" t="s">
        <v>463</v>
      </c>
      <c r="E413" s="35" t="s">
        <v>30</v>
      </c>
      <c r="F413" s="293">
        <v>25</v>
      </c>
      <c r="G413" s="30">
        <v>141.6</v>
      </c>
      <c r="H413" s="164">
        <v>3540</v>
      </c>
    </row>
    <row r="414" spans="1:8" s="6" customFormat="1" ht="30.75" customHeight="1" x14ac:dyDescent="0.25">
      <c r="A414" s="140">
        <v>44410</v>
      </c>
      <c r="B414" s="89">
        <v>44410</v>
      </c>
      <c r="C414" s="33">
        <v>4056</v>
      </c>
      <c r="D414" s="34" t="s">
        <v>718</v>
      </c>
      <c r="E414" s="35" t="s">
        <v>27</v>
      </c>
      <c r="F414" s="293">
        <v>45</v>
      </c>
      <c r="G414" s="30">
        <v>165.2</v>
      </c>
      <c r="H414" s="164">
        <v>7434</v>
      </c>
    </row>
    <row r="415" spans="1:8" s="6" customFormat="1" ht="30.75" customHeight="1" x14ac:dyDescent="0.25">
      <c r="A415" s="140">
        <v>44410</v>
      </c>
      <c r="B415" s="89">
        <v>44410</v>
      </c>
      <c r="C415" s="33">
        <v>4091</v>
      </c>
      <c r="D415" s="34" t="s">
        <v>737</v>
      </c>
      <c r="E415" s="35" t="s">
        <v>391</v>
      </c>
      <c r="F415" s="293">
        <v>40</v>
      </c>
      <c r="G415" s="30">
        <v>413</v>
      </c>
      <c r="H415" s="164">
        <v>16520</v>
      </c>
    </row>
    <row r="416" spans="1:8" s="6" customFormat="1" ht="30.75" customHeight="1" x14ac:dyDescent="0.25">
      <c r="A416" s="140">
        <v>44410</v>
      </c>
      <c r="B416" s="89">
        <v>44410</v>
      </c>
      <c r="C416" s="33">
        <v>4094</v>
      </c>
      <c r="D416" s="34" t="s">
        <v>738</v>
      </c>
      <c r="E416" s="35" t="s">
        <v>27</v>
      </c>
      <c r="F416" s="293">
        <v>18</v>
      </c>
      <c r="G416" s="30">
        <v>414.18</v>
      </c>
      <c r="H416" s="164">
        <v>7455.24</v>
      </c>
    </row>
    <row r="417" spans="1:11" s="6" customFormat="1" ht="30.75" customHeight="1" x14ac:dyDescent="0.25">
      <c r="A417" s="140">
        <v>44410</v>
      </c>
      <c r="B417" s="89">
        <v>44410</v>
      </c>
      <c r="C417" s="33">
        <v>4095</v>
      </c>
      <c r="D417" s="34" t="s">
        <v>739</v>
      </c>
      <c r="E417" s="35" t="s">
        <v>27</v>
      </c>
      <c r="F417" s="293">
        <v>95</v>
      </c>
      <c r="G417" s="30">
        <v>306.8</v>
      </c>
      <c r="H417" s="164">
        <v>29146</v>
      </c>
    </row>
    <row r="418" spans="1:11" s="6" customFormat="1" ht="30.75" customHeight="1" x14ac:dyDescent="0.25">
      <c r="A418" s="140">
        <v>44326</v>
      </c>
      <c r="B418" s="89">
        <v>44326</v>
      </c>
      <c r="C418" s="33">
        <v>1027</v>
      </c>
      <c r="D418" s="155" t="s">
        <v>556</v>
      </c>
      <c r="E418" s="35" t="s">
        <v>27</v>
      </c>
      <c r="F418" s="293">
        <v>4548</v>
      </c>
      <c r="G418" s="30">
        <v>3.54</v>
      </c>
      <c r="H418" s="164">
        <v>16099.92</v>
      </c>
    </row>
    <row r="419" spans="1:11" s="6" customFormat="1" ht="30.75" customHeight="1" x14ac:dyDescent="0.25">
      <c r="A419" s="140">
        <v>44326</v>
      </c>
      <c r="B419" s="89">
        <v>44326</v>
      </c>
      <c r="C419" s="33">
        <v>1028</v>
      </c>
      <c r="D419" s="155" t="s">
        <v>558</v>
      </c>
      <c r="E419" s="35" t="s">
        <v>27</v>
      </c>
      <c r="F419" s="293">
        <v>980</v>
      </c>
      <c r="G419" s="30">
        <v>4.4800000000000004</v>
      </c>
      <c r="H419" s="164">
        <v>4394.5999999999995</v>
      </c>
    </row>
    <row r="420" spans="1:11" ht="30.75" customHeight="1" x14ac:dyDescent="0.25">
      <c r="A420" s="140">
        <v>44326</v>
      </c>
      <c r="B420" s="89">
        <v>44326</v>
      </c>
      <c r="C420" s="33">
        <v>1043</v>
      </c>
      <c r="D420" s="155" t="s">
        <v>565</v>
      </c>
      <c r="E420" s="35" t="s">
        <v>27</v>
      </c>
      <c r="F420" s="293">
        <v>391</v>
      </c>
      <c r="G420" s="30">
        <v>3.98</v>
      </c>
      <c r="H420" s="164">
        <v>1554.684</v>
      </c>
      <c r="J420" s="2"/>
      <c r="K420" s="2"/>
    </row>
    <row r="421" spans="1:11" s="6" customFormat="1" ht="30.75" customHeight="1" x14ac:dyDescent="0.25">
      <c r="A421" s="140">
        <v>44326</v>
      </c>
      <c r="B421" s="89">
        <v>44326</v>
      </c>
      <c r="C421" s="33">
        <v>1045</v>
      </c>
      <c r="D421" s="155" t="s">
        <v>567</v>
      </c>
      <c r="E421" s="35" t="s">
        <v>27</v>
      </c>
      <c r="F421" s="293">
        <v>22</v>
      </c>
      <c r="G421" s="30">
        <v>212.4</v>
      </c>
      <c r="H421" s="164">
        <v>4672.8</v>
      </c>
    </row>
    <row r="422" spans="1:11" s="6" customFormat="1" ht="30.75" customHeight="1" x14ac:dyDescent="0.25">
      <c r="A422" s="140">
        <v>44326</v>
      </c>
      <c r="B422" s="89">
        <v>44326</v>
      </c>
      <c r="C422" s="33">
        <v>1046</v>
      </c>
      <c r="D422" s="155" t="s">
        <v>568</v>
      </c>
      <c r="E422" s="35" t="s">
        <v>27</v>
      </c>
      <c r="F422" s="293">
        <v>25</v>
      </c>
      <c r="G422" s="30">
        <v>291.45999999999998</v>
      </c>
      <c r="H422" s="164">
        <v>7286.4999999999991</v>
      </c>
    </row>
    <row r="423" spans="1:11" s="6" customFormat="1" ht="30.75" customHeight="1" x14ac:dyDescent="0.25">
      <c r="A423" s="140">
        <v>44326</v>
      </c>
      <c r="B423" s="89">
        <v>44326</v>
      </c>
      <c r="C423" s="33">
        <v>2005</v>
      </c>
      <c r="D423" s="155" t="s">
        <v>583</v>
      </c>
      <c r="E423" s="35" t="s">
        <v>27</v>
      </c>
      <c r="F423" s="293">
        <v>22</v>
      </c>
      <c r="G423" s="30">
        <v>8.26</v>
      </c>
      <c r="H423" s="164">
        <v>181.72</v>
      </c>
    </row>
    <row r="424" spans="1:11" s="6" customFormat="1" ht="30.75" customHeight="1" x14ac:dyDescent="0.25">
      <c r="A424" s="140">
        <v>44326</v>
      </c>
      <c r="B424" s="89">
        <v>44326</v>
      </c>
      <c r="C424" s="33">
        <v>2017</v>
      </c>
      <c r="D424" s="155" t="s">
        <v>587</v>
      </c>
      <c r="E424" s="35" t="s">
        <v>27</v>
      </c>
      <c r="F424" s="293">
        <v>18</v>
      </c>
      <c r="G424" s="30">
        <v>35.4</v>
      </c>
      <c r="H424" s="164">
        <v>637.20000000000005</v>
      </c>
    </row>
    <row r="425" spans="1:11" s="6" customFormat="1" ht="30.75" customHeight="1" x14ac:dyDescent="0.25">
      <c r="A425" s="140">
        <v>44326</v>
      </c>
      <c r="B425" s="89">
        <v>44326</v>
      </c>
      <c r="C425" s="33">
        <v>2065</v>
      </c>
      <c r="D425" s="155" t="s">
        <v>618</v>
      </c>
      <c r="E425" s="35" t="s">
        <v>27</v>
      </c>
      <c r="F425" s="293">
        <v>7</v>
      </c>
      <c r="G425" s="30">
        <v>14</v>
      </c>
      <c r="H425" s="164">
        <v>98</v>
      </c>
    </row>
    <row r="426" spans="1:11" s="6" customFormat="1" ht="30.75" customHeight="1" x14ac:dyDescent="0.25">
      <c r="A426" s="140">
        <v>44326</v>
      </c>
      <c r="B426" s="89">
        <v>44326</v>
      </c>
      <c r="C426" s="33">
        <v>2071</v>
      </c>
      <c r="D426" s="155" t="s">
        <v>622</v>
      </c>
      <c r="E426" s="35" t="s">
        <v>27</v>
      </c>
      <c r="F426" s="293">
        <v>935</v>
      </c>
      <c r="G426" s="30">
        <v>3.75</v>
      </c>
      <c r="H426" s="164">
        <v>3506.25</v>
      </c>
    </row>
    <row r="427" spans="1:11" s="6" customFormat="1" ht="30.75" customHeight="1" x14ac:dyDescent="0.25">
      <c r="A427" s="140">
        <v>44326</v>
      </c>
      <c r="B427" s="140">
        <v>44326</v>
      </c>
      <c r="C427" s="33">
        <v>3076</v>
      </c>
      <c r="D427" s="155" t="s">
        <v>426</v>
      </c>
      <c r="E427" s="35" t="s">
        <v>27</v>
      </c>
      <c r="F427" s="293">
        <v>44</v>
      </c>
      <c r="G427" s="30">
        <v>29.5</v>
      </c>
      <c r="H427" s="164">
        <v>1298</v>
      </c>
    </row>
    <row r="428" spans="1:11" s="6" customFormat="1" ht="30.75" customHeight="1" x14ac:dyDescent="0.25">
      <c r="A428" s="140">
        <v>44321</v>
      </c>
      <c r="B428" s="89">
        <v>44321</v>
      </c>
      <c r="C428" s="33">
        <v>1003</v>
      </c>
      <c r="D428" s="34" t="s">
        <v>381</v>
      </c>
      <c r="E428" s="35" t="s">
        <v>115</v>
      </c>
      <c r="F428" s="293">
        <v>0</v>
      </c>
      <c r="G428" s="30">
        <v>255.18</v>
      </c>
      <c r="H428" s="164">
        <v>-9.9999999999909051E-3</v>
      </c>
    </row>
    <row r="429" spans="1:11" s="6" customFormat="1" ht="30.75" customHeight="1" x14ac:dyDescent="0.25">
      <c r="A429" s="140">
        <v>44321</v>
      </c>
      <c r="B429" s="89">
        <v>44321</v>
      </c>
      <c r="C429" s="33">
        <v>1011</v>
      </c>
      <c r="D429" s="34" t="s">
        <v>539</v>
      </c>
      <c r="E429" s="33" t="s">
        <v>27</v>
      </c>
      <c r="F429" s="293">
        <v>116</v>
      </c>
      <c r="G429" s="30">
        <v>15.34</v>
      </c>
      <c r="H429" s="164">
        <v>1779.44</v>
      </c>
    </row>
    <row r="430" spans="1:11" s="6" customFormat="1" ht="30.75" customHeight="1" x14ac:dyDescent="0.25">
      <c r="A430" s="140">
        <v>44321</v>
      </c>
      <c r="B430" s="89">
        <v>44321</v>
      </c>
      <c r="C430" s="33">
        <v>2035</v>
      </c>
      <c r="D430" s="34" t="s">
        <v>601</v>
      </c>
      <c r="E430" s="35" t="s">
        <v>131</v>
      </c>
      <c r="F430" s="293">
        <v>10</v>
      </c>
      <c r="G430" s="30">
        <v>130.77000000000001</v>
      </c>
      <c r="H430" s="164">
        <v>1307.6766666666667</v>
      </c>
    </row>
    <row r="431" spans="1:11" s="6" customFormat="1" ht="30.75" customHeight="1" x14ac:dyDescent="0.25">
      <c r="A431" s="140">
        <v>44321</v>
      </c>
      <c r="B431" s="89">
        <v>44321</v>
      </c>
      <c r="C431" s="33">
        <v>2055</v>
      </c>
      <c r="D431" s="34" t="s">
        <v>603</v>
      </c>
      <c r="E431" s="33" t="s">
        <v>27</v>
      </c>
      <c r="F431" s="293">
        <v>83</v>
      </c>
      <c r="G431" s="30">
        <v>49.79</v>
      </c>
      <c r="H431" s="164">
        <v>4132.1500000000005</v>
      </c>
    </row>
    <row r="432" spans="1:11" s="6" customFormat="1" ht="30.75" customHeight="1" x14ac:dyDescent="0.25">
      <c r="A432" s="140">
        <v>44309</v>
      </c>
      <c r="B432" s="89">
        <v>44309</v>
      </c>
      <c r="C432" s="33">
        <v>1021</v>
      </c>
      <c r="D432" s="228" t="s">
        <v>546</v>
      </c>
      <c r="E432" s="33" t="s">
        <v>27</v>
      </c>
      <c r="F432" s="293">
        <v>2128</v>
      </c>
      <c r="G432" s="30">
        <v>4.01</v>
      </c>
      <c r="H432" s="164">
        <v>8537.5359999999982</v>
      </c>
    </row>
    <row r="433" spans="1:11" s="6" customFormat="1" ht="30.75" customHeight="1" x14ac:dyDescent="0.25">
      <c r="A433" s="140">
        <v>44305</v>
      </c>
      <c r="B433" s="89">
        <v>44305</v>
      </c>
      <c r="C433" s="33">
        <v>1006</v>
      </c>
      <c r="D433" s="34" t="s">
        <v>535</v>
      </c>
      <c r="E433" s="33" t="s">
        <v>115</v>
      </c>
      <c r="F433" s="293">
        <v>42</v>
      </c>
      <c r="G433" s="30">
        <v>919.22</v>
      </c>
      <c r="H433" s="164">
        <v>38607.24</v>
      </c>
    </row>
    <row r="434" spans="1:11" s="6" customFormat="1" ht="30.75" customHeight="1" x14ac:dyDescent="0.25">
      <c r="A434" s="140">
        <v>44305</v>
      </c>
      <c r="B434" s="89">
        <v>44305</v>
      </c>
      <c r="C434" s="33">
        <v>1032</v>
      </c>
      <c r="D434" s="34" t="s">
        <v>455</v>
      </c>
      <c r="E434" s="33" t="s">
        <v>27</v>
      </c>
      <c r="F434" s="293">
        <v>1488</v>
      </c>
      <c r="G434" s="30">
        <v>5.19</v>
      </c>
      <c r="H434" s="164">
        <v>7725.6959999999999</v>
      </c>
    </row>
    <row r="435" spans="1:11" s="6" customFormat="1" ht="30.75" customHeight="1" x14ac:dyDescent="0.25">
      <c r="A435" s="140">
        <v>44305</v>
      </c>
      <c r="B435" s="89">
        <v>44305</v>
      </c>
      <c r="C435" s="33">
        <v>1033</v>
      </c>
      <c r="D435" s="34" t="s">
        <v>557</v>
      </c>
      <c r="E435" s="33" t="s">
        <v>27</v>
      </c>
      <c r="F435" s="293">
        <v>2885</v>
      </c>
      <c r="G435" s="30">
        <v>7.32</v>
      </c>
      <c r="H435" s="164">
        <v>21106.66</v>
      </c>
    </row>
    <row r="436" spans="1:11" s="6" customFormat="1" ht="30.75" customHeight="1" x14ac:dyDescent="0.25">
      <c r="A436" s="140">
        <v>44305</v>
      </c>
      <c r="B436" s="89">
        <v>44305</v>
      </c>
      <c r="C436" s="33">
        <v>1034</v>
      </c>
      <c r="D436" s="34" t="s">
        <v>559</v>
      </c>
      <c r="E436" s="33" t="s">
        <v>27</v>
      </c>
      <c r="F436" s="293">
        <v>1222</v>
      </c>
      <c r="G436" s="30">
        <v>5.76</v>
      </c>
      <c r="H436" s="164">
        <v>7043.2346400000006</v>
      </c>
    </row>
    <row r="437" spans="1:11" s="6" customFormat="1" ht="30.75" customHeight="1" x14ac:dyDescent="0.25">
      <c r="A437" s="140">
        <v>44305</v>
      </c>
      <c r="B437" s="89">
        <v>44305</v>
      </c>
      <c r="C437" s="33">
        <v>2057</v>
      </c>
      <c r="D437" s="34" t="s">
        <v>605</v>
      </c>
      <c r="E437" s="33" t="s">
        <v>27</v>
      </c>
      <c r="F437" s="297">
        <v>95</v>
      </c>
      <c r="G437" s="36">
        <v>98.18</v>
      </c>
      <c r="H437" s="164">
        <v>9326.7119999999995</v>
      </c>
    </row>
    <row r="438" spans="1:11" s="6" customFormat="1" ht="30.75" customHeight="1" x14ac:dyDescent="0.25">
      <c r="A438" s="140">
        <v>44285</v>
      </c>
      <c r="B438" s="89">
        <v>44285</v>
      </c>
      <c r="C438" s="33">
        <v>4084</v>
      </c>
      <c r="D438" s="34" t="s">
        <v>731</v>
      </c>
      <c r="E438" s="33" t="s">
        <v>706</v>
      </c>
      <c r="F438" s="293">
        <v>6</v>
      </c>
      <c r="G438" s="30">
        <v>424.8</v>
      </c>
      <c r="H438" s="164">
        <v>2548.8000000000002</v>
      </c>
    </row>
    <row r="439" spans="1:11" s="6" customFormat="1" ht="30.75" customHeight="1" x14ac:dyDescent="0.25">
      <c r="A439" s="140">
        <v>44280</v>
      </c>
      <c r="B439" s="89">
        <v>44280</v>
      </c>
      <c r="C439" s="33">
        <v>4048</v>
      </c>
      <c r="D439" s="34" t="s">
        <v>714</v>
      </c>
      <c r="E439" s="33" t="s">
        <v>27</v>
      </c>
      <c r="F439" s="293">
        <v>15</v>
      </c>
      <c r="G439" s="30">
        <v>47.92</v>
      </c>
      <c r="H439" s="164">
        <v>718.79699999999991</v>
      </c>
    </row>
    <row r="440" spans="1:11" s="6" customFormat="1" ht="30.75" customHeight="1" x14ac:dyDescent="0.25">
      <c r="A440" s="140">
        <v>44279</v>
      </c>
      <c r="B440" s="89">
        <v>44279</v>
      </c>
      <c r="C440" s="33">
        <v>4032</v>
      </c>
      <c r="D440" s="155" t="s">
        <v>705</v>
      </c>
      <c r="E440" s="33" t="s">
        <v>706</v>
      </c>
      <c r="F440" s="293">
        <v>27</v>
      </c>
      <c r="G440" s="30">
        <v>330.4</v>
      </c>
      <c r="H440" s="164">
        <v>8920.8000000000011</v>
      </c>
    </row>
    <row r="441" spans="1:11" s="6" customFormat="1" ht="30.75" customHeight="1" x14ac:dyDescent="0.25">
      <c r="A441" s="140">
        <v>44279</v>
      </c>
      <c r="B441" s="89">
        <v>44279</v>
      </c>
      <c r="C441" s="33">
        <v>4081</v>
      </c>
      <c r="D441" s="34" t="s">
        <v>728</v>
      </c>
      <c r="E441" s="33" t="s">
        <v>27</v>
      </c>
      <c r="F441" s="293">
        <v>16</v>
      </c>
      <c r="G441" s="30">
        <v>230.1</v>
      </c>
      <c r="H441" s="164">
        <v>3681.6</v>
      </c>
    </row>
    <row r="442" spans="1:11" s="6" customFormat="1" ht="30.75" customHeight="1" x14ac:dyDescent="0.25">
      <c r="A442" s="140">
        <v>44279</v>
      </c>
      <c r="B442" s="89">
        <v>44279</v>
      </c>
      <c r="C442" s="33">
        <v>4083</v>
      </c>
      <c r="D442" s="155" t="s">
        <v>730</v>
      </c>
      <c r="E442" s="33" t="s">
        <v>27</v>
      </c>
      <c r="F442" s="293">
        <v>9</v>
      </c>
      <c r="G442" s="30">
        <v>53.1</v>
      </c>
      <c r="H442" s="164">
        <v>477.9</v>
      </c>
    </row>
    <row r="443" spans="1:11" s="6" customFormat="1" ht="30.75" customHeight="1" x14ac:dyDescent="0.25">
      <c r="A443" s="140">
        <v>44278</v>
      </c>
      <c r="B443" s="89">
        <v>44278</v>
      </c>
      <c r="C443" s="33">
        <v>4025</v>
      </c>
      <c r="D443" s="155" t="s">
        <v>697</v>
      </c>
      <c r="E443" s="33" t="s">
        <v>494</v>
      </c>
      <c r="F443" s="293">
        <v>658</v>
      </c>
      <c r="G443" s="30">
        <v>26.55</v>
      </c>
      <c r="H443" s="164">
        <v>17469.900000000001</v>
      </c>
    </row>
    <row r="444" spans="1:11" s="6" customFormat="1" ht="30.75" customHeight="1" x14ac:dyDescent="0.25">
      <c r="A444" s="140">
        <v>44278</v>
      </c>
      <c r="B444" s="89">
        <v>44278</v>
      </c>
      <c r="C444" s="33">
        <v>4064</v>
      </c>
      <c r="D444" s="155" t="s">
        <v>318</v>
      </c>
      <c r="E444" s="33" t="s">
        <v>706</v>
      </c>
      <c r="F444" s="293">
        <v>1</v>
      </c>
      <c r="G444" s="30">
        <v>123.9</v>
      </c>
      <c r="H444" s="164">
        <v>123.89999999999999</v>
      </c>
    </row>
    <row r="445" spans="1:11" s="6" customFormat="1" ht="30.75" customHeight="1" x14ac:dyDescent="0.25">
      <c r="A445" s="140">
        <v>44184</v>
      </c>
      <c r="B445" s="89">
        <v>43839</v>
      </c>
      <c r="C445" s="33">
        <v>4055</v>
      </c>
      <c r="D445" s="155" t="s">
        <v>715</v>
      </c>
      <c r="E445" s="35" t="s">
        <v>716</v>
      </c>
      <c r="F445" s="293">
        <v>0</v>
      </c>
      <c r="G445" s="30">
        <v>68.44</v>
      </c>
      <c r="H445" s="164">
        <v>0</v>
      </c>
    </row>
    <row r="446" spans="1:11" ht="30.75" customHeight="1" x14ac:dyDescent="0.25">
      <c r="A446" s="217">
        <v>44089</v>
      </c>
      <c r="B446" s="218">
        <v>44090</v>
      </c>
      <c r="C446" s="33">
        <v>1021</v>
      </c>
      <c r="D446" s="228" t="s">
        <v>546</v>
      </c>
      <c r="E446" s="33" t="s">
        <v>115</v>
      </c>
      <c r="F446" s="293">
        <v>2716</v>
      </c>
      <c r="G446" s="30">
        <v>3.16</v>
      </c>
      <c r="H446" s="164">
        <v>8582.5600000000013</v>
      </c>
      <c r="J446" s="2"/>
      <c r="K446" s="2"/>
    </row>
    <row r="447" spans="1:11" ht="30.75" customHeight="1" x14ac:dyDescent="0.25">
      <c r="A447" s="217">
        <v>44005</v>
      </c>
      <c r="B447" s="89">
        <v>44005</v>
      </c>
      <c r="C447" s="33">
        <v>1008</v>
      </c>
      <c r="D447" s="228" t="s">
        <v>537</v>
      </c>
      <c r="E447" s="222" t="s">
        <v>27</v>
      </c>
      <c r="F447" s="293">
        <v>175</v>
      </c>
      <c r="G447" s="30">
        <v>3.54</v>
      </c>
      <c r="H447" s="164">
        <v>619.5</v>
      </c>
      <c r="J447" s="2"/>
      <c r="K447" s="2"/>
    </row>
    <row r="448" spans="1:11" ht="30.75" customHeight="1" x14ac:dyDescent="0.25">
      <c r="A448" s="140" t="s">
        <v>735</v>
      </c>
      <c r="B448" s="89" t="s">
        <v>735</v>
      </c>
      <c r="C448" s="33">
        <v>4087</v>
      </c>
      <c r="D448" s="155" t="s">
        <v>736</v>
      </c>
      <c r="E448" s="33" t="s">
        <v>27</v>
      </c>
      <c r="F448" s="293">
        <v>23</v>
      </c>
      <c r="G448" s="30">
        <v>295</v>
      </c>
      <c r="H448" s="164">
        <v>6785</v>
      </c>
      <c r="J448" s="2"/>
      <c r="K448" s="2"/>
    </row>
    <row r="449" spans="1:8" s="6" customFormat="1" ht="30.75" customHeight="1" x14ac:dyDescent="0.25">
      <c r="A449" s="140" t="s">
        <v>721</v>
      </c>
      <c r="B449" s="89" t="s">
        <v>721</v>
      </c>
      <c r="C449" s="33">
        <v>4065</v>
      </c>
      <c r="D449" s="155" t="s">
        <v>723</v>
      </c>
      <c r="E449" s="222" t="s">
        <v>27</v>
      </c>
      <c r="F449" s="293">
        <v>864</v>
      </c>
      <c r="G449" s="30">
        <v>89.68</v>
      </c>
      <c r="H449" s="164">
        <v>77483.520000000004</v>
      </c>
    </row>
    <row r="450" spans="1:8" s="6" customFormat="1" ht="30.75" customHeight="1" x14ac:dyDescent="0.25">
      <c r="A450" s="140">
        <v>43896</v>
      </c>
      <c r="B450" s="89">
        <v>43896</v>
      </c>
      <c r="C450" s="33">
        <v>1029</v>
      </c>
      <c r="D450" s="155" t="s">
        <v>561</v>
      </c>
      <c r="E450" s="222" t="s">
        <v>27</v>
      </c>
      <c r="F450" s="293">
        <v>820</v>
      </c>
      <c r="G450" s="30">
        <v>4.12</v>
      </c>
      <c r="H450" s="164">
        <v>3376.924</v>
      </c>
    </row>
    <row r="451" spans="1:8" s="6" customFormat="1" ht="30.75" customHeight="1" x14ac:dyDescent="0.25">
      <c r="A451" s="140">
        <v>43896</v>
      </c>
      <c r="B451" s="89">
        <v>43896</v>
      </c>
      <c r="C451" s="33">
        <v>2003</v>
      </c>
      <c r="D451" s="155" t="s">
        <v>580</v>
      </c>
      <c r="E451" s="222" t="s">
        <v>401</v>
      </c>
      <c r="F451" s="293">
        <v>70</v>
      </c>
      <c r="G451" s="30">
        <v>474.36</v>
      </c>
      <c r="H451" s="164">
        <v>33205.199999999997</v>
      </c>
    </row>
    <row r="452" spans="1:8" s="6" customFormat="1" ht="30.75" customHeight="1" x14ac:dyDescent="0.25">
      <c r="A452" s="140">
        <v>43896</v>
      </c>
      <c r="B452" s="89">
        <v>43896</v>
      </c>
      <c r="C452" s="33">
        <v>2008</v>
      </c>
      <c r="D452" s="155" t="s">
        <v>584</v>
      </c>
      <c r="E452" s="35" t="s">
        <v>401</v>
      </c>
      <c r="F452" s="293">
        <v>87</v>
      </c>
      <c r="G452" s="30">
        <v>105.02</v>
      </c>
      <c r="H452" s="164">
        <v>9136.739999999998</v>
      </c>
    </row>
    <row r="453" spans="1:8" s="6" customFormat="1" ht="30.75" customHeight="1" x14ac:dyDescent="0.25">
      <c r="A453" s="140">
        <v>43896</v>
      </c>
      <c r="B453" s="89">
        <v>43896</v>
      </c>
      <c r="C453" s="33">
        <v>2025</v>
      </c>
      <c r="D453" s="155" t="s">
        <v>591</v>
      </c>
      <c r="E453" s="35" t="s">
        <v>401</v>
      </c>
      <c r="F453" s="293">
        <v>2</v>
      </c>
      <c r="G453" s="30">
        <v>30.68</v>
      </c>
      <c r="H453" s="164">
        <v>61.359999999999943</v>
      </c>
    </row>
    <row r="454" spans="1:8" s="6" customFormat="1" ht="30.75" customHeight="1" x14ac:dyDescent="0.25">
      <c r="A454" s="140">
        <v>43896</v>
      </c>
      <c r="B454" s="89">
        <v>43896</v>
      </c>
      <c r="C454" s="33">
        <v>2026</v>
      </c>
      <c r="D454" s="155" t="s">
        <v>592</v>
      </c>
      <c r="E454" s="222" t="s">
        <v>27</v>
      </c>
      <c r="F454" s="293">
        <v>19</v>
      </c>
      <c r="G454" s="30">
        <v>106.2</v>
      </c>
      <c r="H454" s="164">
        <v>2017.8</v>
      </c>
    </row>
    <row r="455" spans="1:8" s="6" customFormat="1" ht="30.75" customHeight="1" x14ac:dyDescent="0.25">
      <c r="A455" s="140">
        <v>43896</v>
      </c>
      <c r="B455" s="89">
        <v>43896</v>
      </c>
      <c r="C455" s="33">
        <v>2031</v>
      </c>
      <c r="D455" s="155" t="s">
        <v>595</v>
      </c>
      <c r="E455" s="222" t="s">
        <v>27</v>
      </c>
      <c r="F455" s="293">
        <v>69</v>
      </c>
      <c r="G455" s="30">
        <v>331.58</v>
      </c>
      <c r="H455" s="164">
        <v>22879.02</v>
      </c>
    </row>
    <row r="456" spans="1:8" s="6" customFormat="1" ht="30.75" customHeight="1" x14ac:dyDescent="0.25">
      <c r="A456" s="140">
        <v>43896</v>
      </c>
      <c r="B456" s="89">
        <v>43896</v>
      </c>
      <c r="C456" s="33">
        <v>2032</v>
      </c>
      <c r="D456" s="155" t="s">
        <v>597</v>
      </c>
      <c r="E456" s="222" t="s">
        <v>27</v>
      </c>
      <c r="F456" s="293">
        <v>50</v>
      </c>
      <c r="G456" s="30">
        <v>189.98</v>
      </c>
      <c r="H456" s="164">
        <v>9499</v>
      </c>
    </row>
    <row r="457" spans="1:8" s="6" customFormat="1" ht="30.75" customHeight="1" x14ac:dyDescent="0.25">
      <c r="A457" s="140">
        <v>43896</v>
      </c>
      <c r="B457" s="89">
        <v>43896</v>
      </c>
      <c r="C457" s="33">
        <v>2033</v>
      </c>
      <c r="D457" s="155" t="s">
        <v>598</v>
      </c>
      <c r="E457" s="222" t="s">
        <v>27</v>
      </c>
      <c r="F457" s="293">
        <v>69</v>
      </c>
      <c r="G457" s="30">
        <v>217.12</v>
      </c>
      <c r="H457" s="164">
        <v>14981.28</v>
      </c>
    </row>
    <row r="458" spans="1:8" s="6" customFormat="1" ht="30.75" customHeight="1" x14ac:dyDescent="0.25">
      <c r="A458" s="140">
        <v>43896</v>
      </c>
      <c r="B458" s="89">
        <v>43896</v>
      </c>
      <c r="C458" s="33">
        <v>2034</v>
      </c>
      <c r="D458" s="155" t="s">
        <v>600</v>
      </c>
      <c r="E458" s="222" t="s">
        <v>27</v>
      </c>
      <c r="F458" s="293">
        <v>54</v>
      </c>
      <c r="G458" s="30">
        <v>489.7</v>
      </c>
      <c r="H458" s="164">
        <v>26443.8</v>
      </c>
    </row>
    <row r="459" spans="1:8" s="6" customFormat="1" ht="30.75" customHeight="1" x14ac:dyDescent="0.25">
      <c r="A459" s="140">
        <v>43896</v>
      </c>
      <c r="B459" s="89">
        <v>43896</v>
      </c>
      <c r="C459" s="33">
        <v>2058</v>
      </c>
      <c r="D459" s="155" t="s">
        <v>611</v>
      </c>
      <c r="E459" s="222" t="s">
        <v>27</v>
      </c>
      <c r="F459" s="293">
        <v>72</v>
      </c>
      <c r="G459" s="30">
        <v>32.450000000000003</v>
      </c>
      <c r="H459" s="164">
        <v>2336.4</v>
      </c>
    </row>
    <row r="460" spans="1:8" s="6" customFormat="1" ht="30.75" customHeight="1" x14ac:dyDescent="0.25">
      <c r="A460" s="140">
        <v>43896</v>
      </c>
      <c r="B460" s="89">
        <v>43896</v>
      </c>
      <c r="C460" s="33">
        <v>2071</v>
      </c>
      <c r="D460" s="155" t="s">
        <v>623</v>
      </c>
      <c r="E460" s="222" t="s">
        <v>27</v>
      </c>
      <c r="F460" s="293">
        <v>404</v>
      </c>
      <c r="G460" s="30">
        <v>4.92</v>
      </c>
      <c r="H460" s="164">
        <v>1986.3200000000011</v>
      </c>
    </row>
    <row r="461" spans="1:8" s="6" customFormat="1" ht="30.75" customHeight="1" x14ac:dyDescent="0.25">
      <c r="A461" s="140">
        <v>43896</v>
      </c>
      <c r="B461" s="89">
        <v>43896</v>
      </c>
      <c r="C461" s="33">
        <v>2074</v>
      </c>
      <c r="D461" s="155" t="s">
        <v>627</v>
      </c>
      <c r="E461" s="222" t="s">
        <v>27</v>
      </c>
      <c r="F461" s="293">
        <v>3</v>
      </c>
      <c r="G461" s="30">
        <v>24.72</v>
      </c>
      <c r="H461" s="164">
        <v>74.170000000000016</v>
      </c>
    </row>
    <row r="462" spans="1:8" s="6" customFormat="1" ht="30.75" customHeight="1" x14ac:dyDescent="0.25">
      <c r="A462" s="140">
        <v>43896</v>
      </c>
      <c r="B462" s="89">
        <v>43896</v>
      </c>
      <c r="C462" s="33">
        <v>2079</v>
      </c>
      <c r="D462" s="155" t="s">
        <v>629</v>
      </c>
      <c r="E462" s="222" t="s">
        <v>27</v>
      </c>
      <c r="F462" s="293">
        <v>296</v>
      </c>
      <c r="G462" s="30">
        <v>42.48</v>
      </c>
      <c r="H462" s="164">
        <v>12574.080000000002</v>
      </c>
    </row>
    <row r="463" spans="1:8" s="6" customFormat="1" ht="30.75" customHeight="1" x14ac:dyDescent="0.25">
      <c r="A463" s="140" t="s">
        <v>550</v>
      </c>
      <c r="B463" s="89">
        <v>43892</v>
      </c>
      <c r="C463" s="33">
        <v>1022</v>
      </c>
      <c r="D463" s="155" t="s">
        <v>551</v>
      </c>
      <c r="E463" s="222" t="s">
        <v>27</v>
      </c>
      <c r="F463" s="293">
        <v>10280</v>
      </c>
      <c r="G463" s="30">
        <v>3.4</v>
      </c>
      <c r="H463" s="164">
        <v>34935.552000000003</v>
      </c>
    </row>
    <row r="464" spans="1:8" s="6" customFormat="1" ht="30.75" customHeight="1" x14ac:dyDescent="0.25">
      <c r="A464" s="140" t="s">
        <v>550</v>
      </c>
      <c r="B464" s="89">
        <v>43892</v>
      </c>
      <c r="C464" s="33">
        <v>1048</v>
      </c>
      <c r="D464" s="228" t="s">
        <v>569</v>
      </c>
      <c r="E464" s="222" t="s">
        <v>27</v>
      </c>
      <c r="F464" s="293">
        <v>100</v>
      </c>
      <c r="G464" s="30">
        <v>3.01</v>
      </c>
      <c r="H464" s="164">
        <v>300.81399999999996</v>
      </c>
    </row>
    <row r="465" spans="1:11" s="6" customFormat="1" ht="30.75" customHeight="1" x14ac:dyDescent="0.25">
      <c r="A465" s="140" t="s">
        <v>550</v>
      </c>
      <c r="B465" s="89">
        <v>43892</v>
      </c>
      <c r="C465" s="33">
        <v>1049</v>
      </c>
      <c r="D465" s="228" t="s">
        <v>570</v>
      </c>
      <c r="E465" s="222" t="s">
        <v>27</v>
      </c>
      <c r="F465" s="293">
        <v>415</v>
      </c>
      <c r="G465" s="30">
        <v>5.46</v>
      </c>
      <c r="H465" s="164">
        <v>2266.3700799999997</v>
      </c>
    </row>
    <row r="466" spans="1:11" s="6" customFormat="1" ht="30.75" customHeight="1" x14ac:dyDescent="0.25">
      <c r="A466" s="140" t="s">
        <v>550</v>
      </c>
      <c r="B466" s="89">
        <v>43892</v>
      </c>
      <c r="C466" s="33">
        <v>2001</v>
      </c>
      <c r="D466" s="155" t="s">
        <v>578</v>
      </c>
      <c r="E466" s="222" t="s">
        <v>27</v>
      </c>
      <c r="F466" s="293">
        <v>20</v>
      </c>
      <c r="G466" s="30">
        <v>79.5</v>
      </c>
      <c r="H466" s="164">
        <v>1590</v>
      </c>
    </row>
    <row r="467" spans="1:11" s="6" customFormat="1" ht="30.75" customHeight="1" x14ac:dyDescent="0.25">
      <c r="A467" s="140" t="s">
        <v>550</v>
      </c>
      <c r="B467" s="89">
        <v>43892</v>
      </c>
      <c r="C467" s="33">
        <v>2022</v>
      </c>
      <c r="D467" s="155" t="s">
        <v>589</v>
      </c>
      <c r="E467" s="222" t="s">
        <v>27</v>
      </c>
      <c r="F467" s="293">
        <v>17</v>
      </c>
      <c r="G467" s="30">
        <v>171.32</v>
      </c>
      <c r="H467" s="164">
        <v>2912.5113999999999</v>
      </c>
    </row>
    <row r="468" spans="1:11" s="6" customFormat="1" ht="30.75" customHeight="1" x14ac:dyDescent="0.25">
      <c r="A468" s="140" t="s">
        <v>550</v>
      </c>
      <c r="B468" s="89">
        <v>43892</v>
      </c>
      <c r="C468" s="33">
        <v>2061</v>
      </c>
      <c r="D468" s="155" t="s">
        <v>613</v>
      </c>
      <c r="E468" s="222" t="s">
        <v>27</v>
      </c>
      <c r="F468" s="293">
        <v>2470</v>
      </c>
      <c r="G468" s="30">
        <v>40.299999999999997</v>
      </c>
      <c r="H468" s="164">
        <v>99539.419200000004</v>
      </c>
    </row>
    <row r="469" spans="1:11" s="6" customFormat="1" ht="30.75" customHeight="1" x14ac:dyDescent="0.25">
      <c r="A469" s="140" t="s">
        <v>550</v>
      </c>
      <c r="B469" s="89">
        <v>43892</v>
      </c>
      <c r="C469" s="33">
        <v>2062</v>
      </c>
      <c r="D469" s="155" t="s">
        <v>615</v>
      </c>
      <c r="E469" s="222" t="s">
        <v>27</v>
      </c>
      <c r="F469" s="293">
        <v>1405</v>
      </c>
      <c r="G469" s="30">
        <v>43.99</v>
      </c>
      <c r="H469" s="164">
        <v>61806.512000000002</v>
      </c>
    </row>
    <row r="470" spans="1:11" ht="30.75" customHeight="1" x14ac:dyDescent="0.25">
      <c r="A470" s="140" t="s">
        <v>550</v>
      </c>
      <c r="B470" s="89">
        <v>43892</v>
      </c>
      <c r="C470" s="33">
        <v>2083</v>
      </c>
      <c r="D470" s="155" t="s">
        <v>631</v>
      </c>
      <c r="E470" s="222" t="s">
        <v>27</v>
      </c>
      <c r="F470" s="293">
        <v>28</v>
      </c>
      <c r="G470" s="30">
        <v>81.88</v>
      </c>
      <c r="H470" s="164">
        <v>2292.64</v>
      </c>
      <c r="J470" s="2"/>
      <c r="K470" s="2"/>
    </row>
    <row r="471" spans="1:11" ht="30.75" customHeight="1" x14ac:dyDescent="0.25">
      <c r="A471" s="140" t="s">
        <v>685</v>
      </c>
      <c r="B471" s="89" t="s">
        <v>686</v>
      </c>
      <c r="C471" s="33">
        <v>4005</v>
      </c>
      <c r="D471" s="155" t="s">
        <v>687</v>
      </c>
      <c r="E471" s="222" t="s">
        <v>27</v>
      </c>
      <c r="F471" s="293">
        <v>12</v>
      </c>
      <c r="G471" s="30">
        <v>70.400000000000006</v>
      </c>
      <c r="H471" s="164">
        <v>844.78400000000011</v>
      </c>
      <c r="J471" s="2"/>
      <c r="K471" s="2"/>
    </row>
    <row r="472" spans="1:11" ht="30.75" customHeight="1" x14ac:dyDescent="0.25">
      <c r="A472" s="140" t="s">
        <v>685</v>
      </c>
      <c r="B472" s="89" t="s">
        <v>686</v>
      </c>
      <c r="C472" s="33">
        <v>4024</v>
      </c>
      <c r="D472" s="155" t="s">
        <v>305</v>
      </c>
      <c r="E472" s="222" t="s">
        <v>27</v>
      </c>
      <c r="F472" s="293">
        <v>1</v>
      </c>
      <c r="G472" s="30">
        <v>363.44</v>
      </c>
      <c r="H472" s="164">
        <v>363.44</v>
      </c>
      <c r="J472" s="2"/>
      <c r="K472" s="2"/>
    </row>
    <row r="473" spans="1:11" ht="30.75" customHeight="1" x14ac:dyDescent="0.25">
      <c r="A473" s="140" t="s">
        <v>540</v>
      </c>
      <c r="B473" s="89">
        <v>43837</v>
      </c>
      <c r="C473" s="33">
        <v>1014</v>
      </c>
      <c r="D473" s="155" t="s">
        <v>542</v>
      </c>
      <c r="E473" s="222" t="s">
        <v>27</v>
      </c>
      <c r="F473" s="293">
        <v>3770</v>
      </c>
      <c r="G473" s="30">
        <v>4.07</v>
      </c>
      <c r="H473" s="164">
        <v>15343.900000000001</v>
      </c>
      <c r="J473" s="2"/>
      <c r="K473" s="2"/>
    </row>
    <row r="474" spans="1:11" ht="30.75" customHeight="1" x14ac:dyDescent="0.25">
      <c r="A474" s="140" t="s">
        <v>540</v>
      </c>
      <c r="B474" s="89">
        <v>43837</v>
      </c>
      <c r="C474" s="33">
        <v>1015</v>
      </c>
      <c r="D474" s="155" t="s">
        <v>545</v>
      </c>
      <c r="E474" s="222" t="s">
        <v>27</v>
      </c>
      <c r="F474" s="293">
        <v>626</v>
      </c>
      <c r="G474" s="30">
        <v>3.84</v>
      </c>
      <c r="H474" s="164">
        <v>2403.84</v>
      </c>
      <c r="J474" s="2"/>
      <c r="K474" s="2"/>
    </row>
    <row r="475" spans="1:11" ht="30.75" customHeight="1" x14ac:dyDescent="0.25">
      <c r="A475" s="140" t="s">
        <v>540</v>
      </c>
      <c r="B475" s="89">
        <v>43837</v>
      </c>
      <c r="C475" s="33">
        <v>1020</v>
      </c>
      <c r="D475" s="228" t="s">
        <v>547</v>
      </c>
      <c r="E475" s="222" t="s">
        <v>27</v>
      </c>
      <c r="F475" s="293">
        <v>13355</v>
      </c>
      <c r="G475" s="30">
        <v>1.3</v>
      </c>
      <c r="H475" s="164">
        <v>17334.190000000002</v>
      </c>
      <c r="J475" s="2"/>
      <c r="K475" s="2"/>
    </row>
    <row r="476" spans="1:11" s="6" customFormat="1" ht="30.75" customHeight="1" x14ac:dyDescent="0.25">
      <c r="A476" s="140" t="s">
        <v>540</v>
      </c>
      <c r="B476" s="89">
        <v>43837</v>
      </c>
      <c r="C476" s="33">
        <v>1025</v>
      </c>
      <c r="D476" s="155" t="s">
        <v>845</v>
      </c>
      <c r="E476" s="222" t="s">
        <v>27</v>
      </c>
      <c r="F476" s="293">
        <v>10998</v>
      </c>
      <c r="G476" s="30">
        <v>0.77</v>
      </c>
      <c r="H476" s="164">
        <v>8435.0159999999996</v>
      </c>
    </row>
    <row r="477" spans="1:11" s="6" customFormat="1" ht="30.75" customHeight="1" x14ac:dyDescent="0.25">
      <c r="A477" s="140" t="s">
        <v>540</v>
      </c>
      <c r="B477" s="89">
        <v>43837</v>
      </c>
      <c r="C477" s="35">
        <v>1028</v>
      </c>
      <c r="D477" s="228" t="s">
        <v>560</v>
      </c>
      <c r="E477" s="222" t="s">
        <v>27</v>
      </c>
      <c r="F477" s="293">
        <v>266</v>
      </c>
      <c r="G477" s="30">
        <v>3.84</v>
      </c>
      <c r="H477" s="164">
        <v>1021.44</v>
      </c>
    </row>
    <row r="478" spans="1:11" s="6" customFormat="1" ht="30.75" customHeight="1" x14ac:dyDescent="0.25">
      <c r="A478" s="140" t="s">
        <v>540</v>
      </c>
      <c r="B478" s="89">
        <v>43837</v>
      </c>
      <c r="C478" s="33">
        <v>1079</v>
      </c>
      <c r="D478" s="155" t="s">
        <v>846</v>
      </c>
      <c r="E478" s="35" t="s">
        <v>401</v>
      </c>
      <c r="F478" s="293">
        <v>4</v>
      </c>
      <c r="G478" s="30">
        <v>1528.1</v>
      </c>
      <c r="H478" s="164">
        <v>6112.4</v>
      </c>
    </row>
    <row r="479" spans="1:11" s="6" customFormat="1" ht="30.75" customHeight="1" x14ac:dyDescent="0.25">
      <c r="A479" s="140" t="s">
        <v>540</v>
      </c>
      <c r="B479" s="89">
        <v>43837</v>
      </c>
      <c r="C479" s="33">
        <v>2002</v>
      </c>
      <c r="D479" s="155" t="s">
        <v>579</v>
      </c>
      <c r="E479" s="222" t="s">
        <v>27</v>
      </c>
      <c r="F479" s="293">
        <v>798</v>
      </c>
      <c r="G479" s="30">
        <v>3.75</v>
      </c>
      <c r="H479" s="164">
        <v>2992.5</v>
      </c>
    </row>
    <row r="480" spans="1:11" s="6" customFormat="1" ht="30.75" customHeight="1" x14ac:dyDescent="0.25">
      <c r="A480" s="140" t="s">
        <v>540</v>
      </c>
      <c r="B480" s="89">
        <v>43837</v>
      </c>
      <c r="C480" s="33">
        <v>2004</v>
      </c>
      <c r="D480" s="155" t="s">
        <v>582</v>
      </c>
      <c r="E480" s="222" t="s">
        <v>27</v>
      </c>
      <c r="F480" s="293">
        <v>358</v>
      </c>
      <c r="G480" s="30">
        <v>16</v>
      </c>
      <c r="H480" s="164">
        <v>5728</v>
      </c>
    </row>
    <row r="481" spans="1:8" s="6" customFormat="1" ht="30.75" customHeight="1" x14ac:dyDescent="0.25">
      <c r="A481" s="140" t="s">
        <v>540</v>
      </c>
      <c r="B481" s="89">
        <v>43837</v>
      </c>
      <c r="C481" s="33">
        <v>2066</v>
      </c>
      <c r="D481" s="155" t="s">
        <v>621</v>
      </c>
      <c r="E481" s="222" t="s">
        <v>27</v>
      </c>
      <c r="F481" s="293">
        <v>2111</v>
      </c>
      <c r="G481" s="30">
        <v>1.27</v>
      </c>
      <c r="H481" s="164">
        <v>2680.9700000000003</v>
      </c>
    </row>
    <row r="482" spans="1:8" s="6" customFormat="1" ht="30.75" customHeight="1" x14ac:dyDescent="0.25">
      <c r="A482" s="140" t="s">
        <v>540</v>
      </c>
      <c r="B482" s="89">
        <v>43837</v>
      </c>
      <c r="C482" s="33">
        <v>2071</v>
      </c>
      <c r="D482" s="155" t="s">
        <v>624</v>
      </c>
      <c r="E482" s="222" t="s">
        <v>27</v>
      </c>
      <c r="F482" s="293">
        <v>4538</v>
      </c>
      <c r="G482" s="30">
        <v>3.75</v>
      </c>
      <c r="H482" s="164">
        <v>17017.5</v>
      </c>
    </row>
    <row r="483" spans="1:8" s="6" customFormat="1" ht="30.75" customHeight="1" x14ac:dyDescent="0.25">
      <c r="A483" s="140" t="s">
        <v>540</v>
      </c>
      <c r="B483" s="89">
        <v>43837</v>
      </c>
      <c r="C483" s="33">
        <v>2081</v>
      </c>
      <c r="D483" s="155" t="s">
        <v>630</v>
      </c>
      <c r="E483" s="222" t="s">
        <v>27</v>
      </c>
      <c r="F483" s="293">
        <v>9</v>
      </c>
      <c r="G483" s="30">
        <v>218.3</v>
      </c>
      <c r="H483" s="164">
        <v>1964.7</v>
      </c>
    </row>
    <row r="484" spans="1:8" s="6" customFormat="1" ht="30.75" customHeight="1" x14ac:dyDescent="0.25">
      <c r="A484" s="140" t="s">
        <v>540</v>
      </c>
      <c r="B484" s="89">
        <v>43837</v>
      </c>
      <c r="C484" s="33">
        <v>2035</v>
      </c>
      <c r="D484" s="155" t="s">
        <v>601</v>
      </c>
      <c r="E484" s="222" t="s">
        <v>27</v>
      </c>
      <c r="F484" s="293">
        <v>23</v>
      </c>
      <c r="G484" s="30">
        <v>103.84</v>
      </c>
      <c r="H484" s="164">
        <v>2388.3200000000002</v>
      </c>
    </row>
    <row r="485" spans="1:8" s="6" customFormat="1" ht="30.75" customHeight="1" x14ac:dyDescent="0.25">
      <c r="A485" s="140" t="s">
        <v>540</v>
      </c>
      <c r="B485" s="89">
        <v>44075</v>
      </c>
      <c r="C485" s="33">
        <v>4032</v>
      </c>
      <c r="D485" s="155" t="s">
        <v>707</v>
      </c>
      <c r="E485" s="222" t="s">
        <v>708</v>
      </c>
      <c r="F485" s="293">
        <v>27</v>
      </c>
      <c r="G485" s="30">
        <v>489.7</v>
      </c>
      <c r="H485" s="164">
        <v>13221.900000000001</v>
      </c>
    </row>
    <row r="486" spans="1:8" s="6" customFormat="1" ht="30.75" customHeight="1" x14ac:dyDescent="0.25">
      <c r="A486" s="140" t="s">
        <v>540</v>
      </c>
      <c r="B486" s="89">
        <v>44075</v>
      </c>
      <c r="C486" s="33">
        <v>4082</v>
      </c>
      <c r="D486" s="155" t="s">
        <v>729</v>
      </c>
      <c r="E486" s="222" t="s">
        <v>27</v>
      </c>
      <c r="F486" s="293">
        <v>6</v>
      </c>
      <c r="G486" s="30">
        <v>55.46</v>
      </c>
      <c r="H486" s="164">
        <v>332.76</v>
      </c>
    </row>
    <row r="487" spans="1:8" s="6" customFormat="1" ht="30.75" customHeight="1" x14ac:dyDescent="0.25">
      <c r="A487" s="140" t="s">
        <v>540</v>
      </c>
      <c r="B487" s="89">
        <v>44075</v>
      </c>
      <c r="C487" s="33">
        <v>4084</v>
      </c>
      <c r="D487" s="155" t="s">
        <v>732</v>
      </c>
      <c r="E487" s="222" t="s">
        <v>27</v>
      </c>
      <c r="F487" s="293">
        <v>8</v>
      </c>
      <c r="G487" s="30">
        <v>295</v>
      </c>
      <c r="H487" s="164">
        <v>2360</v>
      </c>
    </row>
    <row r="488" spans="1:8" s="6" customFormat="1" ht="30.75" customHeight="1" x14ac:dyDescent="0.25">
      <c r="A488" s="217">
        <v>43801</v>
      </c>
      <c r="B488" s="218">
        <v>43801</v>
      </c>
      <c r="C488" s="35">
        <v>1021</v>
      </c>
      <c r="D488" s="230" t="s">
        <v>549</v>
      </c>
      <c r="E488" s="222" t="s">
        <v>27</v>
      </c>
      <c r="F488" s="293">
        <v>4419</v>
      </c>
      <c r="G488" s="30">
        <v>5.31</v>
      </c>
      <c r="H488" s="164">
        <v>23464.89</v>
      </c>
    </row>
    <row r="489" spans="1:8" s="6" customFormat="1" ht="30.75" customHeight="1" x14ac:dyDescent="0.25">
      <c r="A489" s="217">
        <v>43801</v>
      </c>
      <c r="B489" s="218">
        <v>43801</v>
      </c>
      <c r="C489" s="35">
        <v>1024</v>
      </c>
      <c r="D489" s="228" t="s">
        <v>553</v>
      </c>
      <c r="E489" s="222" t="s">
        <v>27</v>
      </c>
      <c r="F489" s="293">
        <v>14800</v>
      </c>
      <c r="G489" s="30">
        <v>12.98</v>
      </c>
      <c r="H489" s="164">
        <v>192104</v>
      </c>
    </row>
    <row r="490" spans="1:8" s="6" customFormat="1" ht="30.75" customHeight="1" x14ac:dyDescent="0.25">
      <c r="A490" s="217">
        <v>43801</v>
      </c>
      <c r="B490" s="218">
        <v>43801</v>
      </c>
      <c r="C490" s="35">
        <v>1033</v>
      </c>
      <c r="D490" s="228" t="s">
        <v>564</v>
      </c>
      <c r="E490" s="222" t="s">
        <v>27</v>
      </c>
      <c r="F490" s="293">
        <v>1296</v>
      </c>
      <c r="G490" s="30">
        <v>5.9</v>
      </c>
      <c r="H490" s="164">
        <v>7646.4000000000005</v>
      </c>
    </row>
    <row r="491" spans="1:8" s="6" customFormat="1" ht="30.75" customHeight="1" x14ac:dyDescent="0.25">
      <c r="A491" s="217" t="s">
        <v>698</v>
      </c>
      <c r="B491" s="218">
        <v>43501</v>
      </c>
      <c r="C491" s="35">
        <v>4027</v>
      </c>
      <c r="D491" s="228" t="s">
        <v>701</v>
      </c>
      <c r="E491" s="222" t="s">
        <v>702</v>
      </c>
      <c r="F491" s="297">
        <v>60</v>
      </c>
      <c r="G491" s="36">
        <v>106.2</v>
      </c>
      <c r="H491" s="164">
        <v>6372</v>
      </c>
    </row>
    <row r="492" spans="1:8" s="6" customFormat="1" ht="30.75" customHeight="1" x14ac:dyDescent="0.25">
      <c r="A492" s="217" t="s">
        <v>711</v>
      </c>
      <c r="B492" s="218" t="s">
        <v>711</v>
      </c>
      <c r="C492" s="35">
        <v>4045</v>
      </c>
      <c r="D492" s="228" t="s">
        <v>712</v>
      </c>
      <c r="E492" s="35" t="s">
        <v>27</v>
      </c>
      <c r="F492" s="297">
        <v>815</v>
      </c>
      <c r="G492" s="36">
        <v>50</v>
      </c>
      <c r="H492" s="164">
        <v>40750</v>
      </c>
    </row>
    <row r="493" spans="1:8" s="6" customFormat="1" ht="30.75" customHeight="1" x14ac:dyDescent="0.25">
      <c r="A493" s="217" t="s">
        <v>571</v>
      </c>
      <c r="B493" s="218" t="s">
        <v>571</v>
      </c>
      <c r="C493" s="35">
        <v>1051</v>
      </c>
      <c r="D493" s="228" t="s">
        <v>572</v>
      </c>
      <c r="E493" s="222" t="s">
        <v>27</v>
      </c>
      <c r="F493" s="297">
        <v>1200</v>
      </c>
      <c r="G493" s="36">
        <v>3.7</v>
      </c>
      <c r="H493" s="164">
        <v>4440</v>
      </c>
    </row>
    <row r="494" spans="1:8" s="6" customFormat="1" ht="30.75" customHeight="1" x14ac:dyDescent="0.25">
      <c r="A494" s="217" t="s">
        <v>543</v>
      </c>
      <c r="B494" s="218" t="s">
        <v>543</v>
      </c>
      <c r="C494" s="35">
        <v>1014</v>
      </c>
      <c r="D494" s="228" t="s">
        <v>544</v>
      </c>
      <c r="E494" s="222" t="s">
        <v>27</v>
      </c>
      <c r="F494" s="293">
        <v>2051</v>
      </c>
      <c r="G494" s="30">
        <v>3.22</v>
      </c>
      <c r="H494" s="164">
        <v>6604.22</v>
      </c>
    </row>
    <row r="495" spans="1:8" s="6" customFormat="1" ht="30.75" customHeight="1" x14ac:dyDescent="0.25">
      <c r="A495" s="217" t="s">
        <v>543</v>
      </c>
      <c r="B495" s="218" t="s">
        <v>543</v>
      </c>
      <c r="C495" s="35">
        <v>1043</v>
      </c>
      <c r="D495" s="228" t="s">
        <v>565</v>
      </c>
      <c r="E495" s="222" t="s">
        <v>27</v>
      </c>
      <c r="F495" s="297">
        <v>37</v>
      </c>
      <c r="G495" s="36">
        <v>287.5</v>
      </c>
      <c r="H495" s="164">
        <v>10637.5</v>
      </c>
    </row>
    <row r="496" spans="1:8" s="6" customFormat="1" ht="30.75" customHeight="1" x14ac:dyDescent="0.25">
      <c r="A496" s="217" t="s">
        <v>543</v>
      </c>
      <c r="B496" s="218" t="s">
        <v>543</v>
      </c>
      <c r="C496" s="35">
        <v>1044</v>
      </c>
      <c r="D496" s="228" t="s">
        <v>566</v>
      </c>
      <c r="E496" s="222" t="s">
        <v>27</v>
      </c>
      <c r="F496" s="293">
        <v>246</v>
      </c>
      <c r="G496" s="30">
        <v>287.5</v>
      </c>
      <c r="H496" s="164">
        <v>70725</v>
      </c>
    </row>
    <row r="497" spans="1:11" s="6" customFormat="1" ht="30.75" customHeight="1" x14ac:dyDescent="0.25">
      <c r="A497" s="217" t="s">
        <v>543</v>
      </c>
      <c r="B497" s="218" t="s">
        <v>543</v>
      </c>
      <c r="C497" s="35">
        <v>2003</v>
      </c>
      <c r="D497" s="228" t="s">
        <v>581</v>
      </c>
      <c r="E497" s="222" t="s">
        <v>27</v>
      </c>
      <c r="F497" s="293">
        <v>132</v>
      </c>
      <c r="G497" s="30">
        <v>4.78</v>
      </c>
      <c r="H497" s="164">
        <v>630.96</v>
      </c>
    </row>
    <row r="498" spans="1:11" s="6" customFormat="1" ht="30.75" customHeight="1" x14ac:dyDescent="0.25">
      <c r="A498" s="217" t="s">
        <v>543</v>
      </c>
      <c r="B498" s="218" t="s">
        <v>543</v>
      </c>
      <c r="C498" s="35">
        <v>2008</v>
      </c>
      <c r="D498" s="155" t="s">
        <v>584</v>
      </c>
      <c r="E498" s="222" t="s">
        <v>585</v>
      </c>
      <c r="F498" s="293">
        <v>113</v>
      </c>
      <c r="G498" s="30">
        <v>65.599999999999994</v>
      </c>
      <c r="H498" s="164">
        <v>7412.7999999999993</v>
      </c>
    </row>
    <row r="499" spans="1:11" ht="30.75" customHeight="1" x14ac:dyDescent="0.25">
      <c r="A499" s="217" t="s">
        <v>543</v>
      </c>
      <c r="B499" s="218" t="s">
        <v>543</v>
      </c>
      <c r="C499" s="35">
        <v>2025</v>
      </c>
      <c r="D499" s="228" t="s">
        <v>591</v>
      </c>
      <c r="E499" s="222" t="s">
        <v>585</v>
      </c>
      <c r="F499" s="293">
        <v>77</v>
      </c>
      <c r="G499" s="30">
        <v>15.6</v>
      </c>
      <c r="H499" s="164">
        <v>1201.2</v>
      </c>
      <c r="J499" s="2"/>
      <c r="K499" s="2"/>
    </row>
    <row r="500" spans="1:11" ht="30.75" customHeight="1" x14ac:dyDescent="0.25">
      <c r="A500" s="217" t="s">
        <v>543</v>
      </c>
      <c r="B500" s="218" t="s">
        <v>543</v>
      </c>
      <c r="C500" s="35">
        <v>2026</v>
      </c>
      <c r="D500" s="155" t="s">
        <v>593</v>
      </c>
      <c r="E500" s="222" t="s">
        <v>27</v>
      </c>
      <c r="F500" s="293">
        <v>21</v>
      </c>
      <c r="G500" s="30">
        <v>115.34</v>
      </c>
      <c r="H500" s="164">
        <v>2422.14</v>
      </c>
      <c r="J500" s="2"/>
      <c r="K500" s="2"/>
    </row>
    <row r="501" spans="1:11" ht="30.75" customHeight="1" x14ac:dyDescent="0.25">
      <c r="A501" s="217" t="s">
        <v>543</v>
      </c>
      <c r="B501" s="218" t="s">
        <v>543</v>
      </c>
      <c r="C501" s="35">
        <v>2031</v>
      </c>
      <c r="D501" s="228" t="s">
        <v>596</v>
      </c>
      <c r="E501" s="222" t="s">
        <v>27</v>
      </c>
      <c r="F501" s="293">
        <v>25</v>
      </c>
      <c r="G501" s="30">
        <v>3.53</v>
      </c>
      <c r="H501" s="164">
        <v>88.25</v>
      </c>
      <c r="J501" s="2"/>
      <c r="K501" s="2"/>
    </row>
    <row r="502" spans="1:11" ht="30.75" customHeight="1" x14ac:dyDescent="0.25">
      <c r="A502" s="217" t="s">
        <v>543</v>
      </c>
      <c r="B502" s="218" t="s">
        <v>543</v>
      </c>
      <c r="C502" s="35">
        <v>2032</v>
      </c>
      <c r="D502" s="228" t="s">
        <v>597</v>
      </c>
      <c r="E502" s="222" t="s">
        <v>27</v>
      </c>
      <c r="F502" s="293">
        <v>211</v>
      </c>
      <c r="G502" s="30">
        <v>2.0699999999999998</v>
      </c>
      <c r="H502" s="164">
        <v>436.77</v>
      </c>
      <c r="J502" s="2"/>
      <c r="K502" s="2"/>
    </row>
    <row r="503" spans="1:11" ht="30.75" customHeight="1" x14ac:dyDescent="0.25">
      <c r="A503" s="217" t="s">
        <v>543</v>
      </c>
      <c r="B503" s="218" t="s">
        <v>543</v>
      </c>
      <c r="C503" s="35">
        <v>2033</v>
      </c>
      <c r="D503" s="228" t="s">
        <v>599</v>
      </c>
      <c r="E503" s="222" t="s">
        <v>27</v>
      </c>
      <c r="F503" s="293">
        <v>75</v>
      </c>
      <c r="G503" s="30">
        <v>3.28</v>
      </c>
      <c r="H503" s="164">
        <v>245.99999999999997</v>
      </c>
      <c r="J503" s="2"/>
      <c r="K503" s="2"/>
    </row>
    <row r="504" spans="1:11" ht="30.75" customHeight="1" x14ac:dyDescent="0.25">
      <c r="A504" s="217" t="s">
        <v>543</v>
      </c>
      <c r="B504" s="218" t="s">
        <v>543</v>
      </c>
      <c r="C504" s="35">
        <v>2034</v>
      </c>
      <c r="D504" s="228" t="s">
        <v>600</v>
      </c>
      <c r="E504" s="222" t="s">
        <v>27</v>
      </c>
      <c r="F504" s="293">
        <v>60</v>
      </c>
      <c r="G504" s="30">
        <v>5.13</v>
      </c>
      <c r="H504" s="164">
        <v>307.8</v>
      </c>
      <c r="J504" s="2"/>
      <c r="K504" s="2"/>
    </row>
    <row r="505" spans="1:11" ht="30.75" customHeight="1" x14ac:dyDescent="0.25">
      <c r="A505" s="217" t="s">
        <v>552</v>
      </c>
      <c r="B505" s="218" t="s">
        <v>552</v>
      </c>
      <c r="C505" s="35">
        <v>1022</v>
      </c>
      <c r="D505" s="155" t="s">
        <v>551</v>
      </c>
      <c r="E505" s="222" t="s">
        <v>27</v>
      </c>
      <c r="F505" s="293">
        <v>1720</v>
      </c>
      <c r="G505" s="30">
        <v>3.54</v>
      </c>
      <c r="H505" s="164">
        <v>6088.8</v>
      </c>
      <c r="J505" s="2"/>
      <c r="K505" s="2"/>
    </row>
    <row r="506" spans="1:11" ht="30.75" customHeight="1" x14ac:dyDescent="0.25">
      <c r="A506" s="217" t="s">
        <v>552</v>
      </c>
      <c r="B506" s="218" t="s">
        <v>552</v>
      </c>
      <c r="C506" s="35">
        <v>1049</v>
      </c>
      <c r="D506" s="228" t="s">
        <v>570</v>
      </c>
      <c r="E506" s="222" t="s">
        <v>27</v>
      </c>
      <c r="F506" s="297">
        <v>6128</v>
      </c>
      <c r="G506" s="36">
        <v>6.08</v>
      </c>
      <c r="H506" s="164">
        <v>37258.239999999998</v>
      </c>
      <c r="J506" s="2"/>
      <c r="K506" s="2"/>
    </row>
    <row r="507" spans="1:11" s="6" customFormat="1" ht="30.75" customHeight="1" x14ac:dyDescent="0.25">
      <c r="A507" s="217" t="s">
        <v>552</v>
      </c>
      <c r="B507" s="218" t="s">
        <v>552</v>
      </c>
      <c r="C507" s="35">
        <v>2044</v>
      </c>
      <c r="D507" s="228" t="s">
        <v>602</v>
      </c>
      <c r="E507" s="222" t="s">
        <v>27</v>
      </c>
      <c r="F507" s="293">
        <v>5</v>
      </c>
      <c r="G507" s="30">
        <v>49.56</v>
      </c>
      <c r="H507" s="164">
        <v>247.80000000000018</v>
      </c>
    </row>
    <row r="508" spans="1:11" s="6" customFormat="1" ht="30.75" customHeight="1" x14ac:dyDescent="0.25">
      <c r="A508" s="217" t="s">
        <v>552</v>
      </c>
      <c r="B508" s="218" t="s">
        <v>552</v>
      </c>
      <c r="C508" s="35">
        <v>2061</v>
      </c>
      <c r="D508" s="228" t="s">
        <v>614</v>
      </c>
      <c r="E508" s="222" t="s">
        <v>27</v>
      </c>
      <c r="F508" s="293">
        <v>555</v>
      </c>
      <c r="G508" s="30">
        <v>30.09</v>
      </c>
      <c r="H508" s="164">
        <v>16699.95</v>
      </c>
    </row>
    <row r="509" spans="1:11" s="6" customFormat="1" ht="30.75" customHeight="1" x14ac:dyDescent="0.25">
      <c r="A509" s="217" t="s">
        <v>552</v>
      </c>
      <c r="B509" s="218" t="s">
        <v>552</v>
      </c>
      <c r="C509" s="35">
        <v>2062</v>
      </c>
      <c r="D509" s="228" t="s">
        <v>616</v>
      </c>
      <c r="E509" s="222" t="s">
        <v>27</v>
      </c>
      <c r="F509" s="293">
        <v>759</v>
      </c>
      <c r="G509" s="30">
        <v>35.4</v>
      </c>
      <c r="H509" s="164">
        <v>26868.6</v>
      </c>
    </row>
    <row r="510" spans="1:11" s="6" customFormat="1" ht="30.75" customHeight="1" x14ac:dyDescent="0.25">
      <c r="A510" s="217" t="s">
        <v>552</v>
      </c>
      <c r="B510" s="218" t="s">
        <v>552</v>
      </c>
      <c r="C510" s="35">
        <v>2064</v>
      </c>
      <c r="D510" s="228" t="s">
        <v>617</v>
      </c>
      <c r="E510" s="222" t="s">
        <v>27</v>
      </c>
      <c r="F510" s="293">
        <v>45</v>
      </c>
      <c r="G510" s="30">
        <v>23.6</v>
      </c>
      <c r="H510" s="164">
        <v>1062</v>
      </c>
    </row>
    <row r="511" spans="1:11" s="6" customFormat="1" ht="30.75" customHeight="1" x14ac:dyDescent="0.25">
      <c r="A511" s="217" t="s">
        <v>552</v>
      </c>
      <c r="B511" s="218" t="s">
        <v>552</v>
      </c>
      <c r="C511" s="35">
        <v>2076</v>
      </c>
      <c r="D511" s="228" t="s">
        <v>628</v>
      </c>
      <c r="E511" s="222" t="s">
        <v>27</v>
      </c>
      <c r="F511" s="293">
        <v>2803</v>
      </c>
      <c r="G511" s="30">
        <v>3.1</v>
      </c>
      <c r="H511" s="164">
        <v>8689.3000000000011</v>
      </c>
    </row>
    <row r="512" spans="1:11" s="6" customFormat="1" ht="30.75" customHeight="1" x14ac:dyDescent="0.25">
      <c r="A512" s="217" t="s">
        <v>552</v>
      </c>
      <c r="B512" s="218" t="s">
        <v>552</v>
      </c>
      <c r="C512" s="35">
        <v>2083</v>
      </c>
      <c r="D512" s="228" t="s">
        <v>632</v>
      </c>
      <c r="E512" s="222" t="s">
        <v>27</v>
      </c>
      <c r="F512" s="293">
        <v>4</v>
      </c>
      <c r="G512" s="30">
        <v>61.36</v>
      </c>
      <c r="H512" s="164">
        <v>245.44</v>
      </c>
    </row>
    <row r="513" spans="1:8" s="6" customFormat="1" ht="30.75" customHeight="1" x14ac:dyDescent="0.25">
      <c r="A513" s="217" t="s">
        <v>552</v>
      </c>
      <c r="B513" s="218" t="s">
        <v>552</v>
      </c>
      <c r="C513" s="35">
        <v>3123</v>
      </c>
      <c r="D513" s="228" t="s">
        <v>676</v>
      </c>
      <c r="E513" s="222" t="s">
        <v>27</v>
      </c>
      <c r="F513" s="293">
        <v>42</v>
      </c>
      <c r="G513" s="30">
        <v>70</v>
      </c>
      <c r="H513" s="164">
        <v>2940</v>
      </c>
    </row>
    <row r="514" spans="1:8" s="6" customFormat="1" ht="30.75" customHeight="1" x14ac:dyDescent="0.25">
      <c r="A514" s="217">
        <v>43381</v>
      </c>
      <c r="B514" s="218">
        <v>43381</v>
      </c>
      <c r="C514" s="35">
        <v>4062</v>
      </c>
      <c r="D514" s="155" t="s">
        <v>719</v>
      </c>
      <c r="E514" s="35" t="s">
        <v>27</v>
      </c>
      <c r="F514" s="293">
        <v>14</v>
      </c>
      <c r="G514" s="30">
        <v>175</v>
      </c>
      <c r="H514" s="164">
        <v>2450</v>
      </c>
    </row>
    <row r="515" spans="1:8" s="6" customFormat="1" ht="30.75" customHeight="1" x14ac:dyDescent="0.25">
      <c r="A515" s="217" t="s">
        <v>690</v>
      </c>
      <c r="B515" s="218" t="s">
        <v>690</v>
      </c>
      <c r="C515" s="35">
        <v>4014</v>
      </c>
      <c r="D515" s="228" t="s">
        <v>691</v>
      </c>
      <c r="E515" s="222" t="s">
        <v>27</v>
      </c>
      <c r="F515" s="293">
        <v>2</v>
      </c>
      <c r="G515" s="30">
        <v>76.7</v>
      </c>
      <c r="H515" s="164">
        <v>153.4</v>
      </c>
    </row>
    <row r="516" spans="1:8" s="6" customFormat="1" ht="30.75" customHeight="1" x14ac:dyDescent="0.25">
      <c r="A516" s="217" t="s">
        <v>633</v>
      </c>
      <c r="B516" s="218" t="s">
        <v>633</v>
      </c>
      <c r="C516" s="35">
        <v>3010</v>
      </c>
      <c r="D516" s="228" t="s">
        <v>634</v>
      </c>
      <c r="E516" s="222" t="s">
        <v>27</v>
      </c>
      <c r="F516" s="293">
        <v>8</v>
      </c>
      <c r="G516" s="30">
        <v>2800</v>
      </c>
      <c r="H516" s="164">
        <v>22400</v>
      </c>
    </row>
    <row r="517" spans="1:8" s="6" customFormat="1" ht="30.75" customHeight="1" x14ac:dyDescent="0.25">
      <c r="A517" s="217" t="s">
        <v>633</v>
      </c>
      <c r="B517" s="218" t="s">
        <v>633</v>
      </c>
      <c r="C517" s="35">
        <v>3021</v>
      </c>
      <c r="D517" s="228" t="s">
        <v>635</v>
      </c>
      <c r="E517" s="222" t="s">
        <v>27</v>
      </c>
      <c r="F517" s="293">
        <v>2</v>
      </c>
      <c r="G517" s="30">
        <v>2183</v>
      </c>
      <c r="H517" s="164">
        <v>4366</v>
      </c>
    </row>
    <row r="518" spans="1:8" s="6" customFormat="1" ht="30.75" customHeight="1" x14ac:dyDescent="0.25">
      <c r="A518" s="217" t="s">
        <v>633</v>
      </c>
      <c r="B518" s="218" t="s">
        <v>633</v>
      </c>
      <c r="C518" s="35">
        <v>3037</v>
      </c>
      <c r="D518" s="228" t="s">
        <v>642</v>
      </c>
      <c r="E518" s="222" t="s">
        <v>27</v>
      </c>
      <c r="F518" s="293">
        <v>16</v>
      </c>
      <c r="G518" s="30">
        <v>5600</v>
      </c>
      <c r="H518" s="164">
        <v>89600</v>
      </c>
    </row>
    <row r="519" spans="1:8" s="6" customFormat="1" ht="30.75" customHeight="1" x14ac:dyDescent="0.25">
      <c r="A519" s="217" t="s">
        <v>633</v>
      </c>
      <c r="B519" s="218" t="s">
        <v>633</v>
      </c>
      <c r="C519" s="35">
        <v>3065</v>
      </c>
      <c r="D519" s="228" t="s">
        <v>647</v>
      </c>
      <c r="E519" s="222" t="s">
        <v>27</v>
      </c>
      <c r="F519" s="293">
        <v>12</v>
      </c>
      <c r="G519" s="30">
        <v>4000</v>
      </c>
      <c r="H519" s="164">
        <v>48000</v>
      </c>
    </row>
    <row r="520" spans="1:8" s="6" customFormat="1" ht="30.75" customHeight="1" x14ac:dyDescent="0.25">
      <c r="A520" s="217" t="s">
        <v>633</v>
      </c>
      <c r="B520" s="218" t="s">
        <v>633</v>
      </c>
      <c r="C520" s="35">
        <v>3066</v>
      </c>
      <c r="D520" s="228" t="s">
        <v>648</v>
      </c>
      <c r="E520" s="222" t="s">
        <v>27</v>
      </c>
      <c r="F520" s="293">
        <v>33</v>
      </c>
      <c r="G520" s="30">
        <v>194</v>
      </c>
      <c r="H520" s="164">
        <v>6402</v>
      </c>
    </row>
    <row r="521" spans="1:8" s="6" customFormat="1" ht="30.75" customHeight="1" x14ac:dyDescent="0.25">
      <c r="A521" s="217" t="s">
        <v>633</v>
      </c>
      <c r="B521" s="218" t="s">
        <v>633</v>
      </c>
      <c r="C521" s="35">
        <v>3069</v>
      </c>
      <c r="D521" s="228" t="s">
        <v>650</v>
      </c>
      <c r="E521" s="222" t="s">
        <v>27</v>
      </c>
      <c r="F521" s="293">
        <v>2</v>
      </c>
      <c r="G521" s="30">
        <v>1500</v>
      </c>
      <c r="H521" s="164">
        <v>3000</v>
      </c>
    </row>
    <row r="522" spans="1:8" s="6" customFormat="1" ht="30.75" customHeight="1" x14ac:dyDescent="0.25">
      <c r="A522" s="217" t="s">
        <v>633</v>
      </c>
      <c r="B522" s="218" t="s">
        <v>633</v>
      </c>
      <c r="C522" s="35">
        <v>3079</v>
      </c>
      <c r="D522" s="228" t="s">
        <v>656</v>
      </c>
      <c r="E522" s="222" t="s">
        <v>27</v>
      </c>
      <c r="F522" s="293">
        <v>3</v>
      </c>
      <c r="G522" s="30">
        <v>3000</v>
      </c>
      <c r="H522" s="164">
        <v>9000</v>
      </c>
    </row>
    <row r="523" spans="1:8" s="6" customFormat="1" ht="30.75" customHeight="1" x14ac:dyDescent="0.25">
      <c r="A523" s="217" t="s">
        <v>633</v>
      </c>
      <c r="B523" s="218" t="s">
        <v>633</v>
      </c>
      <c r="C523" s="35">
        <v>3091</v>
      </c>
      <c r="D523" s="228" t="s">
        <v>664</v>
      </c>
      <c r="E523" s="222" t="s">
        <v>27</v>
      </c>
      <c r="F523" s="293">
        <v>7</v>
      </c>
      <c r="G523" s="30">
        <v>1900</v>
      </c>
      <c r="H523" s="164">
        <v>13300</v>
      </c>
    </row>
    <row r="524" spans="1:8" s="6" customFormat="1" ht="30.75" customHeight="1" x14ac:dyDescent="0.25">
      <c r="A524" s="217" t="s">
        <v>633</v>
      </c>
      <c r="B524" s="218" t="s">
        <v>633</v>
      </c>
      <c r="C524" s="35">
        <v>3092</v>
      </c>
      <c r="D524" s="228" t="s">
        <v>665</v>
      </c>
      <c r="E524" s="222" t="s">
        <v>27</v>
      </c>
      <c r="F524" s="293">
        <v>6</v>
      </c>
      <c r="G524" s="30">
        <v>1900</v>
      </c>
      <c r="H524" s="164">
        <v>11400</v>
      </c>
    </row>
    <row r="525" spans="1:8" s="6" customFormat="1" ht="30.75" customHeight="1" x14ac:dyDescent="0.25">
      <c r="A525" s="217" t="s">
        <v>633</v>
      </c>
      <c r="B525" s="218" t="s">
        <v>633</v>
      </c>
      <c r="C525" s="35">
        <v>3144</v>
      </c>
      <c r="D525" s="228" t="s">
        <v>679</v>
      </c>
      <c r="E525" s="222" t="s">
        <v>27</v>
      </c>
      <c r="F525" s="293">
        <v>2</v>
      </c>
      <c r="G525" s="30">
        <v>1500</v>
      </c>
      <c r="H525" s="164">
        <v>3000</v>
      </c>
    </row>
    <row r="526" spans="1:8" s="6" customFormat="1" ht="30.75" customHeight="1" x14ac:dyDescent="0.25">
      <c r="A526" s="217" t="s">
        <v>633</v>
      </c>
      <c r="B526" s="218" t="s">
        <v>633</v>
      </c>
      <c r="C526" s="35">
        <v>3062</v>
      </c>
      <c r="D526" s="228" t="s">
        <v>680</v>
      </c>
      <c r="E526" s="222" t="s">
        <v>27</v>
      </c>
      <c r="F526" s="293">
        <v>2</v>
      </c>
      <c r="G526" s="30">
        <v>1900</v>
      </c>
      <c r="H526" s="164">
        <v>3800</v>
      </c>
    </row>
    <row r="527" spans="1:8" s="6" customFormat="1" ht="30.75" customHeight="1" x14ac:dyDescent="0.25">
      <c r="A527" s="217" t="s">
        <v>633</v>
      </c>
      <c r="B527" s="218" t="s">
        <v>633</v>
      </c>
      <c r="C527" s="35">
        <v>3162</v>
      </c>
      <c r="D527" s="228" t="s">
        <v>682</v>
      </c>
      <c r="E527" s="222" t="s">
        <v>27</v>
      </c>
      <c r="F527" s="293">
        <v>2</v>
      </c>
      <c r="G527" s="30">
        <v>4521.3</v>
      </c>
      <c r="H527" s="164">
        <v>9042.6</v>
      </c>
    </row>
    <row r="528" spans="1:8" s="6" customFormat="1" ht="30.75" customHeight="1" x14ac:dyDescent="0.25">
      <c r="A528" s="217" t="s">
        <v>633</v>
      </c>
      <c r="B528" s="218" t="s">
        <v>633</v>
      </c>
      <c r="C528" s="35">
        <v>3130</v>
      </c>
      <c r="D528" s="228" t="s">
        <v>724</v>
      </c>
      <c r="E528" s="222" t="s">
        <v>27</v>
      </c>
      <c r="F528" s="293">
        <v>4</v>
      </c>
      <c r="G528" s="30">
        <v>1900</v>
      </c>
      <c r="H528" s="164">
        <v>7600</v>
      </c>
    </row>
    <row r="529" spans="1:8" s="6" customFormat="1" ht="30.75" customHeight="1" x14ac:dyDescent="0.25">
      <c r="A529" s="217" t="s">
        <v>633</v>
      </c>
      <c r="B529" s="218" t="s">
        <v>633</v>
      </c>
      <c r="C529" s="35">
        <v>3151</v>
      </c>
      <c r="D529" s="228" t="s">
        <v>726</v>
      </c>
      <c r="E529" s="222" t="s">
        <v>27</v>
      </c>
      <c r="F529" s="293">
        <v>16</v>
      </c>
      <c r="G529" s="30">
        <v>2600</v>
      </c>
      <c r="H529" s="164">
        <v>41600</v>
      </c>
    </row>
    <row r="530" spans="1:8" s="6" customFormat="1" ht="30.75" customHeight="1" x14ac:dyDescent="0.25">
      <c r="A530" s="217">
        <v>43320</v>
      </c>
      <c r="B530" s="218">
        <v>43320</v>
      </c>
      <c r="C530" s="35">
        <v>3082</v>
      </c>
      <c r="D530" s="228" t="s">
        <v>658</v>
      </c>
      <c r="E530" s="222" t="s">
        <v>27</v>
      </c>
      <c r="F530" s="293">
        <v>6</v>
      </c>
      <c r="G530" s="30">
        <v>5800</v>
      </c>
      <c r="H530" s="164">
        <v>34800</v>
      </c>
    </row>
    <row r="531" spans="1:8" s="6" customFormat="1" ht="30.75" customHeight="1" x14ac:dyDescent="0.25">
      <c r="A531" s="217">
        <v>43320</v>
      </c>
      <c r="B531" s="218">
        <v>43320</v>
      </c>
      <c r="C531" s="35">
        <v>3094</v>
      </c>
      <c r="D531" s="228" t="s">
        <v>666</v>
      </c>
      <c r="E531" s="222" t="s">
        <v>27</v>
      </c>
      <c r="F531" s="293">
        <v>2</v>
      </c>
      <c r="G531" s="30">
        <v>4000</v>
      </c>
      <c r="H531" s="164">
        <v>8000</v>
      </c>
    </row>
    <row r="532" spans="1:8" s="6" customFormat="1" ht="30.75" customHeight="1" x14ac:dyDescent="0.25">
      <c r="A532" s="217">
        <v>43320</v>
      </c>
      <c r="B532" s="218">
        <v>43320</v>
      </c>
      <c r="C532" s="35">
        <v>3095</v>
      </c>
      <c r="D532" s="228" t="s">
        <v>667</v>
      </c>
      <c r="E532" s="222" t="s">
        <v>27</v>
      </c>
      <c r="F532" s="293">
        <v>2</v>
      </c>
      <c r="G532" s="30">
        <v>4950</v>
      </c>
      <c r="H532" s="164">
        <v>9900</v>
      </c>
    </row>
    <row r="533" spans="1:8" s="6" customFormat="1" ht="30.75" customHeight="1" x14ac:dyDescent="0.25">
      <c r="A533" s="217">
        <v>43320</v>
      </c>
      <c r="B533" s="218">
        <v>43320</v>
      </c>
      <c r="C533" s="35">
        <v>3096</v>
      </c>
      <c r="D533" s="228" t="s">
        <v>668</v>
      </c>
      <c r="E533" s="222" t="s">
        <v>27</v>
      </c>
      <c r="F533" s="293">
        <v>6</v>
      </c>
      <c r="G533" s="30">
        <v>4950</v>
      </c>
      <c r="H533" s="164">
        <v>29700</v>
      </c>
    </row>
    <row r="534" spans="1:8" s="6" customFormat="1" ht="30.75" customHeight="1" x14ac:dyDescent="0.25">
      <c r="A534" s="217">
        <v>43320</v>
      </c>
      <c r="B534" s="218">
        <v>43320</v>
      </c>
      <c r="C534" s="35">
        <v>3118</v>
      </c>
      <c r="D534" s="228" t="s">
        <v>672</v>
      </c>
      <c r="E534" s="222" t="s">
        <v>27</v>
      </c>
      <c r="F534" s="293">
        <v>3</v>
      </c>
      <c r="G534" s="30">
        <v>4950</v>
      </c>
      <c r="H534" s="164">
        <v>14850</v>
      </c>
    </row>
    <row r="535" spans="1:8" s="6" customFormat="1" ht="30.75" customHeight="1" x14ac:dyDescent="0.25">
      <c r="A535" s="217">
        <v>43320</v>
      </c>
      <c r="B535" s="218">
        <v>43320</v>
      </c>
      <c r="C535" s="35">
        <v>3120</v>
      </c>
      <c r="D535" s="228" t="s">
        <v>675</v>
      </c>
      <c r="E535" s="222" t="s">
        <v>27</v>
      </c>
      <c r="F535" s="293">
        <v>4</v>
      </c>
      <c r="G535" s="30">
        <v>3600</v>
      </c>
      <c r="H535" s="164">
        <v>14400</v>
      </c>
    </row>
    <row r="536" spans="1:8" s="6" customFormat="1" ht="30.75" customHeight="1" x14ac:dyDescent="0.25">
      <c r="A536" s="217">
        <v>43320</v>
      </c>
      <c r="B536" s="218">
        <v>43320</v>
      </c>
      <c r="C536" s="35">
        <v>3127</v>
      </c>
      <c r="D536" s="228" t="s">
        <v>677</v>
      </c>
      <c r="E536" s="222" t="s">
        <v>27</v>
      </c>
      <c r="F536" s="293">
        <v>12</v>
      </c>
      <c r="G536" s="30">
        <v>5400</v>
      </c>
      <c r="H536" s="164">
        <v>64800</v>
      </c>
    </row>
    <row r="537" spans="1:8" s="6" customFormat="1" ht="30.75" customHeight="1" x14ac:dyDescent="0.25">
      <c r="A537" s="217">
        <v>43320</v>
      </c>
      <c r="B537" s="218">
        <v>43320</v>
      </c>
      <c r="C537" s="35">
        <v>3128</v>
      </c>
      <c r="D537" s="228" t="s">
        <v>678</v>
      </c>
      <c r="E537" s="222" t="s">
        <v>27</v>
      </c>
      <c r="F537" s="293">
        <v>5</v>
      </c>
      <c r="G537" s="30">
        <v>5000</v>
      </c>
      <c r="H537" s="164">
        <v>25000</v>
      </c>
    </row>
    <row r="538" spans="1:8" s="6" customFormat="1" ht="30.75" customHeight="1" x14ac:dyDescent="0.25">
      <c r="A538" s="217">
        <v>43320</v>
      </c>
      <c r="B538" s="218">
        <v>43320</v>
      </c>
      <c r="C538" s="35">
        <v>3149</v>
      </c>
      <c r="D538" s="228" t="s">
        <v>681</v>
      </c>
      <c r="E538" s="222" t="s">
        <v>27</v>
      </c>
      <c r="F538" s="293">
        <v>5</v>
      </c>
      <c r="G538" s="30">
        <v>5000</v>
      </c>
      <c r="H538" s="164">
        <v>25000</v>
      </c>
    </row>
    <row r="539" spans="1:8" s="6" customFormat="1" ht="30.75" customHeight="1" x14ac:dyDescent="0.25">
      <c r="A539" s="217" t="s">
        <v>683</v>
      </c>
      <c r="B539" s="218" t="s">
        <v>683</v>
      </c>
      <c r="C539" s="35">
        <v>4002</v>
      </c>
      <c r="D539" s="228" t="s">
        <v>684</v>
      </c>
      <c r="E539" s="222" t="s">
        <v>27</v>
      </c>
      <c r="F539" s="297">
        <v>191</v>
      </c>
      <c r="G539" s="36">
        <v>79.650000000000006</v>
      </c>
      <c r="H539" s="164">
        <v>15213.150000000001</v>
      </c>
    </row>
    <row r="540" spans="1:8" s="6" customFormat="1" ht="30.75" customHeight="1" x14ac:dyDescent="0.25">
      <c r="A540" s="217">
        <v>43249</v>
      </c>
      <c r="B540" s="218">
        <v>43249</v>
      </c>
      <c r="C540" s="35">
        <v>1033</v>
      </c>
      <c r="D540" s="228" t="s">
        <v>564</v>
      </c>
      <c r="E540" s="222" t="s">
        <v>27</v>
      </c>
      <c r="F540" s="293">
        <v>312</v>
      </c>
      <c r="G540" s="30">
        <v>7.39</v>
      </c>
      <c r="H540" s="164">
        <v>2305.6799999999998</v>
      </c>
    </row>
    <row r="541" spans="1:8" s="6" customFormat="1" ht="30.75" customHeight="1" x14ac:dyDescent="0.25">
      <c r="A541" s="217" t="s">
        <v>606</v>
      </c>
      <c r="B541" s="218" t="s">
        <v>606</v>
      </c>
      <c r="C541" s="35">
        <v>2057</v>
      </c>
      <c r="D541" s="228" t="s">
        <v>608</v>
      </c>
      <c r="E541" s="222" t="s">
        <v>27</v>
      </c>
      <c r="F541" s="297">
        <v>16</v>
      </c>
      <c r="G541" s="36">
        <v>361.08</v>
      </c>
      <c r="H541" s="164">
        <v>5777.28</v>
      </c>
    </row>
    <row r="542" spans="1:8" s="6" customFormat="1" ht="30.75" customHeight="1" x14ac:dyDescent="0.25">
      <c r="A542" s="209">
        <v>43104</v>
      </c>
      <c r="B542" s="210">
        <v>43104</v>
      </c>
      <c r="C542" s="188">
        <v>3139</v>
      </c>
      <c r="D542" s="232" t="s">
        <v>725</v>
      </c>
      <c r="E542" s="233" t="s">
        <v>27</v>
      </c>
      <c r="F542" s="296">
        <v>2</v>
      </c>
      <c r="G542" s="183">
        <v>3199.2</v>
      </c>
      <c r="H542" s="164">
        <v>6398.4</v>
      </c>
    </row>
    <row r="543" spans="1:8" s="6" customFormat="1" ht="30.75" customHeight="1" x14ac:dyDescent="0.25">
      <c r="A543" s="217" t="s">
        <v>733</v>
      </c>
      <c r="B543" s="218" t="s">
        <v>733</v>
      </c>
      <c r="C543" s="35">
        <v>4085</v>
      </c>
      <c r="D543" s="155" t="s">
        <v>734</v>
      </c>
      <c r="E543" s="35" t="s">
        <v>27</v>
      </c>
      <c r="F543" s="293">
        <v>2</v>
      </c>
      <c r="G543" s="30">
        <v>2869.12</v>
      </c>
      <c r="H543" s="164">
        <v>5738.24</v>
      </c>
    </row>
    <row r="544" spans="1:8" s="6" customFormat="1" ht="30.75" customHeight="1" x14ac:dyDescent="0.25">
      <c r="A544" s="217" t="s">
        <v>548</v>
      </c>
      <c r="B544" s="218" t="s">
        <v>548</v>
      </c>
      <c r="C544" s="35">
        <v>1020</v>
      </c>
      <c r="D544" s="228" t="s">
        <v>547</v>
      </c>
      <c r="E544" s="222" t="s">
        <v>27</v>
      </c>
      <c r="F544" s="293">
        <v>8211</v>
      </c>
      <c r="G544" s="30">
        <v>8.85</v>
      </c>
      <c r="H544" s="164">
        <v>72667.349999999991</v>
      </c>
    </row>
    <row r="545" spans="1:11" s="6" customFormat="1" ht="30.75" customHeight="1" x14ac:dyDescent="0.25">
      <c r="A545" s="217">
        <v>43000</v>
      </c>
      <c r="B545" s="218">
        <v>43000</v>
      </c>
      <c r="C545" s="35">
        <v>1008</v>
      </c>
      <c r="D545" s="228" t="s">
        <v>537</v>
      </c>
      <c r="E545" s="222" t="s">
        <v>27</v>
      </c>
      <c r="F545" s="297">
        <v>2834</v>
      </c>
      <c r="G545" s="36">
        <v>3.66</v>
      </c>
      <c r="H545" s="164">
        <v>10372.44</v>
      </c>
    </row>
    <row r="546" spans="1:11" s="6" customFormat="1" ht="30.75" customHeight="1" x14ac:dyDescent="0.25">
      <c r="A546" s="217" t="s">
        <v>575</v>
      </c>
      <c r="B546" s="218">
        <v>43000</v>
      </c>
      <c r="C546" s="35">
        <v>1056</v>
      </c>
      <c r="D546" s="228" t="s">
        <v>576</v>
      </c>
      <c r="E546" s="222" t="s">
        <v>27</v>
      </c>
      <c r="F546" s="297">
        <v>1400</v>
      </c>
      <c r="G546" s="36">
        <v>6.43</v>
      </c>
      <c r="H546" s="164">
        <v>9003.4</v>
      </c>
    </row>
    <row r="547" spans="1:11" s="6" customFormat="1" ht="30.75" customHeight="1" x14ac:dyDescent="0.25">
      <c r="A547" s="217" t="s">
        <v>575</v>
      </c>
      <c r="B547" s="218">
        <v>43000</v>
      </c>
      <c r="C547" s="35">
        <v>2001</v>
      </c>
      <c r="D547" s="228" t="s">
        <v>578</v>
      </c>
      <c r="E547" s="222" t="s">
        <v>27</v>
      </c>
      <c r="F547" s="293">
        <v>9</v>
      </c>
      <c r="G547" s="30">
        <v>194.7</v>
      </c>
      <c r="H547" s="164">
        <v>1752.3</v>
      </c>
    </row>
    <row r="548" spans="1:11" s="6" customFormat="1" ht="30.75" customHeight="1" x14ac:dyDescent="0.25">
      <c r="A548" s="217" t="s">
        <v>575</v>
      </c>
      <c r="B548" s="218" t="s">
        <v>575</v>
      </c>
      <c r="C548" s="35">
        <v>2059</v>
      </c>
      <c r="D548" s="228" t="s">
        <v>612</v>
      </c>
      <c r="E548" s="222" t="s">
        <v>27</v>
      </c>
      <c r="F548" s="297">
        <v>8</v>
      </c>
      <c r="G548" s="36">
        <v>285</v>
      </c>
      <c r="H548" s="164">
        <v>2280</v>
      </c>
    </row>
    <row r="549" spans="1:11" s="6" customFormat="1" ht="30.75" customHeight="1" x14ac:dyDescent="0.25">
      <c r="A549" s="217">
        <v>42951</v>
      </c>
      <c r="B549" s="218">
        <v>42951</v>
      </c>
      <c r="C549" s="35">
        <v>1024</v>
      </c>
      <c r="D549" s="228" t="s">
        <v>553</v>
      </c>
      <c r="E549" s="222" t="s">
        <v>27</v>
      </c>
      <c r="F549" s="293">
        <v>5100</v>
      </c>
      <c r="G549" s="30">
        <v>7.02</v>
      </c>
      <c r="H549" s="164">
        <v>35802</v>
      </c>
    </row>
    <row r="550" spans="1:11" ht="30.75" customHeight="1" x14ac:dyDescent="0.25">
      <c r="A550" s="217" t="s">
        <v>645</v>
      </c>
      <c r="B550" s="218" t="s">
        <v>645</v>
      </c>
      <c r="C550" s="35">
        <v>3064</v>
      </c>
      <c r="D550" s="228" t="s">
        <v>646</v>
      </c>
      <c r="E550" s="222" t="s">
        <v>27</v>
      </c>
      <c r="F550" s="293">
        <v>4</v>
      </c>
      <c r="G550" s="30">
        <v>1499.78</v>
      </c>
      <c r="H550" s="164">
        <v>5999.12</v>
      </c>
      <c r="J550" s="2"/>
      <c r="K550" s="2"/>
    </row>
    <row r="551" spans="1:11" ht="30.75" customHeight="1" x14ac:dyDescent="0.25">
      <c r="A551" s="217" t="s">
        <v>637</v>
      </c>
      <c r="B551" s="218" t="s">
        <v>637</v>
      </c>
      <c r="C551" s="35">
        <v>3029</v>
      </c>
      <c r="D551" s="228" t="s">
        <v>638</v>
      </c>
      <c r="E551" s="222" t="s">
        <v>27</v>
      </c>
      <c r="F551" s="293">
        <v>10</v>
      </c>
      <c r="G551" s="30">
        <v>195</v>
      </c>
      <c r="H551" s="164">
        <v>1950</v>
      </c>
      <c r="J551" s="2"/>
      <c r="K551" s="2"/>
    </row>
    <row r="552" spans="1:11" ht="30.75" customHeight="1" x14ac:dyDescent="0.25">
      <c r="A552" s="217" t="s">
        <v>637</v>
      </c>
      <c r="B552" s="218" t="s">
        <v>637</v>
      </c>
      <c r="C552" s="35">
        <v>3036</v>
      </c>
      <c r="D552" s="228" t="s">
        <v>641</v>
      </c>
      <c r="E552" s="222" t="s">
        <v>27</v>
      </c>
      <c r="F552" s="293">
        <v>4</v>
      </c>
      <c r="G552" s="30">
        <v>3988.4</v>
      </c>
      <c r="H552" s="164">
        <v>15953.6</v>
      </c>
      <c r="J552" s="2"/>
      <c r="K552" s="2"/>
    </row>
    <row r="553" spans="1:11" s="6" customFormat="1" ht="30.75" customHeight="1" x14ac:dyDescent="0.25">
      <c r="A553" s="217" t="s">
        <v>637</v>
      </c>
      <c r="B553" s="218" t="s">
        <v>637</v>
      </c>
      <c r="C553" s="35">
        <v>3081</v>
      </c>
      <c r="D553" s="228" t="s">
        <v>657</v>
      </c>
      <c r="E553" s="222" t="s">
        <v>27</v>
      </c>
      <c r="F553" s="293">
        <v>1</v>
      </c>
      <c r="G553" s="30">
        <v>3658</v>
      </c>
      <c r="H553" s="164">
        <v>3658</v>
      </c>
    </row>
    <row r="554" spans="1:11" s="6" customFormat="1" ht="30.75" customHeight="1" x14ac:dyDescent="0.25">
      <c r="A554" s="217" t="s">
        <v>652</v>
      </c>
      <c r="B554" s="218" t="s">
        <v>652</v>
      </c>
      <c r="C554" s="35">
        <v>3070</v>
      </c>
      <c r="D554" s="228" t="s">
        <v>653</v>
      </c>
      <c r="E554" s="222" t="s">
        <v>27</v>
      </c>
      <c r="F554" s="293">
        <v>9</v>
      </c>
      <c r="G554" s="30">
        <v>1770</v>
      </c>
      <c r="H554" s="164">
        <v>15930</v>
      </c>
    </row>
    <row r="555" spans="1:11" s="6" customFormat="1" ht="30.75" customHeight="1" x14ac:dyDescent="0.25">
      <c r="A555" s="217" t="s">
        <v>661</v>
      </c>
      <c r="B555" s="218" t="s">
        <v>661</v>
      </c>
      <c r="C555" s="35">
        <v>3085</v>
      </c>
      <c r="D555" s="228" t="s">
        <v>662</v>
      </c>
      <c r="E555" s="222" t="s">
        <v>27</v>
      </c>
      <c r="F555" s="293">
        <v>3</v>
      </c>
      <c r="G555" s="30">
        <v>1200</v>
      </c>
      <c r="H555" s="164">
        <v>3600</v>
      </c>
    </row>
    <row r="556" spans="1:11" s="6" customFormat="1" ht="30.75" customHeight="1" x14ac:dyDescent="0.25">
      <c r="A556" s="217">
        <v>42796</v>
      </c>
      <c r="B556" s="218">
        <v>42796</v>
      </c>
      <c r="C556" s="35">
        <v>3022</v>
      </c>
      <c r="D556" s="228" t="s">
        <v>636</v>
      </c>
      <c r="E556" s="222" t="s">
        <v>27</v>
      </c>
      <c r="F556" s="293">
        <v>3</v>
      </c>
      <c r="G556" s="30">
        <v>3516.4</v>
      </c>
      <c r="H556" s="164">
        <v>10549.2</v>
      </c>
    </row>
    <row r="557" spans="1:11" s="6" customFormat="1" ht="30.75" customHeight="1" x14ac:dyDescent="0.25">
      <c r="A557" s="217">
        <v>42796</v>
      </c>
      <c r="B557" s="218">
        <v>42796</v>
      </c>
      <c r="C557" s="35">
        <v>3077</v>
      </c>
      <c r="D557" s="228" t="s">
        <v>655</v>
      </c>
      <c r="E557" s="222" t="s">
        <v>27</v>
      </c>
      <c r="F557" s="293">
        <v>4</v>
      </c>
      <c r="G557" s="30">
        <v>2500</v>
      </c>
      <c r="H557" s="164">
        <v>10000</v>
      </c>
    </row>
    <row r="558" spans="1:11" s="6" customFormat="1" ht="30.75" customHeight="1" x14ac:dyDescent="0.25">
      <c r="A558" s="217" t="s">
        <v>562</v>
      </c>
      <c r="B558" s="218" t="s">
        <v>562</v>
      </c>
      <c r="C558" s="35">
        <v>1032</v>
      </c>
      <c r="D558" s="228" t="s">
        <v>563</v>
      </c>
      <c r="E558" s="222" t="s">
        <v>27</v>
      </c>
      <c r="F558" s="293">
        <v>1433</v>
      </c>
      <c r="G558" s="30">
        <v>9.1</v>
      </c>
      <c r="H558" s="164">
        <v>13040.3</v>
      </c>
    </row>
    <row r="559" spans="1:11" s="6" customFormat="1" ht="30.75" customHeight="1" x14ac:dyDescent="0.25">
      <c r="A559" s="217" t="s">
        <v>673</v>
      </c>
      <c r="B559" s="218" t="s">
        <v>673</v>
      </c>
      <c r="C559" s="35">
        <v>3119</v>
      </c>
      <c r="D559" s="228" t="s">
        <v>674</v>
      </c>
      <c r="E559" s="222" t="s">
        <v>27</v>
      </c>
      <c r="F559" s="293">
        <v>1</v>
      </c>
      <c r="G559" s="30">
        <v>3540</v>
      </c>
      <c r="H559" s="164">
        <v>3540</v>
      </c>
    </row>
    <row r="560" spans="1:11" s="6" customFormat="1" ht="30.75" customHeight="1" x14ac:dyDescent="0.25">
      <c r="A560" s="217" t="s">
        <v>659</v>
      </c>
      <c r="B560" s="218" t="s">
        <v>659</v>
      </c>
      <c r="C560" s="35">
        <v>3083</v>
      </c>
      <c r="D560" s="228" t="s">
        <v>660</v>
      </c>
      <c r="E560" s="222" t="s">
        <v>27</v>
      </c>
      <c r="F560" s="293">
        <v>7</v>
      </c>
      <c r="G560" s="30">
        <v>827.03</v>
      </c>
      <c r="H560" s="164">
        <v>5789.21</v>
      </c>
    </row>
    <row r="561" spans="1:11" s="6" customFormat="1" ht="30.75" customHeight="1" x14ac:dyDescent="0.25">
      <c r="A561" s="217" t="s">
        <v>659</v>
      </c>
      <c r="B561" s="218" t="s">
        <v>659</v>
      </c>
      <c r="C561" s="35">
        <v>3103</v>
      </c>
      <c r="D561" s="228" t="s">
        <v>669</v>
      </c>
      <c r="E561" s="222" t="s">
        <v>27</v>
      </c>
      <c r="F561" s="293">
        <v>9</v>
      </c>
      <c r="G561" s="30">
        <v>829.37</v>
      </c>
      <c r="H561" s="164">
        <v>7464.33</v>
      </c>
    </row>
    <row r="562" spans="1:11" s="6" customFormat="1" ht="30.75" customHeight="1" x14ac:dyDescent="0.25">
      <c r="A562" s="217" t="s">
        <v>659</v>
      </c>
      <c r="B562" s="218" t="s">
        <v>659</v>
      </c>
      <c r="C562" s="35">
        <v>3103</v>
      </c>
      <c r="D562" s="228" t="s">
        <v>670</v>
      </c>
      <c r="E562" s="222" t="s">
        <v>27</v>
      </c>
      <c r="F562" s="293">
        <v>8</v>
      </c>
      <c r="G562" s="30">
        <v>829.37</v>
      </c>
      <c r="H562" s="164">
        <v>6634.96</v>
      </c>
    </row>
    <row r="563" spans="1:11" s="6" customFormat="1" ht="30.75" customHeight="1" x14ac:dyDescent="0.25">
      <c r="A563" s="217" t="s">
        <v>659</v>
      </c>
      <c r="B563" s="218" t="s">
        <v>659</v>
      </c>
      <c r="C563" s="35">
        <v>3104</v>
      </c>
      <c r="D563" s="228" t="s">
        <v>671</v>
      </c>
      <c r="E563" s="222" t="s">
        <v>27</v>
      </c>
      <c r="F563" s="293">
        <v>7</v>
      </c>
      <c r="G563" s="30">
        <v>741.91</v>
      </c>
      <c r="H563" s="164">
        <v>5193.37</v>
      </c>
    </row>
    <row r="564" spans="1:11" s="6" customFormat="1" ht="30.75" customHeight="1" x14ac:dyDescent="0.25">
      <c r="A564" s="217">
        <v>42533</v>
      </c>
      <c r="B564" s="218">
        <v>42533</v>
      </c>
      <c r="C564" s="35">
        <v>3068</v>
      </c>
      <c r="D564" s="228" t="s">
        <v>649</v>
      </c>
      <c r="E564" s="222" t="s">
        <v>27</v>
      </c>
      <c r="F564" s="293">
        <v>8</v>
      </c>
      <c r="G564" s="30">
        <v>2200</v>
      </c>
      <c r="H564" s="164">
        <v>17600</v>
      </c>
    </row>
    <row r="565" spans="1:11" s="6" customFormat="1" ht="30.75" customHeight="1" x14ac:dyDescent="0.25">
      <c r="A565" s="217">
        <v>42471</v>
      </c>
      <c r="B565" s="218">
        <v>42471</v>
      </c>
      <c r="C565" s="35">
        <v>1026</v>
      </c>
      <c r="D565" s="228" t="s">
        <v>555</v>
      </c>
      <c r="E565" s="222" t="s">
        <v>27</v>
      </c>
      <c r="F565" s="293">
        <v>2214</v>
      </c>
      <c r="G565" s="30">
        <v>2.2999999999999998</v>
      </c>
      <c r="H565" s="164">
        <v>5092.2</v>
      </c>
    </row>
    <row r="566" spans="1:11" s="6" customFormat="1" ht="30.75" customHeight="1" x14ac:dyDescent="0.25">
      <c r="A566" s="217">
        <v>42464</v>
      </c>
      <c r="B566" s="218">
        <v>42464</v>
      </c>
      <c r="C566" s="35">
        <v>1053</v>
      </c>
      <c r="D566" s="228" t="s">
        <v>573</v>
      </c>
      <c r="E566" s="222" t="s">
        <v>27</v>
      </c>
      <c r="F566" s="297">
        <v>1900</v>
      </c>
      <c r="G566" s="36">
        <v>6.43</v>
      </c>
      <c r="H566" s="164">
        <v>12218.9</v>
      </c>
    </row>
    <row r="567" spans="1:11" s="6" customFormat="1" ht="30.75" customHeight="1" x14ac:dyDescent="0.25">
      <c r="A567" s="217">
        <v>42464</v>
      </c>
      <c r="B567" s="218">
        <v>42464</v>
      </c>
      <c r="C567" s="35">
        <v>1054</v>
      </c>
      <c r="D567" s="228" t="s">
        <v>574</v>
      </c>
      <c r="E567" s="222" t="s">
        <v>27</v>
      </c>
      <c r="F567" s="297">
        <v>27</v>
      </c>
      <c r="G567" s="36">
        <v>6.43</v>
      </c>
      <c r="H567" s="164">
        <v>173.637</v>
      </c>
    </row>
    <row r="568" spans="1:11" s="6" customFormat="1" ht="30.75" customHeight="1" x14ac:dyDescent="0.25">
      <c r="A568" s="217">
        <v>42401</v>
      </c>
      <c r="B568" s="218">
        <v>42401</v>
      </c>
      <c r="C568" s="35">
        <v>3062</v>
      </c>
      <c r="D568" s="228" t="s">
        <v>643</v>
      </c>
      <c r="E568" s="222" t="s">
        <v>27</v>
      </c>
      <c r="F568" s="293">
        <v>24</v>
      </c>
      <c r="G568" s="30">
        <v>724.31</v>
      </c>
      <c r="H568" s="164">
        <v>17383.439999999999</v>
      </c>
    </row>
    <row r="569" spans="1:11" s="6" customFormat="1" ht="30.75" customHeight="1" x14ac:dyDescent="0.25">
      <c r="A569" s="217">
        <v>42401</v>
      </c>
      <c r="B569" s="218">
        <v>42401</v>
      </c>
      <c r="C569" s="35">
        <v>3063</v>
      </c>
      <c r="D569" s="228" t="s">
        <v>644</v>
      </c>
      <c r="E569" s="222" t="s">
        <v>27</v>
      </c>
      <c r="F569" s="293">
        <v>20</v>
      </c>
      <c r="G569" s="30">
        <v>726.66</v>
      </c>
      <c r="H569" s="164">
        <v>14533.199999999999</v>
      </c>
    </row>
    <row r="570" spans="1:11" s="6" customFormat="1" ht="30.75" customHeight="1" x14ac:dyDescent="0.25">
      <c r="A570" s="217">
        <v>42401</v>
      </c>
      <c r="B570" s="218">
        <v>42401</v>
      </c>
      <c r="C570" s="35">
        <v>3069</v>
      </c>
      <c r="D570" s="228" t="s">
        <v>651</v>
      </c>
      <c r="E570" s="222" t="s">
        <v>27</v>
      </c>
      <c r="F570" s="293">
        <v>18</v>
      </c>
      <c r="G570" s="30">
        <v>726.66</v>
      </c>
      <c r="H570" s="164">
        <v>13079.88</v>
      </c>
    </row>
    <row r="571" spans="1:11" s="6" customFormat="1" ht="30.75" customHeight="1" x14ac:dyDescent="0.25">
      <c r="A571" s="217">
        <v>42401</v>
      </c>
      <c r="B571" s="218">
        <v>42401</v>
      </c>
      <c r="C571" s="35">
        <v>3089</v>
      </c>
      <c r="D571" s="228" t="s">
        <v>663</v>
      </c>
      <c r="E571" s="222" t="s">
        <v>27</v>
      </c>
      <c r="F571" s="293">
        <v>2</v>
      </c>
      <c r="G571" s="30">
        <v>825.85</v>
      </c>
      <c r="H571" s="164">
        <v>1651.7</v>
      </c>
    </row>
    <row r="572" spans="1:11" ht="30.75" customHeight="1" x14ac:dyDescent="0.25">
      <c r="A572" s="217">
        <v>42313</v>
      </c>
      <c r="B572" s="218">
        <v>42313</v>
      </c>
      <c r="C572" s="35">
        <v>2027</v>
      </c>
      <c r="D572" s="228" t="s">
        <v>594</v>
      </c>
      <c r="E572" s="222" t="s">
        <v>27</v>
      </c>
      <c r="F572" s="293">
        <v>400</v>
      </c>
      <c r="G572" s="30">
        <v>141.6</v>
      </c>
      <c r="H572" s="164">
        <v>56640</v>
      </c>
      <c r="J572" s="2"/>
      <c r="K572" s="2"/>
    </row>
    <row r="573" spans="1:11" ht="30.75" customHeight="1" x14ac:dyDescent="0.25">
      <c r="A573" s="217">
        <v>41739</v>
      </c>
      <c r="B573" s="218">
        <v>41739</v>
      </c>
      <c r="C573" s="35">
        <v>3073</v>
      </c>
      <c r="D573" s="228" t="s">
        <v>654</v>
      </c>
      <c r="E573" s="222" t="s">
        <v>27</v>
      </c>
      <c r="F573" s="293">
        <v>11</v>
      </c>
      <c r="G573" s="30">
        <v>184.5</v>
      </c>
      <c r="H573" s="164">
        <v>2029.5</v>
      </c>
      <c r="J573" s="2"/>
      <c r="K573" s="2"/>
    </row>
    <row r="574" spans="1:11" ht="30.75" customHeight="1" x14ac:dyDescent="0.25">
      <c r="A574" s="284" t="s">
        <v>639</v>
      </c>
      <c r="B574" s="285" t="s">
        <v>639</v>
      </c>
      <c r="C574" s="238">
        <v>3031</v>
      </c>
      <c r="D574" s="287" t="s">
        <v>640</v>
      </c>
      <c r="E574" s="288" t="s">
        <v>27</v>
      </c>
      <c r="F574" s="293">
        <v>9</v>
      </c>
      <c r="G574" s="30">
        <v>1370.19</v>
      </c>
      <c r="H574" s="164">
        <v>12331.710000000001</v>
      </c>
      <c r="J574" s="2"/>
      <c r="K574" s="2"/>
    </row>
    <row r="575" spans="1:11" s="249" customFormat="1" ht="40.5" customHeight="1" x14ac:dyDescent="0.25">
      <c r="A575" s="239"/>
      <c r="B575" s="240"/>
      <c r="C575" s="240"/>
      <c r="D575" s="240" t="s">
        <v>740</v>
      </c>
      <c r="E575" s="242"/>
      <c r="F575" s="291"/>
      <c r="G575" s="245"/>
      <c r="H575" s="290">
        <f>SUM(H14:H574)</f>
        <v>7220357.499507837</v>
      </c>
    </row>
    <row r="576" spans="1:11" ht="17.25" customHeight="1" x14ac:dyDescent="0.25">
      <c r="A576" s="306"/>
      <c r="B576" s="307"/>
      <c r="C576" s="307"/>
      <c r="D576" s="307"/>
      <c r="E576" s="307"/>
      <c r="F576" s="308"/>
      <c r="G576" s="308"/>
      <c r="H576" s="308"/>
    </row>
    <row r="577" spans="1:8" s="18" customFormat="1" ht="41.25" customHeight="1" x14ac:dyDescent="0.25">
      <c r="A577" s="309" t="s">
        <v>741</v>
      </c>
      <c r="B577" s="309"/>
      <c r="C577" s="309"/>
      <c r="D577" s="309"/>
      <c r="E577" s="309"/>
      <c r="F577" s="309"/>
      <c r="G577" s="309"/>
      <c r="H577" s="309"/>
    </row>
    <row r="578" spans="1:8" s="6" customFormat="1" ht="21.75" customHeight="1" x14ac:dyDescent="0.25">
      <c r="A578" s="251"/>
      <c r="B578" s="251"/>
      <c r="C578" s="252"/>
      <c r="D578" s="251"/>
      <c r="E578" s="251"/>
      <c r="F578" s="292"/>
      <c r="G578" s="252"/>
      <c r="H578" s="251"/>
    </row>
    <row r="579" spans="1:8" s="6" customFormat="1" ht="22.5" customHeight="1" x14ac:dyDescent="0.25">
      <c r="B579" s="251"/>
      <c r="C579" s="252"/>
      <c r="D579" s="251"/>
      <c r="E579" s="251"/>
      <c r="F579" s="253"/>
      <c r="G579" s="252"/>
      <c r="H579" s="251"/>
    </row>
    <row r="580" spans="1:8" s="6" customFormat="1" ht="22.5" customHeight="1" x14ac:dyDescent="0.25">
      <c r="A580" s="279"/>
      <c r="B580" s="280"/>
      <c r="C580" s="281"/>
      <c r="D580" s="251"/>
      <c r="E580" s="251"/>
      <c r="F580" s="253"/>
      <c r="G580" s="252"/>
      <c r="H580" s="251"/>
    </row>
    <row r="581" spans="1:8" s="6" customFormat="1" ht="22.5" customHeight="1" x14ac:dyDescent="0.25">
      <c r="A581" s="314" t="s">
        <v>748</v>
      </c>
      <c r="B581" s="314"/>
      <c r="C581" s="314"/>
      <c r="D581" s="4"/>
      <c r="E581" s="4"/>
      <c r="F581" s="2"/>
      <c r="G581" s="1"/>
      <c r="H581" s="2"/>
    </row>
    <row r="582" spans="1:8" s="6" customFormat="1" ht="22.5" customHeight="1" x14ac:dyDescent="0.25">
      <c r="A582" s="313" t="s">
        <v>749</v>
      </c>
      <c r="B582" s="313"/>
      <c r="C582" s="313"/>
      <c r="D582" s="4"/>
      <c r="E582" s="4"/>
      <c r="F582" s="2"/>
      <c r="G582" s="1"/>
      <c r="H582" s="2"/>
    </row>
    <row r="583" spans="1:8" s="6" customFormat="1" ht="22.5" customHeight="1" x14ac:dyDescent="0.25">
      <c r="A583" s="282"/>
      <c r="B583" s="282"/>
      <c r="C583" s="283"/>
      <c r="D583" s="4"/>
      <c r="E583" s="2"/>
      <c r="F583" s="2"/>
      <c r="G583" s="1"/>
      <c r="H583" s="2"/>
    </row>
    <row r="584" spans="1:8" s="6" customFormat="1" ht="22.5" customHeight="1" x14ac:dyDescent="0.25">
      <c r="A584" s="2"/>
      <c r="B584" s="2"/>
      <c r="C584" s="1"/>
      <c r="D584" s="4"/>
      <c r="E584" s="2"/>
      <c r="F584" s="2"/>
      <c r="G584" s="1"/>
      <c r="H584" s="2"/>
    </row>
    <row r="585" spans="1:8" s="6" customFormat="1" ht="22.5" customHeight="1" x14ac:dyDescent="0.25">
      <c r="A585" s="2"/>
      <c r="B585" s="2"/>
      <c r="C585" s="1"/>
      <c r="D585" s="4"/>
      <c r="E585" s="2"/>
      <c r="F585" s="2"/>
      <c r="G585" s="1"/>
      <c r="H585" s="2"/>
    </row>
    <row r="586" spans="1:8" s="6" customFormat="1" ht="22.5" customHeight="1" x14ac:dyDescent="0.25">
      <c r="A586" s="2"/>
      <c r="B586" s="2"/>
      <c r="C586" s="1"/>
      <c r="D586" s="4"/>
      <c r="E586" s="2"/>
      <c r="F586" s="2"/>
      <c r="G586" s="1"/>
      <c r="H586" s="2"/>
    </row>
    <row r="587" spans="1:8" s="6" customFormat="1" ht="22.5" customHeight="1" x14ac:dyDescent="0.25">
      <c r="A587" s="2"/>
      <c r="B587" s="2"/>
      <c r="C587" s="1"/>
      <c r="D587" s="4"/>
      <c r="E587" s="2"/>
      <c r="F587" s="2"/>
      <c r="G587" s="1"/>
      <c r="H587" s="2"/>
    </row>
    <row r="588" spans="1:8" s="6" customFormat="1" ht="32.25" customHeight="1" x14ac:dyDescent="0.25">
      <c r="A588" s="2"/>
      <c r="B588" s="2"/>
      <c r="C588" s="1"/>
      <c r="D588" s="4"/>
      <c r="E588" s="2"/>
      <c r="F588" s="2"/>
      <c r="G588" s="1"/>
      <c r="H588" s="2"/>
    </row>
    <row r="589" spans="1:8" s="6" customFormat="1" ht="21.75" customHeight="1" x14ac:dyDescent="0.25">
      <c r="A589" s="2"/>
      <c r="B589" s="2"/>
      <c r="C589" s="1"/>
      <c r="D589" s="4"/>
      <c r="E589" s="2"/>
      <c r="F589" s="2"/>
      <c r="G589" s="1"/>
      <c r="H589" s="2"/>
    </row>
    <row r="590" spans="1:8" s="6" customFormat="1" ht="21.75" customHeight="1" x14ac:dyDescent="0.25">
      <c r="A590" s="2"/>
      <c r="B590" s="2"/>
      <c r="C590" s="1"/>
      <c r="D590" s="4"/>
      <c r="E590" s="2"/>
      <c r="F590" s="2"/>
      <c r="G590" s="1"/>
      <c r="H590" s="2"/>
    </row>
    <row r="591" spans="1:8" s="6" customFormat="1" ht="37.5" customHeight="1" x14ac:dyDescent="0.25">
      <c r="A591" s="2"/>
      <c r="B591" s="2"/>
      <c r="C591" s="1"/>
      <c r="D591" s="4"/>
      <c r="E591" s="2"/>
      <c r="F591" s="2"/>
      <c r="G591" s="1"/>
      <c r="H591" s="2"/>
    </row>
    <row r="592" spans="1:8" s="275" customFormat="1" ht="45" customHeight="1" x14ac:dyDescent="0.25">
      <c r="A592" s="2"/>
      <c r="B592" s="2"/>
      <c r="C592" s="1"/>
      <c r="D592" s="4"/>
      <c r="E592" s="2"/>
      <c r="F592" s="2"/>
      <c r="G592" s="1"/>
      <c r="H592" s="2"/>
    </row>
    <row r="593" spans="1:9" s="6" customFormat="1" ht="9" customHeight="1" x14ac:dyDescent="0.25">
      <c r="A593" s="2"/>
      <c r="B593" s="2"/>
      <c r="C593" s="1"/>
      <c r="D593" s="4"/>
      <c r="E593" s="2"/>
      <c r="F593" s="2"/>
      <c r="G593" s="1"/>
      <c r="H593" s="2"/>
    </row>
    <row r="594" spans="1:9" s="6" customFormat="1" ht="24" customHeight="1" x14ac:dyDescent="0.25">
      <c r="A594" s="2"/>
      <c r="B594" s="2"/>
      <c r="C594" s="1"/>
      <c r="D594" s="4"/>
      <c r="E594" s="2"/>
      <c r="F594" s="2"/>
      <c r="G594" s="1"/>
      <c r="H594" s="2"/>
    </row>
    <row r="595" spans="1:9" s="6" customFormat="1" ht="7.5" customHeight="1" x14ac:dyDescent="0.25">
      <c r="A595" s="2"/>
      <c r="B595" s="2"/>
      <c r="C595" s="1"/>
      <c r="D595" s="4"/>
      <c r="E595" s="2"/>
      <c r="F595" s="2"/>
      <c r="G595" s="1"/>
      <c r="H595" s="2"/>
    </row>
    <row r="596" spans="1:9" s="6" customFormat="1" ht="24" customHeight="1" x14ac:dyDescent="0.25">
      <c r="A596" s="2"/>
      <c r="B596" s="2"/>
      <c r="C596" s="1"/>
      <c r="D596" s="4"/>
      <c r="E596" s="2"/>
      <c r="F596" s="2"/>
      <c r="G596" s="1"/>
      <c r="H596" s="2"/>
    </row>
    <row r="597" spans="1:9" s="6" customFormat="1" ht="24" customHeight="1" x14ac:dyDescent="0.25">
      <c r="A597" s="2"/>
      <c r="B597" s="2"/>
      <c r="C597" s="1"/>
      <c r="D597" s="4"/>
      <c r="E597" s="2"/>
      <c r="F597" s="2"/>
      <c r="G597" s="1"/>
      <c r="H597" s="2"/>
    </row>
    <row r="598" spans="1:9" s="6" customFormat="1" ht="36.950000000000003" customHeight="1" x14ac:dyDescent="0.25">
      <c r="A598" s="2"/>
      <c r="B598" s="2"/>
      <c r="C598" s="1"/>
      <c r="D598" s="4"/>
      <c r="E598" s="2"/>
      <c r="F598" s="2"/>
      <c r="G598" s="1"/>
      <c r="H598" s="2"/>
    </row>
    <row r="599" spans="1:9" s="6" customFormat="1" ht="1.5" customHeight="1" x14ac:dyDescent="0.25">
      <c r="A599" s="2"/>
      <c r="B599" s="2"/>
      <c r="C599" s="1"/>
      <c r="D599" s="4"/>
      <c r="E599" s="2"/>
      <c r="F599" s="2"/>
      <c r="G599" s="1"/>
      <c r="H599" s="2"/>
    </row>
    <row r="600" spans="1:9" s="6" customFormat="1" ht="31.5" customHeight="1" x14ac:dyDescent="0.25">
      <c r="A600" s="2"/>
      <c r="B600" s="2"/>
      <c r="C600" s="1"/>
      <c r="D600" s="4"/>
      <c r="E600" s="2"/>
      <c r="F600" s="2"/>
      <c r="G600" s="1"/>
      <c r="H600" s="2"/>
    </row>
    <row r="601" spans="1:9" s="6" customFormat="1" ht="23.25" customHeight="1" x14ac:dyDescent="0.25">
      <c r="A601" s="2"/>
      <c r="B601" s="2"/>
      <c r="C601" s="1"/>
      <c r="D601" s="4"/>
      <c r="E601" s="2"/>
      <c r="F601" s="2"/>
      <c r="G601" s="1"/>
      <c r="H601" s="2"/>
    </row>
    <row r="602" spans="1:9" s="302" customFormat="1" ht="36.950000000000003" customHeight="1" x14ac:dyDescent="0.25">
      <c r="A602" s="2"/>
      <c r="B602" s="2"/>
      <c r="C602" s="1"/>
      <c r="D602" s="4"/>
      <c r="E602" s="2"/>
      <c r="F602" s="2"/>
      <c r="G602" s="1"/>
      <c r="H602" s="2"/>
      <c r="I602" s="2"/>
    </row>
    <row r="605" spans="1:9" s="302" customFormat="1" ht="36.950000000000003" customHeight="1" x14ac:dyDescent="0.25">
      <c r="A605" s="2"/>
      <c r="B605" s="2"/>
      <c r="C605" s="1"/>
      <c r="D605" s="4"/>
      <c r="E605" s="2"/>
      <c r="F605" s="2"/>
      <c r="G605" s="1"/>
      <c r="H605" s="2"/>
      <c r="I605" s="2"/>
    </row>
    <row r="606" spans="1:9" s="302" customFormat="1" ht="36.950000000000003" customHeight="1" x14ac:dyDescent="0.25">
      <c r="A606" s="2"/>
      <c r="B606" s="2"/>
      <c r="C606" s="1"/>
      <c r="D606" s="4"/>
      <c r="E606" s="2"/>
      <c r="F606" s="2"/>
      <c r="G606" s="1"/>
      <c r="H606" s="2"/>
      <c r="I606" s="2"/>
    </row>
    <row r="607" spans="1:9" s="302" customFormat="1" ht="36.950000000000003" customHeight="1" x14ac:dyDescent="0.25">
      <c r="A607" s="2"/>
      <c r="B607" s="2"/>
      <c r="C607" s="1"/>
      <c r="D607" s="4"/>
      <c r="E607" s="2"/>
      <c r="F607" s="2"/>
      <c r="G607" s="1"/>
      <c r="H607" s="2"/>
      <c r="I607" s="2"/>
    </row>
    <row r="608" spans="1:9" s="1" customFormat="1" ht="36.950000000000003" customHeight="1" x14ac:dyDescent="0.25">
      <c r="A608" s="2"/>
      <c r="B608" s="2"/>
      <c r="D608" s="4"/>
      <c r="E608" s="2"/>
      <c r="F608" s="2"/>
      <c r="H608" s="2"/>
      <c r="I608" s="2"/>
    </row>
    <row r="609" spans="1:9" s="1" customFormat="1" ht="36.950000000000003" customHeight="1" x14ac:dyDescent="0.25">
      <c r="A609" s="2"/>
      <c r="B609" s="2"/>
      <c r="D609" s="4"/>
      <c r="E609" s="2"/>
      <c r="F609" s="2"/>
      <c r="H609" s="2"/>
      <c r="I609" s="2"/>
    </row>
    <row r="610" spans="1:9" s="1" customFormat="1" ht="36.950000000000003" customHeight="1" x14ac:dyDescent="0.25">
      <c r="A610" s="2"/>
      <c r="B610" s="2"/>
      <c r="D610" s="4"/>
      <c r="E610" s="2"/>
      <c r="F610" s="2"/>
      <c r="H610" s="2"/>
      <c r="I610" s="2"/>
    </row>
  </sheetData>
  <mergeCells count="7">
    <mergeCell ref="A582:C582"/>
    <mergeCell ref="A10:H10"/>
    <mergeCell ref="A11:H11"/>
    <mergeCell ref="A12:H12"/>
    <mergeCell ref="A576:H576"/>
    <mergeCell ref="A577:H577"/>
    <mergeCell ref="A581:C581"/>
  </mergeCells>
  <pageMargins left="0.70866141732283472" right="0.70866141732283472" top="0.74803149606299213" bottom="0.74803149606299213" header="0.31496062992125984" footer="0.31496062992125984"/>
  <pageSetup scale="41" fitToHeight="0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INVENTARIO JUNIO 2023</vt:lpstr>
      <vt:lpstr>INV. F. ACCESO INF. JUNIO 2023 </vt:lpstr>
      <vt:lpstr>'INV. F. ACCESO INF. JUNIO 2023 '!Área_de_impresión</vt:lpstr>
      <vt:lpstr>'INV. F. ACCESO INF. JUNIO 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Sorayda Veras</dc:creator>
  <cp:lastModifiedBy>Evelin De Jesús Fernández Jiménez</cp:lastModifiedBy>
  <cp:lastPrinted>2023-07-05T20:24:47Z</cp:lastPrinted>
  <dcterms:created xsi:type="dcterms:W3CDTF">2023-07-04T16:52:45Z</dcterms:created>
  <dcterms:modified xsi:type="dcterms:W3CDTF">2023-07-06T12:01:54Z</dcterms:modified>
</cp:coreProperties>
</file>