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Septiembre\Presupuesto\"/>
    </mc:Choice>
  </mc:AlternateContent>
  <xr:revisionPtr revIDLastSave="0" documentId="13_ncr:1_{8D20AA48-FC47-426F-ACA8-E98196177DE3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001" sheetId="2" r:id="rId1"/>
  </sheets>
  <externalReferences>
    <externalReference r:id="rId2"/>
    <externalReference r:id="rId3"/>
  </externalReferences>
  <definedNames>
    <definedName name="_xlnm.Print_Area" localSheetId="0">'0001'!$B$1:$Q$92</definedName>
    <definedName name="_xlnm.Print_Titles" localSheetId="0">'0001'!$1:$10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2" l="1"/>
  <c r="N54" i="2"/>
  <c r="O54" i="2"/>
  <c r="P54" i="2"/>
  <c r="M59" i="2" l="1"/>
  <c r="M58" i="2"/>
  <c r="M56" i="2"/>
  <c r="M55" i="2"/>
  <c r="M54" i="2" s="1"/>
  <c r="M65" i="2"/>
  <c r="M46" i="2"/>
  <c r="M42" i="2"/>
  <c r="M40" i="2"/>
  <c r="M38" i="2" s="1"/>
  <c r="M39" i="2"/>
  <c r="M37" i="2"/>
  <c r="M35" i="2"/>
  <c r="M34" i="2"/>
  <c r="M33" i="2"/>
  <c r="M31" i="2"/>
  <c r="M30" i="2"/>
  <c r="M29" i="2"/>
  <c r="M27" i="2"/>
  <c r="M26" i="2"/>
  <c r="M25" i="2"/>
  <c r="M24" i="2"/>
  <c r="M23" i="2"/>
  <c r="M22" i="2"/>
  <c r="M21" i="2"/>
  <c r="M20" i="2"/>
  <c r="M19" i="2"/>
  <c r="M17" i="2"/>
  <c r="M14" i="2"/>
  <c r="M13" i="2"/>
  <c r="P84" i="2"/>
  <c r="O84" i="2"/>
  <c r="N84" i="2"/>
  <c r="M84" i="2"/>
  <c r="L84" i="2"/>
  <c r="K84" i="2"/>
  <c r="J84" i="2"/>
  <c r="I84" i="2"/>
  <c r="H84" i="2"/>
  <c r="G84" i="2"/>
  <c r="F84" i="2"/>
  <c r="E84" i="2"/>
  <c r="Q84" i="2" s="1"/>
  <c r="D84" i="2"/>
  <c r="C84" i="2"/>
  <c r="K83" i="2"/>
  <c r="P82" i="2"/>
  <c r="O82" i="2"/>
  <c r="N82" i="2"/>
  <c r="M82" i="2"/>
  <c r="L82" i="2"/>
  <c r="K82" i="2"/>
  <c r="J82" i="2"/>
  <c r="I82" i="2"/>
  <c r="H82" i="2"/>
  <c r="G82" i="2"/>
  <c r="F82" i="2"/>
  <c r="E82" i="2"/>
  <c r="Q82" i="2" s="1"/>
  <c r="D82" i="2"/>
  <c r="C82" i="2"/>
  <c r="P81" i="2"/>
  <c r="O81" i="2"/>
  <c r="N81" i="2"/>
  <c r="M81" i="2"/>
  <c r="L81" i="2"/>
  <c r="K81" i="2"/>
  <c r="J81" i="2"/>
  <c r="I81" i="2"/>
  <c r="H81" i="2"/>
  <c r="G81" i="2"/>
  <c r="F81" i="2"/>
  <c r="E81" i="2"/>
  <c r="Q81" i="2" s="1"/>
  <c r="D81" i="2"/>
  <c r="C81" i="2"/>
  <c r="K80" i="2"/>
  <c r="Q80" i="2" s="1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P78" i="2"/>
  <c r="O78" i="2"/>
  <c r="N78" i="2"/>
  <c r="M78" i="2"/>
  <c r="L78" i="2"/>
  <c r="K78" i="2"/>
  <c r="J78" i="2"/>
  <c r="I78" i="2"/>
  <c r="H78" i="2"/>
  <c r="G78" i="2"/>
  <c r="F78" i="2"/>
  <c r="E78" i="2"/>
  <c r="Q78" i="2" s="1"/>
  <c r="D78" i="2"/>
  <c r="C78" i="2"/>
  <c r="K77" i="2"/>
  <c r="K76" i="2"/>
  <c r="P75" i="2"/>
  <c r="O75" i="2"/>
  <c r="N75" i="2"/>
  <c r="M75" i="2"/>
  <c r="L75" i="2"/>
  <c r="K75" i="2"/>
  <c r="J75" i="2"/>
  <c r="I75" i="2"/>
  <c r="H75" i="2"/>
  <c r="G75" i="2"/>
  <c r="F75" i="2"/>
  <c r="E75" i="2"/>
  <c r="Q75" i="2" s="1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P73" i="2"/>
  <c r="O73" i="2"/>
  <c r="N73" i="2"/>
  <c r="M73" i="2"/>
  <c r="L73" i="2"/>
  <c r="K73" i="2"/>
  <c r="J73" i="2"/>
  <c r="I73" i="2"/>
  <c r="H73" i="2"/>
  <c r="G73" i="2"/>
  <c r="F73" i="2"/>
  <c r="E73" i="2"/>
  <c r="Q73" i="2" s="1"/>
  <c r="D73" i="2"/>
  <c r="C73" i="2"/>
  <c r="K72" i="2"/>
  <c r="Q72" i="2" s="1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K69" i="2"/>
  <c r="Q69" i="2" s="1"/>
  <c r="P68" i="2"/>
  <c r="O68" i="2"/>
  <c r="N68" i="2"/>
  <c r="M68" i="2"/>
  <c r="L68" i="2"/>
  <c r="K68" i="2"/>
  <c r="J68" i="2"/>
  <c r="I68" i="2"/>
  <c r="H68" i="2"/>
  <c r="G68" i="2"/>
  <c r="F68" i="2"/>
  <c r="E68" i="2"/>
  <c r="Q68" i="2" s="1"/>
  <c r="D68" i="2"/>
  <c r="C68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P66" i="2"/>
  <c r="O66" i="2"/>
  <c r="N66" i="2"/>
  <c r="M66" i="2"/>
  <c r="L66" i="2"/>
  <c r="K66" i="2"/>
  <c r="J66" i="2"/>
  <c r="I66" i="2"/>
  <c r="H66" i="2"/>
  <c r="G66" i="2"/>
  <c r="F66" i="2"/>
  <c r="E66" i="2"/>
  <c r="Q66" i="2" s="1"/>
  <c r="D66" i="2"/>
  <c r="D64" i="2" s="1"/>
  <c r="C66" i="2"/>
  <c r="P65" i="2"/>
  <c r="P64" i="2" s="1"/>
  <c r="O65" i="2"/>
  <c r="N65" i="2"/>
  <c r="L65" i="2"/>
  <c r="L64" i="2" s="1"/>
  <c r="K65" i="2"/>
  <c r="K64" i="2" s="1"/>
  <c r="J65" i="2"/>
  <c r="J64" i="2" s="1"/>
  <c r="I65" i="2"/>
  <c r="H65" i="2"/>
  <c r="H64" i="2" s="1"/>
  <c r="G65" i="2"/>
  <c r="G64" i="2" s="1"/>
  <c r="F65" i="2"/>
  <c r="E65" i="2"/>
  <c r="C65" i="2"/>
  <c r="C64" i="2" s="1"/>
  <c r="N64" i="2"/>
  <c r="M64" i="2"/>
  <c r="I64" i="2"/>
  <c r="F64" i="2"/>
  <c r="P63" i="2"/>
  <c r="O63" i="2"/>
  <c r="N63" i="2"/>
  <c r="M63" i="2"/>
  <c r="L63" i="2"/>
  <c r="K63" i="2"/>
  <c r="J63" i="2"/>
  <c r="I63" i="2"/>
  <c r="H63" i="2"/>
  <c r="G63" i="2"/>
  <c r="F63" i="2"/>
  <c r="E63" i="2"/>
  <c r="C63" i="2"/>
  <c r="P62" i="2"/>
  <c r="O62" i="2"/>
  <c r="N62" i="2"/>
  <c r="M62" i="2"/>
  <c r="L62" i="2"/>
  <c r="K62" i="2"/>
  <c r="J62" i="2"/>
  <c r="I62" i="2"/>
  <c r="H62" i="2"/>
  <c r="G62" i="2"/>
  <c r="F62" i="2"/>
  <c r="E62" i="2"/>
  <c r="Q62" i="2" s="1"/>
  <c r="D62" i="2"/>
  <c r="C62" i="2"/>
  <c r="P61" i="2"/>
  <c r="O61" i="2"/>
  <c r="N61" i="2"/>
  <c r="M61" i="2"/>
  <c r="L61" i="2"/>
  <c r="K61" i="2"/>
  <c r="J61" i="2"/>
  <c r="I61" i="2"/>
  <c r="H61" i="2"/>
  <c r="G61" i="2"/>
  <c r="F61" i="2"/>
  <c r="E61" i="2"/>
  <c r="Q61" i="2" s="1"/>
  <c r="D61" i="2"/>
  <c r="C61" i="2"/>
  <c r="P60" i="2"/>
  <c r="O60" i="2"/>
  <c r="N60" i="2"/>
  <c r="M60" i="2"/>
  <c r="L60" i="2"/>
  <c r="K60" i="2"/>
  <c r="J60" i="2"/>
  <c r="I60" i="2"/>
  <c r="H60" i="2"/>
  <c r="G60" i="2"/>
  <c r="F60" i="2"/>
  <c r="E60" i="2"/>
  <c r="Q60" i="2" s="1"/>
  <c r="C60" i="2"/>
  <c r="P59" i="2"/>
  <c r="O59" i="2"/>
  <c r="N59" i="2"/>
  <c r="L59" i="2"/>
  <c r="K59" i="2"/>
  <c r="J59" i="2"/>
  <c r="I59" i="2"/>
  <c r="H59" i="2"/>
  <c r="G59" i="2"/>
  <c r="F59" i="2"/>
  <c r="E59" i="2"/>
  <c r="Q59" i="2" s="1"/>
  <c r="C59" i="2"/>
  <c r="P58" i="2"/>
  <c r="O58" i="2"/>
  <c r="N58" i="2"/>
  <c r="L58" i="2"/>
  <c r="K58" i="2"/>
  <c r="J58" i="2"/>
  <c r="I58" i="2"/>
  <c r="H58" i="2"/>
  <c r="G58" i="2"/>
  <c r="F58" i="2"/>
  <c r="E58" i="2"/>
  <c r="C58" i="2"/>
  <c r="P57" i="2"/>
  <c r="O57" i="2"/>
  <c r="N57" i="2"/>
  <c r="M57" i="2"/>
  <c r="L57" i="2"/>
  <c r="K57" i="2"/>
  <c r="J57" i="2"/>
  <c r="I57" i="2"/>
  <c r="H57" i="2"/>
  <c r="G57" i="2"/>
  <c r="F57" i="2"/>
  <c r="E57" i="2"/>
  <c r="Q57" i="2" s="1"/>
  <c r="D57" i="2"/>
  <c r="C57" i="2"/>
  <c r="P56" i="2"/>
  <c r="O56" i="2"/>
  <c r="N56" i="2"/>
  <c r="L56" i="2"/>
  <c r="K56" i="2"/>
  <c r="J56" i="2"/>
  <c r="I56" i="2"/>
  <c r="H56" i="2"/>
  <c r="G56" i="2"/>
  <c r="F56" i="2"/>
  <c r="E56" i="2"/>
  <c r="C56" i="2"/>
  <c r="P55" i="2"/>
  <c r="O55" i="2"/>
  <c r="N55" i="2"/>
  <c r="L55" i="2"/>
  <c r="K55" i="2"/>
  <c r="K54" i="2" s="1"/>
  <c r="J55" i="2"/>
  <c r="J54" i="2" s="1"/>
  <c r="I55" i="2"/>
  <c r="I54" i="2" s="1"/>
  <c r="H55" i="2"/>
  <c r="H54" i="2" s="1"/>
  <c r="G55" i="2"/>
  <c r="G54" i="2" s="1"/>
  <c r="F55" i="2"/>
  <c r="F54" i="2" s="1"/>
  <c r="E55" i="2"/>
  <c r="E54" i="2" s="1"/>
  <c r="C55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P52" i="2"/>
  <c r="O52" i="2"/>
  <c r="N52" i="2"/>
  <c r="M52" i="2"/>
  <c r="L52" i="2"/>
  <c r="K52" i="2"/>
  <c r="J52" i="2"/>
  <c r="I52" i="2"/>
  <c r="H52" i="2"/>
  <c r="G52" i="2"/>
  <c r="F52" i="2"/>
  <c r="E52" i="2"/>
  <c r="Q52" i="2" s="1"/>
  <c r="D52" i="2"/>
  <c r="C52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P50" i="2"/>
  <c r="O50" i="2"/>
  <c r="N50" i="2"/>
  <c r="M50" i="2"/>
  <c r="L50" i="2"/>
  <c r="K50" i="2"/>
  <c r="J50" i="2"/>
  <c r="I50" i="2"/>
  <c r="H50" i="2"/>
  <c r="G50" i="2"/>
  <c r="F50" i="2"/>
  <c r="E50" i="2"/>
  <c r="Q50" i="2" s="1"/>
  <c r="D50" i="2"/>
  <c r="C50" i="2"/>
  <c r="P49" i="2"/>
  <c r="O49" i="2"/>
  <c r="N49" i="2"/>
  <c r="M49" i="2"/>
  <c r="L49" i="2"/>
  <c r="K49" i="2"/>
  <c r="J49" i="2"/>
  <c r="J47" i="2" s="1"/>
  <c r="I49" i="2"/>
  <c r="H49" i="2"/>
  <c r="G49" i="2"/>
  <c r="F49" i="2"/>
  <c r="F47" i="2" s="1"/>
  <c r="E49" i="2"/>
  <c r="D49" i="2"/>
  <c r="C49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N47" i="2"/>
  <c r="M47" i="2"/>
  <c r="L47" i="2"/>
  <c r="K47" i="2"/>
  <c r="I47" i="2"/>
  <c r="H47" i="2"/>
  <c r="G47" i="2"/>
  <c r="E47" i="2"/>
  <c r="D47" i="2"/>
  <c r="C47" i="2"/>
  <c r="P46" i="2"/>
  <c r="O46" i="2"/>
  <c r="N46" i="2"/>
  <c r="K46" i="2"/>
  <c r="J46" i="2"/>
  <c r="I46" i="2"/>
  <c r="H46" i="2"/>
  <c r="G46" i="2"/>
  <c r="F46" i="2"/>
  <c r="E46" i="2"/>
  <c r="D46" i="2"/>
  <c r="C46" i="2"/>
  <c r="P45" i="2"/>
  <c r="O45" i="2"/>
  <c r="N45" i="2"/>
  <c r="M45" i="2"/>
  <c r="K45" i="2"/>
  <c r="J45" i="2"/>
  <c r="I45" i="2"/>
  <c r="H45" i="2"/>
  <c r="G45" i="2"/>
  <c r="F45" i="2"/>
  <c r="E45" i="2"/>
  <c r="D45" i="2"/>
  <c r="C45" i="2"/>
  <c r="P44" i="2"/>
  <c r="O44" i="2"/>
  <c r="N44" i="2"/>
  <c r="M44" i="2"/>
  <c r="K44" i="2"/>
  <c r="J44" i="2"/>
  <c r="I44" i="2"/>
  <c r="H44" i="2"/>
  <c r="G44" i="2"/>
  <c r="F44" i="2"/>
  <c r="E44" i="2"/>
  <c r="Q44" i="2" s="1"/>
  <c r="D44" i="2"/>
  <c r="C44" i="2"/>
  <c r="P43" i="2"/>
  <c r="O43" i="2"/>
  <c r="N43" i="2"/>
  <c r="M43" i="2"/>
  <c r="K43" i="2"/>
  <c r="J43" i="2"/>
  <c r="I43" i="2"/>
  <c r="H43" i="2"/>
  <c r="G43" i="2"/>
  <c r="F43" i="2"/>
  <c r="E43" i="2"/>
  <c r="D43" i="2"/>
  <c r="C43" i="2"/>
  <c r="P42" i="2"/>
  <c r="O42" i="2"/>
  <c r="N42" i="2"/>
  <c r="K42" i="2"/>
  <c r="J42" i="2"/>
  <c r="I42" i="2"/>
  <c r="H42" i="2"/>
  <c r="G42" i="2"/>
  <c r="F42" i="2"/>
  <c r="E42" i="2"/>
  <c r="D42" i="2"/>
  <c r="C42" i="2"/>
  <c r="P41" i="2"/>
  <c r="O41" i="2"/>
  <c r="N41" i="2"/>
  <c r="M41" i="2"/>
  <c r="K41" i="2"/>
  <c r="J41" i="2"/>
  <c r="I41" i="2"/>
  <c r="H41" i="2"/>
  <c r="G41" i="2"/>
  <c r="F41" i="2"/>
  <c r="E41" i="2"/>
  <c r="D41" i="2"/>
  <c r="C41" i="2"/>
  <c r="P40" i="2"/>
  <c r="O40" i="2"/>
  <c r="N40" i="2"/>
  <c r="K40" i="2"/>
  <c r="J40" i="2"/>
  <c r="I40" i="2"/>
  <c r="H40" i="2"/>
  <c r="G40" i="2"/>
  <c r="F40" i="2"/>
  <c r="E40" i="2"/>
  <c r="D40" i="2"/>
  <c r="C40" i="2"/>
  <c r="P39" i="2"/>
  <c r="O39" i="2"/>
  <c r="O38" i="2" s="1"/>
  <c r="N39" i="2"/>
  <c r="N38" i="2" s="1"/>
  <c r="K39" i="2"/>
  <c r="K38" i="2" s="1"/>
  <c r="J39" i="2"/>
  <c r="I39" i="2"/>
  <c r="I38" i="2" s="1"/>
  <c r="H39" i="2"/>
  <c r="G39" i="2"/>
  <c r="G38" i="2" s="1"/>
  <c r="F39" i="2"/>
  <c r="E39" i="2"/>
  <c r="D39" i="2"/>
  <c r="C39" i="2"/>
  <c r="C38" i="2" s="1"/>
  <c r="P38" i="2"/>
  <c r="L38" i="2"/>
  <c r="H38" i="2"/>
  <c r="P37" i="2"/>
  <c r="O37" i="2"/>
  <c r="O28" i="2" s="1"/>
  <c r="N37" i="2"/>
  <c r="K37" i="2"/>
  <c r="J37" i="2"/>
  <c r="I37" i="2"/>
  <c r="H37" i="2"/>
  <c r="G37" i="2"/>
  <c r="F37" i="2"/>
  <c r="E37" i="2"/>
  <c r="C37" i="2"/>
  <c r="P36" i="2"/>
  <c r="O36" i="2"/>
  <c r="N36" i="2"/>
  <c r="M36" i="2"/>
  <c r="K36" i="2"/>
  <c r="J36" i="2"/>
  <c r="I36" i="2"/>
  <c r="H36" i="2"/>
  <c r="Q36" i="2" s="1"/>
  <c r="G36" i="2"/>
  <c r="F36" i="2"/>
  <c r="E36" i="2"/>
  <c r="D36" i="2"/>
  <c r="C36" i="2"/>
  <c r="P35" i="2"/>
  <c r="O35" i="2"/>
  <c r="N35" i="2"/>
  <c r="K35" i="2"/>
  <c r="J35" i="2"/>
  <c r="I35" i="2"/>
  <c r="H35" i="2"/>
  <c r="G35" i="2"/>
  <c r="F35" i="2"/>
  <c r="E35" i="2"/>
  <c r="E28" i="2" s="1"/>
  <c r="C35" i="2"/>
  <c r="P34" i="2"/>
  <c r="O34" i="2"/>
  <c r="N34" i="2"/>
  <c r="K34" i="2"/>
  <c r="J34" i="2"/>
  <c r="I34" i="2"/>
  <c r="H34" i="2"/>
  <c r="G34" i="2"/>
  <c r="F34" i="2"/>
  <c r="E34" i="2"/>
  <c r="C34" i="2"/>
  <c r="P33" i="2"/>
  <c r="O33" i="2"/>
  <c r="N33" i="2"/>
  <c r="K33" i="2"/>
  <c r="J33" i="2"/>
  <c r="I33" i="2"/>
  <c r="H33" i="2"/>
  <c r="G33" i="2"/>
  <c r="F33" i="2"/>
  <c r="Q33" i="2" s="1"/>
  <c r="E33" i="2"/>
  <c r="C33" i="2"/>
  <c r="P32" i="2"/>
  <c r="O32" i="2"/>
  <c r="N32" i="2"/>
  <c r="M32" i="2"/>
  <c r="K32" i="2"/>
  <c r="J32" i="2"/>
  <c r="I32" i="2"/>
  <c r="H32" i="2"/>
  <c r="G32" i="2"/>
  <c r="F32" i="2"/>
  <c r="E32" i="2"/>
  <c r="D32" i="2"/>
  <c r="D28" i="2" s="1"/>
  <c r="C32" i="2"/>
  <c r="P31" i="2"/>
  <c r="O31" i="2"/>
  <c r="N31" i="2"/>
  <c r="K31" i="2"/>
  <c r="J31" i="2"/>
  <c r="I31" i="2"/>
  <c r="H31" i="2"/>
  <c r="G31" i="2"/>
  <c r="F31" i="2"/>
  <c r="Q31" i="2" s="1"/>
  <c r="E31" i="2"/>
  <c r="D31" i="2"/>
  <c r="C31" i="2"/>
  <c r="P30" i="2"/>
  <c r="O30" i="2"/>
  <c r="N30" i="2"/>
  <c r="K30" i="2"/>
  <c r="J30" i="2"/>
  <c r="I30" i="2"/>
  <c r="H30" i="2"/>
  <c r="G30" i="2"/>
  <c r="F30" i="2"/>
  <c r="E30" i="2"/>
  <c r="C30" i="2"/>
  <c r="P29" i="2"/>
  <c r="P28" i="2" s="1"/>
  <c r="O29" i="2"/>
  <c r="N29" i="2"/>
  <c r="K29" i="2"/>
  <c r="J29" i="2"/>
  <c r="I29" i="2"/>
  <c r="H29" i="2"/>
  <c r="G29" i="2"/>
  <c r="F29" i="2"/>
  <c r="E29" i="2"/>
  <c r="C29" i="2"/>
  <c r="N28" i="2"/>
  <c r="L28" i="2"/>
  <c r="I28" i="2"/>
  <c r="P27" i="2"/>
  <c r="O27" i="2"/>
  <c r="N27" i="2"/>
  <c r="K27" i="2"/>
  <c r="J27" i="2"/>
  <c r="I27" i="2"/>
  <c r="H27" i="2"/>
  <c r="G27" i="2"/>
  <c r="F27" i="2"/>
  <c r="E27" i="2"/>
  <c r="C27" i="2"/>
  <c r="P26" i="2"/>
  <c r="O26" i="2"/>
  <c r="N26" i="2"/>
  <c r="K26" i="2"/>
  <c r="J26" i="2"/>
  <c r="I26" i="2"/>
  <c r="H26" i="2"/>
  <c r="G26" i="2"/>
  <c r="F26" i="2"/>
  <c r="E26" i="2"/>
  <c r="C26" i="2"/>
  <c r="P25" i="2"/>
  <c r="O25" i="2"/>
  <c r="N25" i="2"/>
  <c r="K25" i="2"/>
  <c r="J25" i="2"/>
  <c r="I25" i="2"/>
  <c r="H25" i="2"/>
  <c r="G25" i="2"/>
  <c r="F25" i="2"/>
  <c r="E25" i="2"/>
  <c r="C25" i="2"/>
  <c r="P24" i="2"/>
  <c r="O24" i="2"/>
  <c r="N24" i="2"/>
  <c r="K24" i="2"/>
  <c r="J24" i="2"/>
  <c r="I24" i="2"/>
  <c r="H24" i="2"/>
  <c r="G24" i="2"/>
  <c r="F24" i="2"/>
  <c r="E24" i="2"/>
  <c r="D24" i="2"/>
  <c r="C24" i="2"/>
  <c r="P23" i="2"/>
  <c r="O23" i="2"/>
  <c r="N23" i="2"/>
  <c r="K23" i="2"/>
  <c r="J23" i="2"/>
  <c r="I23" i="2"/>
  <c r="H23" i="2"/>
  <c r="G23" i="2"/>
  <c r="F23" i="2"/>
  <c r="E23" i="2"/>
  <c r="C23" i="2"/>
  <c r="P22" i="2"/>
  <c r="O22" i="2"/>
  <c r="N22" i="2"/>
  <c r="K22" i="2"/>
  <c r="J22" i="2"/>
  <c r="I22" i="2"/>
  <c r="H22" i="2"/>
  <c r="G22" i="2"/>
  <c r="F22" i="2"/>
  <c r="E22" i="2"/>
  <c r="D22" i="2"/>
  <c r="C22" i="2"/>
  <c r="P21" i="2"/>
  <c r="O21" i="2"/>
  <c r="N21" i="2"/>
  <c r="K21" i="2"/>
  <c r="J21" i="2"/>
  <c r="I21" i="2"/>
  <c r="H21" i="2"/>
  <c r="G21" i="2"/>
  <c r="F21" i="2"/>
  <c r="E21" i="2"/>
  <c r="D21" i="2"/>
  <c r="C21" i="2"/>
  <c r="P20" i="2"/>
  <c r="O20" i="2"/>
  <c r="N20" i="2"/>
  <c r="K20" i="2"/>
  <c r="J20" i="2"/>
  <c r="I20" i="2"/>
  <c r="H20" i="2"/>
  <c r="G20" i="2"/>
  <c r="F20" i="2"/>
  <c r="F18" i="2" s="1"/>
  <c r="E20" i="2"/>
  <c r="C20" i="2"/>
  <c r="P19" i="2"/>
  <c r="P18" i="2" s="1"/>
  <c r="O19" i="2"/>
  <c r="N19" i="2"/>
  <c r="K19" i="2"/>
  <c r="K18" i="2" s="1"/>
  <c r="J19" i="2"/>
  <c r="I19" i="2"/>
  <c r="H19" i="2"/>
  <c r="G19" i="2"/>
  <c r="F19" i="2"/>
  <c r="E19" i="2"/>
  <c r="D19" i="2"/>
  <c r="C19" i="2"/>
  <c r="C18" i="2" s="1"/>
  <c r="O18" i="2"/>
  <c r="N18" i="2"/>
  <c r="L18" i="2"/>
  <c r="J18" i="2"/>
  <c r="P17" i="2"/>
  <c r="O17" i="2"/>
  <c r="N17" i="2"/>
  <c r="K17" i="2"/>
  <c r="J17" i="2"/>
  <c r="I17" i="2"/>
  <c r="H17" i="2"/>
  <c r="Q17" i="2" s="1"/>
  <c r="G17" i="2"/>
  <c r="F17" i="2"/>
  <c r="E17" i="2"/>
  <c r="D17" i="2"/>
  <c r="C17" i="2"/>
  <c r="P16" i="2"/>
  <c r="O16" i="2"/>
  <c r="N16" i="2"/>
  <c r="M16" i="2"/>
  <c r="K16" i="2"/>
  <c r="J16" i="2"/>
  <c r="I16" i="2"/>
  <c r="H16" i="2"/>
  <c r="G16" i="2"/>
  <c r="F16" i="2"/>
  <c r="E16" i="2"/>
  <c r="D16" i="2"/>
  <c r="C16" i="2"/>
  <c r="P15" i="2"/>
  <c r="O15" i="2"/>
  <c r="N15" i="2"/>
  <c r="M15" i="2"/>
  <c r="K15" i="2"/>
  <c r="J15" i="2"/>
  <c r="I15" i="2"/>
  <c r="H15" i="2"/>
  <c r="G15" i="2"/>
  <c r="F15" i="2"/>
  <c r="E15" i="2"/>
  <c r="D15" i="2"/>
  <c r="C15" i="2"/>
  <c r="P14" i="2"/>
  <c r="O14" i="2"/>
  <c r="N14" i="2"/>
  <c r="K14" i="2"/>
  <c r="J14" i="2"/>
  <c r="I14" i="2"/>
  <c r="H14" i="2"/>
  <c r="G14" i="2"/>
  <c r="F14" i="2"/>
  <c r="E14" i="2"/>
  <c r="C14" i="2"/>
  <c r="P13" i="2"/>
  <c r="O13" i="2"/>
  <c r="N13" i="2"/>
  <c r="N12" i="2" s="1"/>
  <c r="M12" i="2"/>
  <c r="K13" i="2"/>
  <c r="J13" i="2"/>
  <c r="J12" i="2" s="1"/>
  <c r="I13" i="2"/>
  <c r="H13" i="2"/>
  <c r="G13" i="2"/>
  <c r="F13" i="2"/>
  <c r="F12" i="2" s="1"/>
  <c r="E13" i="2"/>
  <c r="D13" i="2"/>
  <c r="C13" i="2"/>
  <c r="C12" i="2" s="1"/>
  <c r="P12" i="2"/>
  <c r="O12" i="2"/>
  <c r="L12" i="2"/>
  <c r="L85" i="2" s="1"/>
  <c r="K12" i="2"/>
  <c r="G12" i="2"/>
  <c r="Q35" i="2" l="1"/>
  <c r="F38" i="2"/>
  <c r="J38" i="2"/>
  <c r="Q41" i="2"/>
  <c r="Q42" i="2"/>
  <c r="Q45" i="2"/>
  <c r="Q67" i="2"/>
  <c r="Q74" i="2"/>
  <c r="Q79" i="2"/>
  <c r="C28" i="2"/>
  <c r="G28" i="2"/>
  <c r="K28" i="2"/>
  <c r="K85" i="2" s="1"/>
  <c r="D18" i="2"/>
  <c r="H18" i="2"/>
  <c r="H28" i="2"/>
  <c r="Q39" i="2"/>
  <c r="D38" i="2"/>
  <c r="D12" i="2"/>
  <c r="D85" i="2" s="1"/>
  <c r="H12" i="2"/>
  <c r="H85" i="2" s="1"/>
  <c r="Q15" i="2"/>
  <c r="E18" i="2"/>
  <c r="I18" i="2"/>
  <c r="Q23" i="2"/>
  <c r="Q26" i="2"/>
  <c r="Q30" i="2"/>
  <c r="E12" i="2"/>
  <c r="I12" i="2"/>
  <c r="I85" i="2" s="1"/>
  <c r="Q21" i="2"/>
  <c r="Q27" i="2"/>
  <c r="Q37" i="2"/>
  <c r="J28" i="2"/>
  <c r="J85" i="2" s="1"/>
  <c r="Q47" i="2"/>
  <c r="Q49" i="2"/>
  <c r="Q51" i="2"/>
  <c r="Q53" i="2"/>
  <c r="C54" i="2"/>
  <c r="Q63" i="2"/>
  <c r="E64" i="2"/>
  <c r="Q64" i="2" s="1"/>
  <c r="Q65" i="2"/>
  <c r="Q70" i="2"/>
  <c r="Q43" i="2"/>
  <c r="Q48" i="2"/>
  <c r="D54" i="2"/>
  <c r="Q71" i="2"/>
  <c r="Q32" i="2"/>
  <c r="Q14" i="2"/>
  <c r="Q24" i="2"/>
  <c r="Q40" i="2"/>
  <c r="Q55" i="2"/>
  <c r="Q56" i="2"/>
  <c r="Q16" i="2"/>
  <c r="Q20" i="2"/>
  <c r="Q22" i="2"/>
  <c r="Q29" i="2"/>
  <c r="Q46" i="2"/>
  <c r="Q58" i="2"/>
  <c r="Q34" i="2"/>
  <c r="M28" i="2"/>
  <c r="M18" i="2"/>
  <c r="Q25" i="2"/>
  <c r="Q19" i="2"/>
  <c r="C85" i="2"/>
  <c r="O85" i="2"/>
  <c r="N85" i="2"/>
  <c r="P85" i="2"/>
  <c r="Q38" i="2"/>
  <c r="Q13" i="2"/>
  <c r="G18" i="2"/>
  <c r="F28" i="2"/>
  <c r="F85" i="2" s="1"/>
  <c r="E38" i="2"/>
  <c r="E85" i="2" s="1"/>
  <c r="Q54" i="2" l="1"/>
  <c r="Q12" i="2"/>
  <c r="M85" i="2"/>
  <c r="Q18" i="2"/>
  <c r="Q28" i="2"/>
  <c r="G85" i="2"/>
  <c r="Q85" i="2" l="1"/>
</calcChain>
</file>

<file path=xl/sharedStrings.xml><?xml version="1.0" encoding="utf-8"?>
<sst xmlns="http://schemas.openxmlformats.org/spreadsheetml/2006/main" count="165" uniqueCount="165">
  <si>
    <t>MINISTERIO DE CULTURA</t>
  </si>
  <si>
    <t xml:space="preserve"> DIRECCION FINANCIERA / DEPARTAMENTO DE PRESUPUESTO</t>
  </si>
  <si>
    <t>Año 2022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</si>
  <si>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</si>
  <si>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</si>
  <si>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</si>
  <si>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</si>
  <si>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</si>
  <si>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</si>
  <si>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</si>
  <si>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</si>
  <si>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</si>
  <si>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</si>
  <si>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</si>
  <si>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</si>
  <si>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</si>
  <si>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</si>
  <si>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</si>
  <si>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</si>
  <si>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</si>
  <si>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</si>
  <si>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</si>
  <si>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</si>
  <si>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</si>
  <si>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</si>
  <si>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</si>
  <si>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</si>
  <si>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</si>
  <si>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</si>
  <si>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</si>
  <si>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</si>
  <si>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</si>
  <si>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</si>
  <si>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</si>
  <si>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</si>
  <si>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</si>
  <si>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</si>
  <si>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</si>
  <si>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</si>
  <si>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</si>
  <si>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</si>
  <si>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</si>
  <si>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</si>
  <si>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</si>
  <si>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</si>
  <si>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</si>
  <si>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</si>
  <si>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</si>
  <si>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</si>
  <si>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</si>
  <si>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</si>
  <si>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</si>
  <si>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</si>
  <si>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</si>
  <si>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</si>
  <si>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</si>
  <si>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</si>
  <si>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</si>
  <si>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</si>
  <si>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</si>
  <si>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</si>
  <si>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</si>
  <si>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</si>
  <si>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</si>
  <si>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</si>
  <si>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</si>
  <si>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</si>
  <si>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</si>
  <si>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</si>
  <si>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</si>
  <si>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</si>
  <si>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</si>
  <si>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</si>
  <si>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</si>
  <si>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</si>
  <si>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</si>
  <si>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</si>
  <si>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</si>
  <si>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</si>
  <si>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</si>
  <si>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</si>
  <si>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</si>
  <si>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</si>
  <si>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</si>
  <si>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</si>
  <si>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</si>
  <si>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</si>
  <si>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</si>
  <si>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</si>
  <si>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</si>
  <si>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</si>
  <si>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>2.5.1 - TRANSFERENCIAS DE CAPITAL AL SECTOR PRIVADO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</si>
  <si>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</si>
  <si>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</si>
  <si>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</si>
  <si>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</si>
  <si>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</si>
  <si>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</si>
  <si>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</si>
  <si>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</si>
  <si>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</si>
  <si>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</si>
  <si>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</si>
  <si>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</si>
  <si>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</si>
  <si>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</si>
  <si>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AUDIOVISUAL, RECREATIVO Y EDUCACIONAL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</si>
  <si>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</si>
  <si>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</si>
  <si>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</si>
  <si>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</si>
  <si>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</si>
  <si>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</si>
  <si>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</si>
  <si>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</si>
  <si>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</si>
  <si>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</si>
  <si>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</si>
  <si>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</si>
  <si>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</si>
  <si>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</si>
  <si>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</si>
  <si>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</si>
  <si>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</si>
  <si>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</si>
  <si>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</si>
  <si>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</si>
  <si>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</si>
  <si>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</si>
  <si>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</si>
  <si>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</si>
  <si>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</si>
  <si>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</si>
  <si>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</si>
  <si>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</si>
  <si>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</si>
  <si>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</si>
  <si>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</si>
  <si>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</si>
  <si>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</si>
  <si>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</si>
  <si>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</si>
  <si>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</si>
  <si>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</si>
  <si>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</si>
  <si>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</si>
  <si>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</si>
  <si>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</si>
  <si>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</si>
  <si>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</si>
  <si>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</si>
  <si>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</si>
  <si>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</si>
  <si>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</si>
  <si>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</si>
  <si>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general</t>
  </si>
  <si>
    <t>FUENTE : Sistema Integrado de Gestión Financiera  (SIGEF)</t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</si>
  <si>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</si>
  <si>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</si>
  <si>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</si>
  <si>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FLORINDA MATRILLE LAJARA</t>
  </si>
  <si>
    <t xml:space="preserve">ENC. DEPTO. DE PRESUPUESTO </t>
  </si>
  <si>
    <t>DIRECTORA FINANCIERA</t>
  </si>
  <si>
    <t xml:space="preserve">Unidad Ejecutora 0001 </t>
  </si>
  <si>
    <t>LIC. JUANA VILLAR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</si>
</sst>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_);_(* \(#,##0.0\);_(* &quot;-&quot;??_);_(@_)"/>
  </numFmts>
  <fonts count="12" x14ac:knownFonts="1"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64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1" applyNumberFormat="1" applyFont="1" applyAlignment="1">
      <alignment vertical="center"/>
    </xf>
    <xf numFmtId="4" fontId="8" fillId="0" borderId="9" xfId="0" applyNumberFormat="1" applyFont="1" applyBorder="1" applyAlignment="1">
      <alignment vertical="center"/>
    </xf>
    <xf numFmtId="4" fontId="7" fillId="2" borderId="11" xfId="0" applyNumberFormat="1" applyFont="1" applyFill="1" applyBorder="1" applyAlignment="1">
      <alignment vertical="center"/>
    </xf>
    <xf numFmtId="4" fontId="7" fillId="2" borderId="11" xfId="1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43" fontId="7" fillId="2" borderId="3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997794</xdr:colOff>
      <xdr:row>0</xdr:row>
      <xdr:rowOff>155865</xdr:rowOff>
    </xdr:from>
    <xdr:to>
      <xdr:col>2</xdr:col>
      <xdr:colOff>478155</xdr:colOff>
      <xdr:row>6</xdr:row>
      <xdr:rowOff>173182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744" y="155865"/>
          <a:ext cx="2280711" cy="1369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AppData\Local\Microsoft\Windows\INetCache\Content.Outlook\6HW7TJN7\Ejecucion%20mensual%20Enero%20hasta%20Agsoto%202022%20UE0001.%20version%20OA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Documents\flor\modificacion\SEP%2022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>
        <row r="1">
          <cell r="A1" t="str">
            <v>Ref CCP Concepto.Ref CCP Cuenta</v>
          </cell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C3">
            <v>99811966.620000005</v>
          </cell>
          <cell r="D3">
            <v>139818822.72999999</v>
          </cell>
          <cell r="E3">
            <v>168705501.16999999</v>
          </cell>
          <cell r="F3">
            <v>139330584.18000001</v>
          </cell>
          <cell r="G3">
            <v>142471496.97</v>
          </cell>
          <cell r="H3">
            <v>224686144.56</v>
          </cell>
          <cell r="I3">
            <v>233624289.74000001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2.1</v>
          </cell>
          <cell r="B4" t="str">
            <v>REMUNERACIONES Y CONTRIBUCIONES</v>
          </cell>
          <cell r="C4">
            <v>42166398.729999997</v>
          </cell>
          <cell r="D4">
            <v>67470798.340000004</v>
          </cell>
          <cell r="E4">
            <v>59416250.549999997</v>
          </cell>
          <cell r="F4">
            <v>59460932.210000001</v>
          </cell>
          <cell r="G4">
            <v>57983836.25</v>
          </cell>
          <cell r="H4">
            <v>82204828.810000002</v>
          </cell>
          <cell r="I4">
            <v>58096525.810000002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2.1.1</v>
          </cell>
          <cell r="B5" t="str">
            <v>REMUNERACIONES</v>
          </cell>
          <cell r="C5">
            <v>36647731.009999998</v>
          </cell>
          <cell r="D5">
            <v>54506027.07</v>
          </cell>
          <cell r="E5">
            <v>49707053.409999996</v>
          </cell>
          <cell r="F5">
            <v>49771985.740000002</v>
          </cell>
          <cell r="G5">
            <v>48290361.170000002</v>
          </cell>
          <cell r="H5">
            <v>72819292.140000001</v>
          </cell>
          <cell r="I5">
            <v>48772146.759999998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2.1.2</v>
          </cell>
          <cell r="B6" t="str">
            <v>SOBRESUELDOS</v>
          </cell>
          <cell r="C6">
            <v>30000</v>
          </cell>
          <cell r="D6">
            <v>4794000</v>
          </cell>
          <cell r="E6">
            <v>2257000</v>
          </cell>
          <cell r="F6">
            <v>2236249</v>
          </cell>
          <cell r="G6">
            <v>2453149</v>
          </cell>
          <cell r="H6">
            <v>2281291</v>
          </cell>
          <cell r="I6">
            <v>2293111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2.1.5</v>
          </cell>
          <cell r="B7" t="str">
            <v>CONTRIBUCIONES A LA SEGURIDAD SOCIAL</v>
          </cell>
          <cell r="C7">
            <v>5488667.7199999997</v>
          </cell>
          <cell r="D7">
            <v>8170771.2699999996</v>
          </cell>
          <cell r="E7">
            <v>7452197.1399999997</v>
          </cell>
          <cell r="F7">
            <v>7452697.4699999997</v>
          </cell>
          <cell r="G7">
            <v>7240326.0800000001</v>
          </cell>
          <cell r="H7">
            <v>7104245.6699999999</v>
          </cell>
          <cell r="I7">
            <v>7031268.0499999998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2.2000000000000002</v>
          </cell>
          <cell r="B8" t="str">
            <v>CONTRATACIÓN DE SERVICIOS</v>
          </cell>
          <cell r="C8">
            <v>8891644.4399999995</v>
          </cell>
          <cell r="D8">
            <v>9057936.1899999995</v>
          </cell>
          <cell r="E8">
            <v>13883710.82</v>
          </cell>
          <cell r="F8">
            <v>10642736.92</v>
          </cell>
          <cell r="G8">
            <v>15092844.779999999</v>
          </cell>
          <cell r="H8">
            <v>33740563.960000001</v>
          </cell>
          <cell r="I8">
            <v>39515342.130000003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2.2.1</v>
          </cell>
          <cell r="B9" t="str">
            <v>SERVICIOS BÁSICOS</v>
          </cell>
          <cell r="C9">
            <v>8891644.4399999995</v>
          </cell>
          <cell r="D9">
            <v>8250533.0499999998</v>
          </cell>
          <cell r="E9">
            <v>9412928.6699999999</v>
          </cell>
          <cell r="F9">
            <v>9099405.8000000007</v>
          </cell>
          <cell r="G9">
            <v>8364509.4100000001</v>
          </cell>
          <cell r="H9">
            <v>12117195.390000001</v>
          </cell>
          <cell r="I9">
            <v>10408680.73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2.2.2</v>
          </cell>
          <cell r="B10" t="str">
            <v>PUBLICIDAD, IMPRESIÓN Y ENCUADERNACIÓN</v>
          </cell>
          <cell r="C10">
            <v>0</v>
          </cell>
          <cell r="D10">
            <v>0</v>
          </cell>
          <cell r="E10">
            <v>121114.89</v>
          </cell>
          <cell r="F10">
            <v>0</v>
          </cell>
          <cell r="G10">
            <v>0</v>
          </cell>
          <cell r="H10">
            <v>2304353.84</v>
          </cell>
          <cell r="I10">
            <v>348572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2.2.3</v>
          </cell>
          <cell r="B11" t="str">
            <v>VIÁTICOS</v>
          </cell>
          <cell r="C11">
            <v>0</v>
          </cell>
          <cell r="D11">
            <v>92150</v>
          </cell>
          <cell r="E11">
            <v>85000</v>
          </cell>
          <cell r="F11">
            <v>52450</v>
          </cell>
          <cell r="G11">
            <v>31500</v>
          </cell>
          <cell r="H11">
            <v>170150</v>
          </cell>
          <cell r="I11">
            <v>80350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2.2.4</v>
          </cell>
          <cell r="B12" t="str">
            <v>TRANSPORTE Y ALMACENAJE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2.2.5</v>
          </cell>
          <cell r="B13" t="str">
            <v>ALQUILERES Y RENTAS</v>
          </cell>
          <cell r="C13">
            <v>0</v>
          </cell>
          <cell r="D13">
            <v>0</v>
          </cell>
          <cell r="E13">
            <v>877960</v>
          </cell>
          <cell r="F13">
            <v>419258.4</v>
          </cell>
          <cell r="G13">
            <v>318736.88</v>
          </cell>
          <cell r="H13">
            <v>478590</v>
          </cell>
          <cell r="I13">
            <v>6291997.5199999996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2.2.6</v>
          </cell>
          <cell r="B14" t="str">
            <v>SEGUROS</v>
          </cell>
          <cell r="C14">
            <v>0</v>
          </cell>
          <cell r="D14">
            <v>715253.14</v>
          </cell>
          <cell r="E14">
            <v>1466357.08</v>
          </cell>
          <cell r="F14">
            <v>759875.17</v>
          </cell>
          <cell r="G14">
            <v>0</v>
          </cell>
          <cell r="H14">
            <v>1433331.47</v>
          </cell>
          <cell r="I14">
            <v>854720.91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2.2.7</v>
          </cell>
          <cell r="B15" t="str">
            <v>SERVICIOS DE CONSERVACIÓN, REPARACIONES MENORES E INSTALACIONES TEMPORALES</v>
          </cell>
          <cell r="C15">
            <v>0</v>
          </cell>
          <cell r="D15">
            <v>0</v>
          </cell>
          <cell r="E15">
            <v>1188256.3500000001</v>
          </cell>
          <cell r="F15">
            <v>152565.54999999999</v>
          </cell>
          <cell r="G15">
            <v>4111355.83</v>
          </cell>
          <cell r="H15">
            <v>1374241.85</v>
          </cell>
          <cell r="I15">
            <v>19682915.969999999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2.2.8</v>
          </cell>
          <cell r="B16" t="str">
            <v>OTROS SERVICIOS NO INCLUIDOS EN CONCEPTOS ANTERIORES</v>
          </cell>
          <cell r="C16">
            <v>0</v>
          </cell>
          <cell r="D16">
            <v>0</v>
          </cell>
          <cell r="E16">
            <v>528262.40000000002</v>
          </cell>
          <cell r="F16">
            <v>0</v>
          </cell>
          <cell r="G16">
            <v>42480</v>
          </cell>
          <cell r="H16">
            <v>15384889.08</v>
          </cell>
          <cell r="I16">
            <v>1094734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2.2.9</v>
          </cell>
          <cell r="B17" t="str">
            <v>OTRAS CONTRATACIONES DE SERVICIOS</v>
          </cell>
          <cell r="C17">
            <v>0</v>
          </cell>
          <cell r="D17">
            <v>0</v>
          </cell>
          <cell r="E17">
            <v>203831.43</v>
          </cell>
          <cell r="F17">
            <v>159182</v>
          </cell>
          <cell r="G17">
            <v>2224262.66</v>
          </cell>
          <cell r="H17">
            <v>477812.33</v>
          </cell>
          <cell r="I17">
            <v>753371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2.2999999999999998</v>
          </cell>
          <cell r="B18" t="str">
            <v>MATERIALES Y SUMINISTROS</v>
          </cell>
          <cell r="C18">
            <v>0</v>
          </cell>
          <cell r="D18">
            <v>0</v>
          </cell>
          <cell r="E18">
            <v>944998.83</v>
          </cell>
          <cell r="F18">
            <v>167110</v>
          </cell>
          <cell r="G18">
            <v>143842</v>
          </cell>
          <cell r="H18">
            <v>2535894.75</v>
          </cell>
          <cell r="I18">
            <v>1192742.1399999999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2.3.1</v>
          </cell>
          <cell r="B19" t="str">
            <v>ALIMENTOS Y PRODUCTOS AGROFORESTALES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1052324</v>
          </cell>
          <cell r="I19">
            <v>105205.9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2.3.2</v>
          </cell>
          <cell r="B20" t="str">
            <v>TEXTILES Y VESTUARIOS</v>
          </cell>
          <cell r="C20">
            <v>0</v>
          </cell>
          <cell r="D20">
            <v>0</v>
          </cell>
          <cell r="E20">
            <v>109740</v>
          </cell>
          <cell r="F20">
            <v>0</v>
          </cell>
          <cell r="G20">
            <v>0</v>
          </cell>
          <cell r="H20">
            <v>293837.61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2.3.3</v>
          </cell>
          <cell r="B21" t="str">
            <v>PAPEL, CARTÓN E IMPRESOS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392940</v>
          </cell>
          <cell r="I21">
            <v>347072.99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2.3.5</v>
          </cell>
          <cell r="B22" t="str">
            <v>CUERO, CAUCHO Y PLÁSTICO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2.3.6</v>
          </cell>
          <cell r="B23" t="str">
            <v>PRODUCTOS DE MINERALES, METÁLICOS Y NO METÁLICOS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13260.22</v>
          </cell>
          <cell r="I23">
            <v>6545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2.3.7</v>
          </cell>
          <cell r="B24" t="str">
            <v>COMBUSTIBLES, LUBRICANTES, PRODUCTOS QUÍMICOS Y CONEXOS</v>
          </cell>
          <cell r="C24">
            <v>0</v>
          </cell>
          <cell r="D24">
            <v>0</v>
          </cell>
          <cell r="E24">
            <v>269581.2</v>
          </cell>
          <cell r="F24">
            <v>167110</v>
          </cell>
          <cell r="G24">
            <v>0</v>
          </cell>
          <cell r="H24">
            <v>51036.800000000003</v>
          </cell>
          <cell r="I24">
            <v>104818.19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2.3.9</v>
          </cell>
          <cell r="B25" t="str">
            <v>PRODUCTOS Y ÚTILES VARIOS</v>
          </cell>
          <cell r="C25">
            <v>0</v>
          </cell>
          <cell r="D25">
            <v>0</v>
          </cell>
          <cell r="E25">
            <v>565677.63</v>
          </cell>
          <cell r="F25">
            <v>0</v>
          </cell>
          <cell r="G25">
            <v>143842</v>
          </cell>
          <cell r="H25">
            <v>732496.12</v>
          </cell>
          <cell r="I25">
            <v>629100.06000000006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2.4</v>
          </cell>
          <cell r="B26" t="str">
            <v>TRANSFERENCIAS CORRIENTES</v>
          </cell>
          <cell r="C26">
            <v>48753923.450000003</v>
          </cell>
          <cell r="D26">
            <v>63290088.200000003</v>
          </cell>
          <cell r="E26">
            <v>88457968.430000007</v>
          </cell>
          <cell r="F26">
            <v>69059805.049999997</v>
          </cell>
          <cell r="G26">
            <v>69132675.280000001</v>
          </cell>
          <cell r="H26">
            <v>104709640.51000001</v>
          </cell>
          <cell r="I26">
            <v>83837142.969999999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2.4.1</v>
          </cell>
          <cell r="B27" t="str">
            <v>TRANSFERENCIAS CORRIENTES AL SECTOR PRIVADO</v>
          </cell>
          <cell r="C27">
            <v>100000</v>
          </cell>
          <cell r="D27">
            <v>100000</v>
          </cell>
          <cell r="E27">
            <v>9504574.4800000004</v>
          </cell>
          <cell r="F27">
            <v>11334374.85</v>
          </cell>
          <cell r="G27">
            <v>6961975.0800000001</v>
          </cell>
          <cell r="H27">
            <v>19098170.309999999</v>
          </cell>
          <cell r="I27">
            <v>13453169.82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2.4.2</v>
          </cell>
          <cell r="B28" t="str">
            <v>TRANSFERENCIAS CORRIENTES AL  GOBIERNO GENERAL NACIONAL</v>
          </cell>
          <cell r="C28">
            <v>20650189.25</v>
          </cell>
          <cell r="D28">
            <v>29369354</v>
          </cell>
          <cell r="E28">
            <v>45011594.75</v>
          </cell>
          <cell r="F28">
            <v>31677046</v>
          </cell>
          <cell r="G28">
            <v>31677046</v>
          </cell>
          <cell r="H28">
            <v>31677046</v>
          </cell>
          <cell r="I28">
            <v>20650188.949999999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2.4.4</v>
          </cell>
          <cell r="B29" t="str">
            <v>TRANSFERENCIAS CORRIENTES A EMPRESAS PÚBLICAS NO FINANCIERAS</v>
          </cell>
          <cell r="C29">
            <v>8538769.5399999991</v>
          </cell>
          <cell r="D29">
            <v>8538769.5399999991</v>
          </cell>
          <cell r="E29">
            <v>8538769.5399999991</v>
          </cell>
          <cell r="F29">
            <v>8538769.5399999991</v>
          </cell>
          <cell r="G29">
            <v>8538769.5399999991</v>
          </cell>
          <cell r="H29">
            <v>34549104.539999999</v>
          </cell>
          <cell r="I29">
            <v>18538769.539999999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2.4.7</v>
          </cell>
          <cell r="B30" t="str">
            <v>TRANSFERENCIAS CORRIENTES AL SECTOR EXTERNO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555000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2.4.9</v>
          </cell>
          <cell r="B31" t="str">
            <v>TRANSFERENCIAS CORRIENTES A OTRAS INSTITUCIONES PÚBLICAS</v>
          </cell>
          <cell r="C31">
            <v>19464964.66</v>
          </cell>
          <cell r="D31">
            <v>25281964.66</v>
          </cell>
          <cell r="E31">
            <v>25403029.66</v>
          </cell>
          <cell r="F31">
            <v>17509614.66</v>
          </cell>
          <cell r="G31">
            <v>21399884.66</v>
          </cell>
          <cell r="H31">
            <v>19385319.66</v>
          </cell>
          <cell r="I31">
            <v>31195014.66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2.5</v>
          </cell>
          <cell r="B32" t="str">
            <v>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45000000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2.5.2</v>
          </cell>
          <cell r="B33" t="str">
            <v>TRANSFERENCIAS DE CAPITAL AL GOBIERNO GENERAL 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45000000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2.6</v>
          </cell>
          <cell r="B34" t="str">
            <v>BIENES MUEBLES, INMUEBLES E INTANGIBLES</v>
          </cell>
          <cell r="C34">
            <v>0</v>
          </cell>
          <cell r="D34">
            <v>0</v>
          </cell>
          <cell r="E34">
            <v>5194690.75</v>
          </cell>
          <cell r="F34">
            <v>0</v>
          </cell>
          <cell r="G34">
            <v>118298.66</v>
          </cell>
          <cell r="H34">
            <v>0</v>
          </cell>
          <cell r="I34">
            <v>5982536.6900000004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2.6.1</v>
          </cell>
          <cell r="B35" t="str">
            <v>MOBILIARIO Y EQUIPO</v>
          </cell>
          <cell r="C35">
            <v>0</v>
          </cell>
          <cell r="D35">
            <v>0</v>
          </cell>
          <cell r="E35">
            <v>173666.5</v>
          </cell>
          <cell r="F35">
            <v>0</v>
          </cell>
          <cell r="G35">
            <v>0</v>
          </cell>
          <cell r="H35">
            <v>0</v>
          </cell>
          <cell r="I35">
            <v>5147778.4800000004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2.6.2</v>
          </cell>
          <cell r="B36" t="str">
            <v>MOBILIARIO Y EQUIPO DE AUDIO, AUDIOVISUAL, RECREATIVO Y EDUCACIONAL</v>
          </cell>
          <cell r="C36">
            <v>0</v>
          </cell>
          <cell r="D36">
            <v>0</v>
          </cell>
          <cell r="E36">
            <v>5001984.24</v>
          </cell>
          <cell r="F36">
            <v>0</v>
          </cell>
          <cell r="G36">
            <v>118298.66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2.6.5</v>
          </cell>
          <cell r="B37" t="str">
            <v>MAQUINARIA, OTROS EQUIPOS Y HERRAMIENTAS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834758.21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2.6.6</v>
          </cell>
          <cell r="B38" t="str">
            <v>EQUIPOS DE DEFENSA Y SEGURIDAD</v>
          </cell>
          <cell r="C38">
            <v>0</v>
          </cell>
          <cell r="D38">
            <v>0</v>
          </cell>
          <cell r="E38">
            <v>19040.009999999998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2.7</v>
          </cell>
          <cell r="B39" t="str">
            <v>OBRAS</v>
          </cell>
          <cell r="C39">
            <v>0</v>
          </cell>
          <cell r="D39">
            <v>0</v>
          </cell>
          <cell r="E39">
            <v>807881.79</v>
          </cell>
          <cell r="F39">
            <v>0</v>
          </cell>
          <cell r="G39">
            <v>0</v>
          </cell>
          <cell r="H39">
            <v>1495216.53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2.7.1</v>
          </cell>
          <cell r="B40" t="str">
            <v>OBRAS EN EDIFICACIONES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2.7.2</v>
          </cell>
          <cell r="B41" t="str">
            <v>INFRAESTRUCTURA</v>
          </cell>
          <cell r="C41">
            <v>0</v>
          </cell>
          <cell r="D41">
            <v>0</v>
          </cell>
          <cell r="E41">
            <v>807881.79</v>
          </cell>
          <cell r="F41">
            <v>0</v>
          </cell>
          <cell r="G41">
            <v>0</v>
          </cell>
          <cell r="H41">
            <v>1495216.53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Ref CCP Concepto.Ref CCP Cuenta</v>
          </cell>
          <cell r="C42" t="str">
            <v>Enero</v>
          </cell>
          <cell r="D42" t="str">
            <v>Febrero</v>
          </cell>
          <cell r="E42" t="str">
            <v>Marzo</v>
          </cell>
          <cell r="F42" t="str">
            <v>Abril</v>
          </cell>
          <cell r="G42" t="str">
            <v>Mayo</v>
          </cell>
          <cell r="H42" t="str">
            <v>Junio</v>
          </cell>
          <cell r="I42" t="str">
            <v>Julio</v>
          </cell>
          <cell r="J42" t="str">
            <v>Agosto</v>
          </cell>
          <cell r="L42" t="str">
            <v>Septiembre</v>
          </cell>
          <cell r="M42" t="str">
            <v>Octubre</v>
          </cell>
          <cell r="N42" t="str">
            <v>Noviembre</v>
          </cell>
          <cell r="O42" t="str">
            <v>Diciembre</v>
          </cell>
        </row>
        <row r="43">
          <cell r="A43" t="str">
            <v>Total General</v>
          </cell>
          <cell r="C43">
            <v>99811966.620000005</v>
          </cell>
          <cell r="D43">
            <v>139818822.72999999</v>
          </cell>
          <cell r="E43">
            <v>168705501.16999999</v>
          </cell>
          <cell r="F43">
            <v>139330584.18000001</v>
          </cell>
          <cell r="G43">
            <v>142471496.97</v>
          </cell>
          <cell r="H43">
            <v>224686144.56</v>
          </cell>
          <cell r="I43">
            <v>233624289.74000001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Parametros del Reporte:</v>
          </cell>
        </row>
        <row r="45">
          <cell r="A45" t="str">
            <v>Parametros Reporte: Hasta : 31/07/2022 23:59
null : Aprobado
Lista Clasificadores : Posee 1 valores!
[2022-0216-01-01-0001-MINISTERIO DE CULTURA]
Preconfiguración : - Perí-odo : 2022 Institucional : N Partida Libre :
Presupuestado : S
Titulo Reporte : Ejecucion Mensual Fecha : 01/01/2022 00:00
No Presupuestado : N
Tipo Fecha : 02-02-Hist.Imputacion : -
Reportes Anteriores : - Tipo de Reporte : pdf-Archivo PDF Acrobat Entidad :  No Informado
Etapa del Gasto : DEVENGADO-DEVENGADO
Clasificador : dr.gov.sigef.clasificadores.institucional.ue.LookupVOUePartidasDelGasto-UE Partidas Del Gasto Nombre :</v>
          </cell>
        </row>
      </sheetData>
      <sheetData sheetId="1"/>
      <sheetData sheetId="2"/>
      <sheetData sheetId="3">
        <row r="1">
          <cell r="A1" t="str">
            <v>Ref CCP Concepto.Ref CCP Cuenta</v>
          </cell>
          <cell r="D1" t="str">
            <v>Presupuesto Inicial</v>
          </cell>
          <cell r="F1" t="str">
            <v>Modificaciones Presupestarias</v>
          </cell>
          <cell r="H1" t="str">
            <v>Presupuesto Vigente</v>
          </cell>
          <cell r="J1" t="str">
            <v>Presupuesto Disponible</v>
          </cell>
          <cell r="L1" t="str">
            <v>ETAPAS DEL GASTO</v>
          </cell>
        </row>
        <row r="2">
          <cell r="L2" t="str">
            <v>Preventivo</v>
          </cell>
          <cell r="N2" t="str">
            <v>Compromiso</v>
          </cell>
          <cell r="P2" t="str">
            <v>Devengado</v>
          </cell>
          <cell r="R2" t="str">
            <v>Libramiento</v>
          </cell>
          <cell r="T2" t="str">
            <v>Pagado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</row>
        <row r="4">
          <cell r="A4" t="str">
            <v>Total General</v>
          </cell>
          <cell r="E4">
            <v>2115775488</v>
          </cell>
          <cell r="G4">
            <v>42758103.539999999</v>
          </cell>
          <cell r="I4">
            <v>2158533591.54</v>
          </cell>
          <cell r="K4">
            <v>876821996.40999997</v>
          </cell>
          <cell r="M4">
            <v>1281711595.1300001</v>
          </cell>
          <cell r="O4">
            <v>1188435504.0799999</v>
          </cell>
          <cell r="Q4">
            <v>1149026252.97</v>
          </cell>
          <cell r="S4">
            <v>1034532541.23</v>
          </cell>
          <cell r="U4">
            <v>1034532541.23</v>
          </cell>
        </row>
        <row r="5">
          <cell r="A5" t="str">
            <v>2.1.2.1.1</v>
          </cell>
          <cell r="E5">
            <v>582024694</v>
          </cell>
          <cell r="G5">
            <v>-98710428.920000002</v>
          </cell>
          <cell r="I5">
            <v>483314265.07999998</v>
          </cell>
          <cell r="K5">
            <v>122799667.56999999</v>
          </cell>
          <cell r="M5">
            <v>360514597.50999999</v>
          </cell>
          <cell r="O5">
            <v>360514597.50999999</v>
          </cell>
          <cell r="Q5">
            <v>360514597.30000001</v>
          </cell>
          <cell r="S5">
            <v>360514597.30000001</v>
          </cell>
          <cell r="U5">
            <v>360514597.30000001</v>
          </cell>
        </row>
        <row r="6">
          <cell r="A6">
            <v>2.1</v>
          </cell>
          <cell r="B6" t="str">
            <v>REMUNERACIONES Y CONTRIBUCIONES</v>
          </cell>
          <cell r="E6">
            <v>582024694</v>
          </cell>
          <cell r="G6">
            <v>-98710428.920000002</v>
          </cell>
          <cell r="I6">
            <v>483314265.07999998</v>
          </cell>
          <cell r="K6">
            <v>122799667.56999999</v>
          </cell>
          <cell r="M6">
            <v>360514597.50999999</v>
          </cell>
          <cell r="O6">
            <v>360514597.50999999</v>
          </cell>
          <cell r="Q6">
            <v>360514597.30000001</v>
          </cell>
          <cell r="S6">
            <v>360514597.30000001</v>
          </cell>
          <cell r="U6">
            <v>360514597.30000001</v>
          </cell>
        </row>
        <row r="7">
          <cell r="A7" t="str">
            <v>2.1.1</v>
          </cell>
          <cell r="B7" t="str">
            <v>REMUNERACIONES</v>
          </cell>
          <cell r="E7">
            <v>582024694</v>
          </cell>
          <cell r="G7">
            <v>-98710428.920000002</v>
          </cell>
          <cell r="I7">
            <v>483314265.07999998</v>
          </cell>
          <cell r="K7">
            <v>122799667.56999999</v>
          </cell>
          <cell r="M7">
            <v>360514597.50999999</v>
          </cell>
          <cell r="O7">
            <v>360514597.50999999</v>
          </cell>
          <cell r="Q7">
            <v>360514597.30000001</v>
          </cell>
          <cell r="S7">
            <v>360514597.30000001</v>
          </cell>
          <cell r="U7">
            <v>360514597.30000001</v>
          </cell>
        </row>
        <row r="8">
          <cell r="A8" t="str">
            <v>2.1.1.1</v>
          </cell>
          <cell r="B8" t="str">
            <v>Remuneraciones al personal fijo</v>
          </cell>
          <cell r="E8">
            <v>454822034</v>
          </cell>
          <cell r="G8">
            <v>-136645749</v>
          </cell>
          <cell r="I8">
            <v>318176285</v>
          </cell>
          <cell r="K8">
            <v>61510103.710000001</v>
          </cell>
          <cell r="M8">
            <v>256666181.28999999</v>
          </cell>
          <cell r="O8">
            <v>256666181.28999999</v>
          </cell>
          <cell r="Q8">
            <v>256666181.28999999</v>
          </cell>
          <cell r="S8">
            <v>256666181.28999999</v>
          </cell>
          <cell r="U8">
            <v>256666181.28999999</v>
          </cell>
        </row>
        <row r="9">
          <cell r="A9" t="str">
            <v>2.1.1.1.01</v>
          </cell>
          <cell r="B9" t="str">
            <v>Sueldos empleados fijos</v>
          </cell>
          <cell r="E9">
            <v>454822034</v>
          </cell>
          <cell r="G9">
            <v>-136645749</v>
          </cell>
          <cell r="I9">
            <v>318176285</v>
          </cell>
          <cell r="K9">
            <v>61510103.710000001</v>
          </cell>
          <cell r="M9">
            <v>256666181.28999999</v>
          </cell>
          <cell r="O9">
            <v>256666181.28999999</v>
          </cell>
          <cell r="Q9">
            <v>256666181.28999999</v>
          </cell>
          <cell r="S9">
            <v>256666181.28999999</v>
          </cell>
          <cell r="U9">
            <v>256666181.28999999</v>
          </cell>
        </row>
        <row r="10">
          <cell r="A10" t="str">
            <v>2.1.1.2</v>
          </cell>
          <cell r="B10" t="str">
            <v>Remuneraciones al personal de carácter temporal</v>
          </cell>
          <cell r="E10">
            <v>74616000</v>
          </cell>
          <cell r="G10">
            <v>19051463.670000002</v>
          </cell>
          <cell r="I10">
            <v>93667463.670000002</v>
          </cell>
          <cell r="K10">
            <v>14857647</v>
          </cell>
          <cell r="M10">
            <v>78809816.670000002</v>
          </cell>
          <cell r="O10">
            <v>78809816.670000002</v>
          </cell>
          <cell r="Q10">
            <v>78809816.670000002</v>
          </cell>
          <cell r="S10">
            <v>78809816.670000002</v>
          </cell>
          <cell r="U10">
            <v>78809816.670000002</v>
          </cell>
        </row>
        <row r="11">
          <cell r="A11" t="str">
            <v>2.1.1.2.05</v>
          </cell>
          <cell r="B11" t="str">
            <v>Periodo probatorio de ingreso a carrera</v>
          </cell>
          <cell r="E11">
            <v>0</v>
          </cell>
          <cell r="G11">
            <v>330000</v>
          </cell>
          <cell r="I11">
            <v>330000</v>
          </cell>
          <cell r="K11">
            <v>220000</v>
          </cell>
          <cell r="M11">
            <v>110000</v>
          </cell>
          <cell r="O11">
            <v>110000</v>
          </cell>
          <cell r="Q11">
            <v>110000</v>
          </cell>
          <cell r="S11">
            <v>110000</v>
          </cell>
          <cell r="U11">
            <v>110000</v>
          </cell>
        </row>
        <row r="12">
          <cell r="A12" t="str">
            <v>2.1.1.2.08</v>
          </cell>
          <cell r="B12" t="str">
            <v>Empleados temporales</v>
          </cell>
          <cell r="E12">
            <v>74616000</v>
          </cell>
          <cell r="G12">
            <v>11987248.67</v>
          </cell>
          <cell r="I12">
            <v>86603248.670000002</v>
          </cell>
          <cell r="K12">
            <v>13137232</v>
          </cell>
          <cell r="M12">
            <v>73466016.670000002</v>
          </cell>
          <cell r="O12">
            <v>73466016.670000002</v>
          </cell>
          <cell r="Q12">
            <v>73466016.670000002</v>
          </cell>
          <cell r="S12">
            <v>73466016.670000002</v>
          </cell>
          <cell r="U12">
            <v>73466016.670000002</v>
          </cell>
        </row>
        <row r="13">
          <cell r="A13" t="str">
            <v>2.1.1.2.09</v>
          </cell>
          <cell r="B13" t="str">
            <v>Personal de carácter eventual</v>
          </cell>
          <cell r="E13">
            <v>0</v>
          </cell>
          <cell r="G13">
            <v>6734215</v>
          </cell>
          <cell r="I13">
            <v>6734215</v>
          </cell>
          <cell r="K13">
            <v>1500415</v>
          </cell>
          <cell r="M13">
            <v>5233800</v>
          </cell>
          <cell r="O13">
            <v>5233800</v>
          </cell>
          <cell r="Q13">
            <v>5233800</v>
          </cell>
          <cell r="S13">
            <v>5233800</v>
          </cell>
          <cell r="U13">
            <v>5233800</v>
          </cell>
        </row>
        <row r="14">
          <cell r="A14" t="str">
            <v>2.1.1.3</v>
          </cell>
          <cell r="B14" t="str">
            <v>Sueldos al personal fijo en trámite de pensiones</v>
          </cell>
          <cell r="E14">
            <v>5799921</v>
          </cell>
          <cell r="G14">
            <v>-320434</v>
          </cell>
          <cell r="I14">
            <v>5479487</v>
          </cell>
          <cell r="K14">
            <v>2559347.1</v>
          </cell>
          <cell r="M14">
            <v>2920139.9</v>
          </cell>
          <cell r="O14">
            <v>2920139.9</v>
          </cell>
          <cell r="Q14">
            <v>2920139.9</v>
          </cell>
          <cell r="S14">
            <v>2920139.9</v>
          </cell>
          <cell r="U14">
            <v>2920139.9</v>
          </cell>
        </row>
        <row r="15">
          <cell r="A15" t="str">
            <v>2.1.1.3.01</v>
          </cell>
          <cell r="B15" t="str">
            <v>Sueldos al personal fijo en trámite de pensiones</v>
          </cell>
          <cell r="E15">
            <v>5799921</v>
          </cell>
          <cell r="G15">
            <v>-320434</v>
          </cell>
          <cell r="I15">
            <v>5479487</v>
          </cell>
          <cell r="K15">
            <v>2559347.1</v>
          </cell>
          <cell r="M15">
            <v>2920139.9</v>
          </cell>
          <cell r="O15">
            <v>2920139.9</v>
          </cell>
          <cell r="Q15">
            <v>2920139.9</v>
          </cell>
          <cell r="S15">
            <v>2920139.9</v>
          </cell>
          <cell r="U15">
            <v>2920139.9</v>
          </cell>
        </row>
        <row r="16">
          <cell r="A16" t="str">
            <v>2.1.1.4</v>
          </cell>
          <cell r="B16" t="str">
            <v>Sueldo anual no.13</v>
          </cell>
          <cell r="E16">
            <v>41786739</v>
          </cell>
          <cell r="G16">
            <v>0</v>
          </cell>
          <cell r="I16">
            <v>41786739</v>
          </cell>
          <cell r="K16">
            <v>41786739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</row>
        <row r="17">
          <cell r="A17" t="str">
            <v>2.1.1.4.01</v>
          </cell>
          <cell r="B17" t="str">
            <v>Sueldo Anual No. 13</v>
          </cell>
          <cell r="E17">
            <v>41786739</v>
          </cell>
          <cell r="G17">
            <v>0</v>
          </cell>
          <cell r="I17">
            <v>41786739</v>
          </cell>
          <cell r="K17">
            <v>41786739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</row>
        <row r="18">
          <cell r="A18" t="str">
            <v>2.1.1.5</v>
          </cell>
          <cell r="B18" t="str">
            <v>Prestaciones económicas</v>
          </cell>
          <cell r="E18">
            <v>5000000</v>
          </cell>
          <cell r="G18">
            <v>19204290.41</v>
          </cell>
          <cell r="I18">
            <v>24204290.41</v>
          </cell>
          <cell r="K18">
            <v>2085830.76</v>
          </cell>
          <cell r="M18">
            <v>22118459.649999999</v>
          </cell>
          <cell r="O18">
            <v>22118459.649999999</v>
          </cell>
          <cell r="Q18">
            <v>22118459.440000001</v>
          </cell>
          <cell r="S18">
            <v>22118459.440000001</v>
          </cell>
          <cell r="U18">
            <v>22118459.440000001</v>
          </cell>
        </row>
        <row r="19">
          <cell r="A19" t="str">
            <v>2.1.1.5.03</v>
          </cell>
          <cell r="B19" t="str">
            <v>Prestación laboral por desvinculación</v>
          </cell>
          <cell r="E19">
            <v>4000000</v>
          </cell>
          <cell r="G19">
            <v>10176036</v>
          </cell>
          <cell r="I19">
            <v>14176036</v>
          </cell>
          <cell r="K19">
            <v>381142.88</v>
          </cell>
          <cell r="M19">
            <v>13794893.119999999</v>
          </cell>
          <cell r="O19">
            <v>13794893.119999999</v>
          </cell>
          <cell r="Q19">
            <v>13794893.119999999</v>
          </cell>
          <cell r="S19">
            <v>13794893.119999999</v>
          </cell>
          <cell r="U19">
            <v>13794893.119999999</v>
          </cell>
        </row>
        <row r="20">
          <cell r="A20" t="str">
            <v>2.1.1.5.04</v>
          </cell>
          <cell r="B20" t="str">
            <v>Proporción de vacaciones no disfrutadas</v>
          </cell>
          <cell r="E20">
            <v>1000000</v>
          </cell>
          <cell r="G20">
            <v>9028254.4100000001</v>
          </cell>
          <cell r="I20">
            <v>10028254.41</v>
          </cell>
          <cell r="K20">
            <v>1704687.88</v>
          </cell>
          <cell r="M20">
            <v>8323566.5300000003</v>
          </cell>
          <cell r="O20">
            <v>8323566.5300000003</v>
          </cell>
          <cell r="Q20">
            <v>8323566.3200000003</v>
          </cell>
          <cell r="S20">
            <v>8323566.3200000003</v>
          </cell>
          <cell r="U20">
            <v>8323566.3200000003</v>
          </cell>
        </row>
        <row r="21">
          <cell r="A21" t="str">
            <v>2.1.2.1.2</v>
          </cell>
          <cell r="E21">
            <v>69874474</v>
          </cell>
          <cell r="G21">
            <v>-45114613.079999998</v>
          </cell>
          <cell r="I21">
            <v>24759860.920000002</v>
          </cell>
          <cell r="K21">
            <v>8394463.9199999999</v>
          </cell>
          <cell r="M21">
            <v>16365397</v>
          </cell>
          <cell r="O21">
            <v>16365397</v>
          </cell>
          <cell r="Q21">
            <v>16344800</v>
          </cell>
          <cell r="S21">
            <v>16344800</v>
          </cell>
          <cell r="U21">
            <v>16344800</v>
          </cell>
        </row>
        <row r="22">
          <cell r="A22">
            <v>2.1</v>
          </cell>
          <cell r="B22" t="str">
            <v>REMUNERACIONES Y CONTRIBUCIONES</v>
          </cell>
          <cell r="E22">
            <v>69874474</v>
          </cell>
          <cell r="G22">
            <v>-45114613.079999998</v>
          </cell>
          <cell r="I22">
            <v>24759860.920000002</v>
          </cell>
          <cell r="K22">
            <v>8394463.9199999999</v>
          </cell>
          <cell r="M22">
            <v>16365397</v>
          </cell>
          <cell r="O22">
            <v>16365397</v>
          </cell>
          <cell r="Q22">
            <v>16344800</v>
          </cell>
          <cell r="S22">
            <v>16344800</v>
          </cell>
          <cell r="U22">
            <v>16344800</v>
          </cell>
        </row>
        <row r="23">
          <cell r="A23" t="str">
            <v>2.1.2</v>
          </cell>
          <cell r="B23" t="str">
            <v>SOBRESUELDOS</v>
          </cell>
          <cell r="E23">
            <v>69874474</v>
          </cell>
          <cell r="G23">
            <v>-45114613.079999998</v>
          </cell>
          <cell r="I23">
            <v>24759860.920000002</v>
          </cell>
          <cell r="K23">
            <v>8394463.9199999999</v>
          </cell>
          <cell r="M23">
            <v>16365397</v>
          </cell>
          <cell r="O23">
            <v>16365397</v>
          </cell>
          <cell r="Q23">
            <v>16344800</v>
          </cell>
          <cell r="S23">
            <v>16344800</v>
          </cell>
          <cell r="U23">
            <v>16344800</v>
          </cell>
        </row>
        <row r="24">
          <cell r="A24" t="str">
            <v>2.1.2.2</v>
          </cell>
          <cell r="B24" t="str">
            <v>Compensación</v>
          </cell>
          <cell r="E24">
            <v>69874474</v>
          </cell>
          <cell r="G24">
            <v>-45114613.079999998</v>
          </cell>
          <cell r="I24">
            <v>24759860.920000002</v>
          </cell>
          <cell r="K24">
            <v>8394463.9199999999</v>
          </cell>
          <cell r="M24">
            <v>16365397</v>
          </cell>
          <cell r="O24">
            <v>16365397</v>
          </cell>
          <cell r="Q24">
            <v>16344800</v>
          </cell>
          <cell r="S24">
            <v>16344800</v>
          </cell>
          <cell r="U24">
            <v>16344800</v>
          </cell>
        </row>
        <row r="25">
          <cell r="A25" t="str">
            <v>2.1.2.2.03</v>
          </cell>
          <cell r="B25" t="str">
            <v>Pago de horas extraordinarias</v>
          </cell>
          <cell r="E25">
            <v>41286739</v>
          </cell>
          <cell r="G25">
            <v>-40406739</v>
          </cell>
          <cell r="I25">
            <v>880000</v>
          </cell>
          <cell r="K25">
            <v>590103</v>
          </cell>
          <cell r="M25">
            <v>289897</v>
          </cell>
          <cell r="O25">
            <v>289897</v>
          </cell>
          <cell r="Q25">
            <v>269300</v>
          </cell>
          <cell r="S25">
            <v>269300</v>
          </cell>
          <cell r="U25">
            <v>269300</v>
          </cell>
        </row>
        <row r="26">
          <cell r="A26" t="str">
            <v>2.1.2.2.04</v>
          </cell>
          <cell r="B26" t="str">
            <v>Prima de transporte</v>
          </cell>
          <cell r="E26">
            <v>660000</v>
          </cell>
          <cell r="G26">
            <v>-300000</v>
          </cell>
          <cell r="I26">
            <v>360000</v>
          </cell>
          <cell r="K26">
            <v>150000</v>
          </cell>
          <cell r="M26">
            <v>210000</v>
          </cell>
          <cell r="O26">
            <v>210000</v>
          </cell>
          <cell r="Q26">
            <v>210000</v>
          </cell>
          <cell r="S26">
            <v>210000</v>
          </cell>
          <cell r="U26">
            <v>210000</v>
          </cell>
        </row>
        <row r="27">
          <cell r="A27" t="str">
            <v>2.1.2.2.05</v>
          </cell>
          <cell r="B27" t="str">
            <v>Compensación servicios de seguridad</v>
          </cell>
          <cell r="E27">
            <v>16553880</v>
          </cell>
          <cell r="G27">
            <v>6965980.9199999999</v>
          </cell>
          <cell r="I27">
            <v>23519860.920000002</v>
          </cell>
          <cell r="K27">
            <v>7654360.9199999999</v>
          </cell>
          <cell r="M27">
            <v>15865500</v>
          </cell>
          <cell r="O27">
            <v>15865500</v>
          </cell>
          <cell r="Q27">
            <v>15865500</v>
          </cell>
          <cell r="S27">
            <v>15865500</v>
          </cell>
          <cell r="U27">
            <v>15865500</v>
          </cell>
        </row>
        <row r="28">
          <cell r="A28" t="str">
            <v>2.1.2.2.06</v>
          </cell>
          <cell r="B28" t="str">
            <v>Incentivo por Rendimiento Individual</v>
          </cell>
          <cell r="E28">
            <v>2482896</v>
          </cell>
          <cell r="G28">
            <v>-2482896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</row>
        <row r="29">
          <cell r="A29" t="str">
            <v>2.1.2.2.09</v>
          </cell>
          <cell r="B29" t="str">
            <v>Bono por desempeño a servidores de carrera</v>
          </cell>
          <cell r="E29">
            <v>8890959</v>
          </cell>
          <cell r="G29">
            <v>-8890959</v>
          </cell>
          <cell r="I29">
            <v>0</v>
          </cell>
          <cell r="K29">
            <v>0</v>
          </cell>
          <cell r="M29">
            <v>0</v>
          </cell>
          <cell r="O29">
            <v>0</v>
          </cell>
          <cell r="Q29">
            <v>0</v>
          </cell>
          <cell r="S29">
            <v>0</v>
          </cell>
          <cell r="U29">
            <v>0</v>
          </cell>
        </row>
        <row r="30">
          <cell r="A30" t="str">
            <v>2.1.2.1.5</v>
          </cell>
          <cell r="E30">
            <v>77034322</v>
          </cell>
          <cell r="G30">
            <v>10058708</v>
          </cell>
          <cell r="I30">
            <v>87093030</v>
          </cell>
          <cell r="K30">
            <v>37152856.600000001</v>
          </cell>
          <cell r="M30">
            <v>49940173.399999999</v>
          </cell>
          <cell r="O30">
            <v>49940173.399999999</v>
          </cell>
          <cell r="Q30">
            <v>49940173.399999999</v>
          </cell>
          <cell r="S30">
            <v>49940173.399999999</v>
          </cell>
          <cell r="U30">
            <v>49940173.399999999</v>
          </cell>
        </row>
        <row r="31">
          <cell r="A31">
            <v>2.1</v>
          </cell>
          <cell r="B31" t="str">
            <v>REMUNERACIONES Y CONTRIBUCIONES</v>
          </cell>
          <cell r="E31">
            <v>77034322</v>
          </cell>
          <cell r="G31">
            <v>10058708</v>
          </cell>
          <cell r="I31">
            <v>87093030</v>
          </cell>
          <cell r="K31">
            <v>37152856.600000001</v>
          </cell>
          <cell r="M31">
            <v>49940173.399999999</v>
          </cell>
          <cell r="O31">
            <v>49940173.399999999</v>
          </cell>
          <cell r="Q31">
            <v>49940173.399999999</v>
          </cell>
          <cell r="S31">
            <v>49940173.399999999</v>
          </cell>
          <cell r="U31">
            <v>49940173.399999999</v>
          </cell>
        </row>
        <row r="32">
          <cell r="A32" t="str">
            <v>2.1.5</v>
          </cell>
          <cell r="B32" t="str">
            <v>CONTRIBUCIONES A LA SEGURIDAD SOCIAL</v>
          </cell>
          <cell r="E32">
            <v>77034322</v>
          </cell>
          <cell r="G32">
            <v>10058708</v>
          </cell>
          <cell r="I32">
            <v>87093030</v>
          </cell>
          <cell r="K32">
            <v>37152856.600000001</v>
          </cell>
          <cell r="M32">
            <v>49940173.399999999</v>
          </cell>
          <cell r="O32">
            <v>49940173.399999999</v>
          </cell>
          <cell r="Q32">
            <v>49940173.399999999</v>
          </cell>
          <cell r="S32">
            <v>49940173.399999999</v>
          </cell>
          <cell r="U32">
            <v>49940173.399999999</v>
          </cell>
        </row>
        <row r="33">
          <cell r="A33" t="str">
            <v>2.1.5.1</v>
          </cell>
          <cell r="B33" t="str">
            <v>Contribuciones al seguro de salud</v>
          </cell>
          <cell r="E33">
            <v>35824039</v>
          </cell>
          <cell r="G33">
            <v>4740879</v>
          </cell>
          <cell r="I33">
            <v>40564918</v>
          </cell>
          <cell r="K33">
            <v>17293598.379999999</v>
          </cell>
          <cell r="M33">
            <v>23271319.620000001</v>
          </cell>
          <cell r="O33">
            <v>23271319.620000001</v>
          </cell>
          <cell r="Q33">
            <v>23271319.620000001</v>
          </cell>
          <cell r="S33">
            <v>23271319.620000001</v>
          </cell>
          <cell r="U33">
            <v>23271319.620000001</v>
          </cell>
        </row>
        <row r="34">
          <cell r="A34" t="str">
            <v>2.1.5.1.01</v>
          </cell>
          <cell r="B34" t="str">
            <v>Contribuciones al seguro de salud</v>
          </cell>
          <cell r="E34">
            <v>35824039</v>
          </cell>
          <cell r="G34">
            <v>4740879</v>
          </cell>
          <cell r="I34">
            <v>40564918</v>
          </cell>
          <cell r="K34">
            <v>17293598.379999999</v>
          </cell>
          <cell r="M34">
            <v>23271319.620000001</v>
          </cell>
          <cell r="O34">
            <v>23271319.620000001</v>
          </cell>
          <cell r="Q34">
            <v>23271319.620000001</v>
          </cell>
          <cell r="S34">
            <v>23271319.620000001</v>
          </cell>
          <cell r="U34">
            <v>23271319.620000001</v>
          </cell>
        </row>
        <row r="35">
          <cell r="A35" t="str">
            <v>2.1.5.2</v>
          </cell>
          <cell r="B35" t="str">
            <v>Contribuciones al seguro de pensiones</v>
          </cell>
          <cell r="E35">
            <v>36125785</v>
          </cell>
          <cell r="G35">
            <v>5130766</v>
          </cell>
          <cell r="I35">
            <v>41256551</v>
          </cell>
          <cell r="K35">
            <v>17602024.57</v>
          </cell>
          <cell r="M35">
            <v>23654526.43</v>
          </cell>
          <cell r="O35">
            <v>23654526.43</v>
          </cell>
          <cell r="Q35">
            <v>23654526.43</v>
          </cell>
          <cell r="S35">
            <v>23654526.43</v>
          </cell>
          <cell r="U35">
            <v>23654526.43</v>
          </cell>
        </row>
        <row r="36">
          <cell r="A36" t="str">
            <v>2.1.5.2.01</v>
          </cell>
          <cell r="B36" t="str">
            <v>Contribuciones al seguro de pensiones</v>
          </cell>
          <cell r="E36">
            <v>36125785</v>
          </cell>
          <cell r="G36">
            <v>5130766</v>
          </cell>
          <cell r="I36">
            <v>41256551</v>
          </cell>
          <cell r="K36">
            <v>17602024.57</v>
          </cell>
          <cell r="M36">
            <v>23654526.43</v>
          </cell>
          <cell r="O36">
            <v>23654526.43</v>
          </cell>
          <cell r="Q36">
            <v>23654526.43</v>
          </cell>
          <cell r="S36">
            <v>23654526.43</v>
          </cell>
          <cell r="U36">
            <v>23654526.43</v>
          </cell>
        </row>
        <row r="37">
          <cell r="A37" t="str">
            <v>2.1.5.3</v>
          </cell>
          <cell r="B37" t="str">
            <v>Contribuciones al seguro de riesgo laboral</v>
          </cell>
          <cell r="E37">
            <v>5084498</v>
          </cell>
          <cell r="G37">
            <v>187063</v>
          </cell>
          <cell r="I37">
            <v>5271561</v>
          </cell>
          <cell r="K37">
            <v>2257233.65</v>
          </cell>
          <cell r="M37">
            <v>3014327.35</v>
          </cell>
          <cell r="O37">
            <v>3014327.35</v>
          </cell>
          <cell r="Q37">
            <v>3014327.35</v>
          </cell>
          <cell r="S37">
            <v>3014327.35</v>
          </cell>
          <cell r="U37">
            <v>3014327.35</v>
          </cell>
        </row>
        <row r="38">
          <cell r="A38" t="str">
            <v>2.1.5.3.01</v>
          </cell>
          <cell r="B38" t="str">
            <v>Contribuciones al seguro de riesgo laboral</v>
          </cell>
          <cell r="E38">
            <v>5084498</v>
          </cell>
          <cell r="G38">
            <v>187063</v>
          </cell>
          <cell r="I38">
            <v>5271561</v>
          </cell>
          <cell r="K38">
            <v>2257233.65</v>
          </cell>
          <cell r="M38">
            <v>3014327.35</v>
          </cell>
          <cell r="O38">
            <v>3014327.35</v>
          </cell>
          <cell r="Q38">
            <v>3014327.35</v>
          </cell>
          <cell r="S38">
            <v>3014327.35</v>
          </cell>
          <cell r="U38">
            <v>3014327.35</v>
          </cell>
        </row>
        <row r="39">
          <cell r="A39" t="str">
            <v>2.2.2.2.1</v>
          </cell>
          <cell r="E39">
            <v>114956500</v>
          </cell>
          <cell r="G39">
            <v>505051</v>
          </cell>
          <cell r="I39">
            <v>115461551</v>
          </cell>
          <cell r="K39">
            <v>48916653.5</v>
          </cell>
          <cell r="M39">
            <v>66544897.5</v>
          </cell>
          <cell r="O39">
            <v>66544897.5</v>
          </cell>
          <cell r="Q39">
            <v>66544897.490000002</v>
          </cell>
          <cell r="S39">
            <v>64157725.710000001</v>
          </cell>
          <cell r="U39">
            <v>64157725.710000001</v>
          </cell>
        </row>
        <row r="40">
          <cell r="A40">
            <v>2.2000000000000002</v>
          </cell>
          <cell r="B40" t="str">
            <v>CONTRATACIÓN DE SERVICIOS</v>
          </cell>
          <cell r="E40">
            <v>114956500</v>
          </cell>
          <cell r="G40">
            <v>505051</v>
          </cell>
          <cell r="I40">
            <v>115461551</v>
          </cell>
          <cell r="K40">
            <v>48916653.5</v>
          </cell>
          <cell r="M40">
            <v>66544897.5</v>
          </cell>
          <cell r="O40">
            <v>66544897.5</v>
          </cell>
          <cell r="Q40">
            <v>66544897.490000002</v>
          </cell>
          <cell r="S40">
            <v>64157725.710000001</v>
          </cell>
          <cell r="U40">
            <v>64157725.710000001</v>
          </cell>
        </row>
        <row r="41">
          <cell r="A41" t="str">
            <v>2.2.1</v>
          </cell>
          <cell r="B41" t="str">
            <v>SERVICIOS BÁSICOS</v>
          </cell>
          <cell r="E41">
            <v>114956500</v>
          </cell>
          <cell r="G41">
            <v>505051</v>
          </cell>
          <cell r="I41">
            <v>115461551</v>
          </cell>
          <cell r="K41">
            <v>48916653.5</v>
          </cell>
          <cell r="M41">
            <v>66544897.5</v>
          </cell>
          <cell r="O41">
            <v>66544897.5</v>
          </cell>
          <cell r="Q41">
            <v>66544897.490000002</v>
          </cell>
          <cell r="S41">
            <v>64157725.710000001</v>
          </cell>
          <cell r="U41">
            <v>64157725.710000001</v>
          </cell>
        </row>
        <row r="42">
          <cell r="A42" t="str">
            <v>2.2.1.1</v>
          </cell>
          <cell r="B42" t="str">
            <v>Radiocomunicación</v>
          </cell>
          <cell r="E42">
            <v>0</v>
          </cell>
          <cell r="G42">
            <v>505051</v>
          </cell>
          <cell r="I42">
            <v>505051</v>
          </cell>
          <cell r="K42">
            <v>40461.4</v>
          </cell>
          <cell r="M42">
            <v>464589.6</v>
          </cell>
          <cell r="O42">
            <v>464589.6</v>
          </cell>
          <cell r="Q42">
            <v>464589.6</v>
          </cell>
          <cell r="S42">
            <v>0</v>
          </cell>
          <cell r="U42">
            <v>0</v>
          </cell>
        </row>
        <row r="43">
          <cell r="A43" t="str">
            <v>2.2.1.1.01</v>
          </cell>
          <cell r="B43" t="str">
            <v>Radiocomunicación</v>
          </cell>
          <cell r="E43">
            <v>0</v>
          </cell>
          <cell r="G43">
            <v>505051</v>
          </cell>
          <cell r="I43">
            <v>505051</v>
          </cell>
          <cell r="K43">
            <v>40461.4</v>
          </cell>
          <cell r="M43">
            <v>464589.6</v>
          </cell>
          <cell r="O43">
            <v>464589.6</v>
          </cell>
          <cell r="Q43">
            <v>464589.6</v>
          </cell>
          <cell r="S43">
            <v>0</v>
          </cell>
          <cell r="U43">
            <v>0</v>
          </cell>
        </row>
        <row r="44">
          <cell r="A44" t="str">
            <v>2.2.1.2</v>
          </cell>
          <cell r="B44" t="str">
            <v>Servicios telefónico de larga distancia</v>
          </cell>
          <cell r="E44">
            <v>30000</v>
          </cell>
          <cell r="G44">
            <v>0</v>
          </cell>
          <cell r="I44">
            <v>30000</v>
          </cell>
          <cell r="K44">
            <v>20350.52</v>
          </cell>
          <cell r="M44">
            <v>9649.48</v>
          </cell>
          <cell r="O44">
            <v>9649.48</v>
          </cell>
          <cell r="Q44">
            <v>9649.48</v>
          </cell>
          <cell r="S44">
            <v>8091.3</v>
          </cell>
          <cell r="U44">
            <v>8091.3</v>
          </cell>
        </row>
        <row r="45">
          <cell r="A45" t="str">
            <v>2.2.1.2.01</v>
          </cell>
          <cell r="B45" t="str">
            <v>Servicios telefónico de larga distancia</v>
          </cell>
          <cell r="E45">
            <v>30000</v>
          </cell>
          <cell r="G45">
            <v>0</v>
          </cell>
          <cell r="I45">
            <v>30000</v>
          </cell>
          <cell r="K45">
            <v>20350.52</v>
          </cell>
          <cell r="M45">
            <v>9649.48</v>
          </cell>
          <cell r="O45">
            <v>9649.48</v>
          </cell>
          <cell r="Q45">
            <v>9649.48</v>
          </cell>
          <cell r="S45">
            <v>8091.3</v>
          </cell>
          <cell r="U45">
            <v>8091.3</v>
          </cell>
        </row>
        <row r="46">
          <cell r="A46" t="str">
            <v>2.2.1.3</v>
          </cell>
          <cell r="B46" t="str">
            <v>Teléfono local</v>
          </cell>
          <cell r="E46">
            <v>13000000</v>
          </cell>
          <cell r="G46">
            <v>0</v>
          </cell>
          <cell r="I46">
            <v>13000000</v>
          </cell>
          <cell r="K46">
            <v>8162090.3799999999</v>
          </cell>
          <cell r="M46">
            <v>4837909.62</v>
          </cell>
          <cell r="O46">
            <v>4837909.62</v>
          </cell>
          <cell r="Q46">
            <v>4837909.6100000003</v>
          </cell>
          <cell r="S46">
            <v>4373311.1500000004</v>
          </cell>
          <cell r="U46">
            <v>4373311.1500000004</v>
          </cell>
        </row>
        <row r="47">
          <cell r="A47" t="str">
            <v>2.2.1.3.01</v>
          </cell>
          <cell r="B47" t="str">
            <v>Teléfono local</v>
          </cell>
          <cell r="E47">
            <v>13000000</v>
          </cell>
          <cell r="G47">
            <v>0</v>
          </cell>
          <cell r="I47">
            <v>13000000</v>
          </cell>
          <cell r="K47">
            <v>8162090.3799999999</v>
          </cell>
          <cell r="M47">
            <v>4837909.62</v>
          </cell>
          <cell r="O47">
            <v>4837909.62</v>
          </cell>
          <cell r="Q47">
            <v>4837909.6100000003</v>
          </cell>
          <cell r="S47">
            <v>4373311.1500000004</v>
          </cell>
          <cell r="U47">
            <v>4373311.1500000004</v>
          </cell>
        </row>
        <row r="48">
          <cell r="A48" t="str">
            <v>2.2.1.5</v>
          </cell>
          <cell r="B48" t="str">
            <v>Servicio de internet y televisión por cable</v>
          </cell>
          <cell r="E48">
            <v>18000000</v>
          </cell>
          <cell r="G48">
            <v>0</v>
          </cell>
          <cell r="I48">
            <v>18000000</v>
          </cell>
          <cell r="K48">
            <v>9431296.5299999993</v>
          </cell>
          <cell r="M48">
            <v>8568703.4700000007</v>
          </cell>
          <cell r="O48">
            <v>8568703.4700000007</v>
          </cell>
          <cell r="Q48">
            <v>8568703.4700000007</v>
          </cell>
          <cell r="S48">
            <v>7351519.8899999997</v>
          </cell>
          <cell r="U48">
            <v>7351519.8899999997</v>
          </cell>
        </row>
        <row r="49">
          <cell r="A49" t="str">
            <v>2.2.1.5.01</v>
          </cell>
          <cell r="B49" t="str">
            <v>Servicio de internet y televisión por cable</v>
          </cell>
          <cell r="E49">
            <v>18000000</v>
          </cell>
          <cell r="G49">
            <v>0</v>
          </cell>
          <cell r="I49">
            <v>18000000</v>
          </cell>
          <cell r="K49">
            <v>9431296.5299999993</v>
          </cell>
          <cell r="M49">
            <v>8568703.4700000007</v>
          </cell>
          <cell r="O49">
            <v>8568703.4700000007</v>
          </cell>
          <cell r="Q49">
            <v>8568703.4700000007</v>
          </cell>
          <cell r="S49">
            <v>7351519.8899999997</v>
          </cell>
          <cell r="U49">
            <v>7351519.8899999997</v>
          </cell>
        </row>
        <row r="50">
          <cell r="A50" t="str">
            <v>2.2.1.6</v>
          </cell>
          <cell r="B50" t="str">
            <v>Electricidad</v>
          </cell>
          <cell r="E50">
            <v>79000000</v>
          </cell>
          <cell r="G50">
            <v>0</v>
          </cell>
          <cell r="I50">
            <v>79000000</v>
          </cell>
          <cell r="K50">
            <v>28937721.870000001</v>
          </cell>
          <cell r="M50">
            <v>50062278.130000003</v>
          </cell>
          <cell r="O50">
            <v>50062278.130000003</v>
          </cell>
          <cell r="Q50">
            <v>50062278.130000003</v>
          </cell>
          <cell r="S50">
            <v>49964235.170000002</v>
          </cell>
          <cell r="U50">
            <v>49964235.170000002</v>
          </cell>
        </row>
        <row r="51">
          <cell r="A51" t="str">
            <v>2.2.1.6.01</v>
          </cell>
          <cell r="B51" t="str">
            <v>Energía eléctrica</v>
          </cell>
          <cell r="E51">
            <v>79000000</v>
          </cell>
          <cell r="G51">
            <v>0</v>
          </cell>
          <cell r="I51">
            <v>79000000</v>
          </cell>
          <cell r="K51">
            <v>28937721.870000001</v>
          </cell>
          <cell r="M51">
            <v>50062278.130000003</v>
          </cell>
          <cell r="O51">
            <v>50062278.130000003</v>
          </cell>
          <cell r="Q51">
            <v>50062278.130000003</v>
          </cell>
          <cell r="S51">
            <v>49964235.170000002</v>
          </cell>
          <cell r="U51">
            <v>49964235.170000002</v>
          </cell>
        </row>
        <row r="52">
          <cell r="A52" t="str">
            <v>Ref CCP Concepto.Ref CCP Cuenta</v>
          </cell>
          <cell r="D52" t="str">
            <v>Presupuesto Inicial</v>
          </cell>
          <cell r="F52" t="str">
            <v>Modificaciones Presupestarias</v>
          </cell>
          <cell r="H52" t="str">
            <v>Presupuesto Vigente</v>
          </cell>
          <cell r="J52" t="str">
            <v>Presupuesto Disponible</v>
          </cell>
          <cell r="L52" t="str">
            <v>ETAPAS DEL GASTO</v>
          </cell>
        </row>
        <row r="53">
          <cell r="L53" t="str">
            <v>Preventivo</v>
          </cell>
          <cell r="N53" t="str">
            <v>Compromiso</v>
          </cell>
          <cell r="P53" t="str">
            <v>Devengado</v>
          </cell>
          <cell r="R53" t="str">
            <v>Libramiento</v>
          </cell>
          <cell r="T53" t="str">
            <v>Pagado</v>
          </cell>
        </row>
        <row r="55">
          <cell r="A55" t="str">
            <v>Total General</v>
          </cell>
          <cell r="E55">
            <v>2115775488</v>
          </cell>
          <cell r="G55">
            <v>42758103.539999999</v>
          </cell>
          <cell r="I55">
            <v>2158533591.54</v>
          </cell>
          <cell r="K55">
            <v>876821996.40999997</v>
          </cell>
          <cell r="M55">
            <v>1281711595.1300001</v>
          </cell>
          <cell r="O55">
            <v>1188435504.0799999</v>
          </cell>
          <cell r="Q55">
            <v>1149026252.97</v>
          </cell>
          <cell r="S55">
            <v>1034532541.23</v>
          </cell>
          <cell r="U55">
            <v>1034532541.23</v>
          </cell>
        </row>
        <row r="56">
          <cell r="A56" t="str">
            <v>2.2.2.2.1</v>
          </cell>
          <cell r="E56">
            <v>114956500</v>
          </cell>
          <cell r="G56">
            <v>505051</v>
          </cell>
          <cell r="I56">
            <v>115461551</v>
          </cell>
          <cell r="K56">
            <v>48916653.5</v>
          </cell>
          <cell r="M56">
            <v>66544897.5</v>
          </cell>
          <cell r="O56">
            <v>66544897.5</v>
          </cell>
          <cell r="Q56">
            <v>66544897.490000002</v>
          </cell>
          <cell r="S56">
            <v>64157725.710000001</v>
          </cell>
          <cell r="U56">
            <v>64157725.710000001</v>
          </cell>
        </row>
        <row r="57">
          <cell r="A57">
            <v>2.2000000000000002</v>
          </cell>
          <cell r="B57" t="str">
            <v>CONTRATACIÓN DE SERVICIOS</v>
          </cell>
          <cell r="E57">
            <v>114956500</v>
          </cell>
          <cell r="G57">
            <v>505051</v>
          </cell>
          <cell r="I57">
            <v>115461551</v>
          </cell>
          <cell r="K57">
            <v>48916653.5</v>
          </cell>
          <cell r="M57">
            <v>66544897.5</v>
          </cell>
          <cell r="O57">
            <v>66544897.5</v>
          </cell>
          <cell r="Q57">
            <v>66544897.490000002</v>
          </cell>
          <cell r="S57">
            <v>64157725.710000001</v>
          </cell>
          <cell r="U57">
            <v>64157725.710000001</v>
          </cell>
        </row>
        <row r="58">
          <cell r="A58" t="str">
            <v>2.2.1.7</v>
          </cell>
          <cell r="B58" t="str">
            <v>Agua</v>
          </cell>
          <cell r="E58">
            <v>2500000</v>
          </cell>
          <cell r="G58">
            <v>0</v>
          </cell>
          <cell r="I58">
            <v>2500000</v>
          </cell>
          <cell r="K58">
            <v>1062033.8</v>
          </cell>
          <cell r="M58">
            <v>1437966.2</v>
          </cell>
          <cell r="O58">
            <v>1437966.2</v>
          </cell>
          <cell r="Q58">
            <v>1437966.2</v>
          </cell>
          <cell r="S58">
            <v>1341449.2</v>
          </cell>
          <cell r="U58">
            <v>1341449.2</v>
          </cell>
        </row>
        <row r="59">
          <cell r="A59" t="str">
            <v>2.2.1.7.01</v>
          </cell>
          <cell r="B59" t="str">
            <v>Agua</v>
          </cell>
          <cell r="E59">
            <v>2500000</v>
          </cell>
          <cell r="G59">
            <v>0</v>
          </cell>
          <cell r="I59">
            <v>2500000</v>
          </cell>
          <cell r="K59">
            <v>1062033.8</v>
          </cell>
          <cell r="M59">
            <v>1437966.2</v>
          </cell>
          <cell r="O59">
            <v>1437966.2</v>
          </cell>
          <cell r="Q59">
            <v>1437966.2</v>
          </cell>
          <cell r="S59">
            <v>1341449.2</v>
          </cell>
          <cell r="U59">
            <v>1341449.2</v>
          </cell>
        </row>
        <row r="60">
          <cell r="A60" t="str">
            <v>2.2.1.8</v>
          </cell>
          <cell r="B60" t="str">
            <v>Recolección de residuos</v>
          </cell>
          <cell r="E60">
            <v>2426500</v>
          </cell>
          <cell r="G60">
            <v>0</v>
          </cell>
          <cell r="I60">
            <v>2426500</v>
          </cell>
          <cell r="K60">
            <v>1262699</v>
          </cell>
          <cell r="M60">
            <v>1163801</v>
          </cell>
          <cell r="O60">
            <v>1163801</v>
          </cell>
          <cell r="Q60">
            <v>1163801</v>
          </cell>
          <cell r="S60">
            <v>1119119</v>
          </cell>
          <cell r="U60">
            <v>1119119</v>
          </cell>
        </row>
        <row r="61">
          <cell r="A61" t="str">
            <v>2.2.1.8.01</v>
          </cell>
          <cell r="B61" t="str">
            <v>Recolección de residuos</v>
          </cell>
          <cell r="E61">
            <v>2426500</v>
          </cell>
          <cell r="G61">
            <v>0</v>
          </cell>
          <cell r="I61">
            <v>2426500</v>
          </cell>
          <cell r="K61">
            <v>1262699</v>
          </cell>
          <cell r="M61">
            <v>1163801</v>
          </cell>
          <cell r="O61">
            <v>1163801</v>
          </cell>
          <cell r="Q61">
            <v>1163801</v>
          </cell>
          <cell r="S61">
            <v>1119119</v>
          </cell>
          <cell r="U61">
            <v>1119119</v>
          </cell>
        </row>
        <row r="62">
          <cell r="A62" t="str">
            <v>2.2.2.2.2</v>
          </cell>
          <cell r="E62">
            <v>12255000</v>
          </cell>
          <cell r="G62">
            <v>6249614</v>
          </cell>
          <cell r="I62">
            <v>18504614</v>
          </cell>
          <cell r="K62">
            <v>9790514.6699999999</v>
          </cell>
          <cell r="M62">
            <v>8714099.3300000001</v>
          </cell>
          <cell r="O62">
            <v>3338422.93</v>
          </cell>
          <cell r="Q62">
            <v>2774040.73</v>
          </cell>
          <cell r="S62">
            <v>2425468.73</v>
          </cell>
          <cell r="U62">
            <v>2425468.73</v>
          </cell>
        </row>
        <row r="63">
          <cell r="A63">
            <v>2.2000000000000002</v>
          </cell>
          <cell r="B63" t="str">
            <v>CONTRATACIÓN DE SERVICIOS</v>
          </cell>
          <cell r="E63">
            <v>12255000</v>
          </cell>
          <cell r="G63">
            <v>6249614</v>
          </cell>
          <cell r="I63">
            <v>18504614</v>
          </cell>
          <cell r="K63">
            <v>9790514.6699999999</v>
          </cell>
          <cell r="M63">
            <v>8714099.3300000001</v>
          </cell>
          <cell r="O63">
            <v>3338422.93</v>
          </cell>
          <cell r="Q63">
            <v>2774040.73</v>
          </cell>
          <cell r="S63">
            <v>2425468.73</v>
          </cell>
          <cell r="U63">
            <v>2425468.73</v>
          </cell>
        </row>
        <row r="64">
          <cell r="A64" t="str">
            <v>2.2.2</v>
          </cell>
          <cell r="B64" t="str">
            <v>PUBLICIDAD, IMPRESIÓN Y ENCUADERNACIÓN</v>
          </cell>
          <cell r="E64">
            <v>12255000</v>
          </cell>
          <cell r="G64">
            <v>6249614</v>
          </cell>
          <cell r="I64">
            <v>18504614</v>
          </cell>
          <cell r="K64">
            <v>9790514.6699999999</v>
          </cell>
          <cell r="M64">
            <v>8714099.3300000001</v>
          </cell>
          <cell r="O64">
            <v>3338422.93</v>
          </cell>
          <cell r="Q64">
            <v>2774040.73</v>
          </cell>
          <cell r="S64">
            <v>2425468.73</v>
          </cell>
          <cell r="U64">
            <v>2425468.73</v>
          </cell>
        </row>
        <row r="65">
          <cell r="A65" t="str">
            <v>2.2.2.1</v>
          </cell>
          <cell r="B65" t="str">
            <v>Publicidad y propaganda</v>
          </cell>
          <cell r="E65">
            <v>2000000</v>
          </cell>
          <cell r="G65">
            <v>1661872</v>
          </cell>
          <cell r="I65">
            <v>3661872</v>
          </cell>
          <cell r="K65">
            <v>2950847.71</v>
          </cell>
          <cell r="M65">
            <v>711024.29</v>
          </cell>
          <cell r="O65">
            <v>423678.69</v>
          </cell>
          <cell r="Q65">
            <v>423678.69</v>
          </cell>
          <cell r="S65">
            <v>254466.69</v>
          </cell>
          <cell r="U65">
            <v>254466.69</v>
          </cell>
        </row>
        <row r="66">
          <cell r="A66" t="str">
            <v>2.2.2.1.01</v>
          </cell>
          <cell r="B66" t="str">
            <v>Publicidad y propaganda</v>
          </cell>
          <cell r="E66">
            <v>2000000</v>
          </cell>
          <cell r="G66">
            <v>1661872</v>
          </cell>
          <cell r="I66">
            <v>3661872</v>
          </cell>
          <cell r="K66">
            <v>2950847.71</v>
          </cell>
          <cell r="M66">
            <v>711024.29</v>
          </cell>
          <cell r="O66">
            <v>423678.69</v>
          </cell>
          <cell r="Q66">
            <v>423678.69</v>
          </cell>
          <cell r="S66">
            <v>254466.69</v>
          </cell>
          <cell r="U66">
            <v>254466.69</v>
          </cell>
        </row>
        <row r="67">
          <cell r="A67" t="str">
            <v>2.2.2.2</v>
          </cell>
          <cell r="B67" t="str">
            <v>Impresión, encuadernación y rotulación</v>
          </cell>
          <cell r="E67">
            <v>10255000</v>
          </cell>
          <cell r="G67">
            <v>4587742</v>
          </cell>
          <cell r="I67">
            <v>14842742</v>
          </cell>
          <cell r="K67">
            <v>6839666.96</v>
          </cell>
          <cell r="M67">
            <v>8003075.04</v>
          </cell>
          <cell r="O67">
            <v>2914744.24</v>
          </cell>
          <cell r="Q67">
            <v>2350362.04</v>
          </cell>
          <cell r="S67">
            <v>2171002.04</v>
          </cell>
          <cell r="U67">
            <v>2171002.04</v>
          </cell>
        </row>
        <row r="68">
          <cell r="A68" t="str">
            <v>2.2.2.2.01</v>
          </cell>
          <cell r="B68" t="str">
            <v>Impresión, encuadernación y rotulación</v>
          </cell>
          <cell r="E68">
            <v>10255000</v>
          </cell>
          <cell r="G68">
            <v>4587742</v>
          </cell>
          <cell r="I68">
            <v>14842742</v>
          </cell>
          <cell r="K68">
            <v>6839666.96</v>
          </cell>
          <cell r="M68">
            <v>8003075.04</v>
          </cell>
          <cell r="O68">
            <v>2914744.24</v>
          </cell>
          <cell r="Q68">
            <v>2350362.04</v>
          </cell>
          <cell r="S68">
            <v>2171002.04</v>
          </cell>
          <cell r="U68">
            <v>2171002.04</v>
          </cell>
        </row>
        <row r="69">
          <cell r="A69" t="str">
            <v>2.2.2.2.3</v>
          </cell>
          <cell r="E69">
            <v>2000000</v>
          </cell>
          <cell r="G69">
            <v>4782000</v>
          </cell>
          <cell r="I69">
            <v>6782000</v>
          </cell>
          <cell r="K69">
            <v>1482350</v>
          </cell>
          <cell r="M69">
            <v>5299650</v>
          </cell>
          <cell r="O69">
            <v>517650</v>
          </cell>
          <cell r="Q69">
            <v>511600</v>
          </cell>
          <cell r="S69">
            <v>494350</v>
          </cell>
          <cell r="U69">
            <v>494350</v>
          </cell>
        </row>
        <row r="70">
          <cell r="A70">
            <v>2.2000000000000002</v>
          </cell>
          <cell r="B70" t="str">
            <v>CONTRATACIÓN DE SERVICIOS</v>
          </cell>
          <cell r="E70">
            <v>2000000</v>
          </cell>
          <cell r="G70">
            <v>4782000</v>
          </cell>
          <cell r="I70">
            <v>6782000</v>
          </cell>
          <cell r="K70">
            <v>1482350</v>
          </cell>
          <cell r="M70">
            <v>5299650</v>
          </cell>
          <cell r="O70">
            <v>517650</v>
          </cell>
          <cell r="Q70">
            <v>511600</v>
          </cell>
          <cell r="S70">
            <v>494350</v>
          </cell>
          <cell r="U70">
            <v>494350</v>
          </cell>
        </row>
        <row r="71">
          <cell r="A71" t="str">
            <v>2.2.3</v>
          </cell>
          <cell r="B71" t="str">
            <v>VIÁTICOS</v>
          </cell>
          <cell r="E71">
            <v>2000000</v>
          </cell>
          <cell r="G71">
            <v>4782000</v>
          </cell>
          <cell r="I71">
            <v>6782000</v>
          </cell>
          <cell r="K71">
            <v>1482350</v>
          </cell>
          <cell r="M71">
            <v>5299650</v>
          </cell>
          <cell r="O71">
            <v>517650</v>
          </cell>
          <cell r="Q71">
            <v>511600</v>
          </cell>
          <cell r="S71">
            <v>494350</v>
          </cell>
          <cell r="U71">
            <v>494350</v>
          </cell>
        </row>
        <row r="72">
          <cell r="A72" t="str">
            <v>2.2.3.1</v>
          </cell>
          <cell r="B72" t="str">
            <v>Viáticos dentro del país</v>
          </cell>
          <cell r="E72">
            <v>1900000</v>
          </cell>
          <cell r="G72">
            <v>0</v>
          </cell>
          <cell r="I72">
            <v>1900000</v>
          </cell>
          <cell r="K72">
            <v>1382350</v>
          </cell>
          <cell r="M72">
            <v>517650</v>
          </cell>
          <cell r="O72">
            <v>517650</v>
          </cell>
          <cell r="Q72">
            <v>511600</v>
          </cell>
          <cell r="S72">
            <v>494350</v>
          </cell>
          <cell r="U72">
            <v>494350</v>
          </cell>
        </row>
        <row r="73">
          <cell r="A73" t="str">
            <v>2.2.3.1.01</v>
          </cell>
          <cell r="B73" t="str">
            <v>Viáticos dentro del país</v>
          </cell>
          <cell r="E73">
            <v>1900000</v>
          </cell>
          <cell r="G73">
            <v>0</v>
          </cell>
          <cell r="I73">
            <v>1900000</v>
          </cell>
          <cell r="K73">
            <v>1382350</v>
          </cell>
          <cell r="M73">
            <v>517650</v>
          </cell>
          <cell r="O73">
            <v>517650</v>
          </cell>
          <cell r="Q73">
            <v>511600</v>
          </cell>
          <cell r="S73">
            <v>494350</v>
          </cell>
          <cell r="U73">
            <v>494350</v>
          </cell>
        </row>
        <row r="74">
          <cell r="A74" t="str">
            <v>2.2.3.2</v>
          </cell>
          <cell r="B74" t="str">
            <v>Viáticos fuera del país</v>
          </cell>
          <cell r="E74">
            <v>100000</v>
          </cell>
          <cell r="G74">
            <v>0</v>
          </cell>
          <cell r="I74">
            <v>100000</v>
          </cell>
          <cell r="K74">
            <v>100000</v>
          </cell>
          <cell r="M74">
            <v>0</v>
          </cell>
          <cell r="O74">
            <v>0</v>
          </cell>
          <cell r="Q74">
            <v>0</v>
          </cell>
          <cell r="S74">
            <v>0</v>
          </cell>
          <cell r="U74">
            <v>0</v>
          </cell>
        </row>
        <row r="75">
          <cell r="A75" t="str">
            <v>2.2.3.2.01</v>
          </cell>
          <cell r="B75" t="str">
            <v>Viaticos fuera del país</v>
          </cell>
          <cell r="E75">
            <v>100000</v>
          </cell>
          <cell r="G75">
            <v>0</v>
          </cell>
          <cell r="I75">
            <v>100000</v>
          </cell>
          <cell r="K75">
            <v>100000</v>
          </cell>
          <cell r="M75">
            <v>0</v>
          </cell>
          <cell r="O75">
            <v>0</v>
          </cell>
          <cell r="Q75">
            <v>0</v>
          </cell>
          <cell r="S75">
            <v>0</v>
          </cell>
          <cell r="U75">
            <v>0</v>
          </cell>
        </row>
        <row r="76">
          <cell r="A76" t="str">
            <v>2.2.3.3</v>
          </cell>
          <cell r="B76" t="str">
            <v>Otros viáticos</v>
          </cell>
          <cell r="E76">
            <v>0</v>
          </cell>
          <cell r="G76">
            <v>4782000</v>
          </cell>
          <cell r="I76">
            <v>4782000</v>
          </cell>
          <cell r="K76">
            <v>0</v>
          </cell>
          <cell r="M76">
            <v>4782000</v>
          </cell>
          <cell r="O76">
            <v>0</v>
          </cell>
          <cell r="Q76">
            <v>0</v>
          </cell>
          <cell r="S76">
            <v>0</v>
          </cell>
          <cell r="U76">
            <v>0</v>
          </cell>
        </row>
        <row r="77">
          <cell r="A77" t="str">
            <v>2.2.3.3.01</v>
          </cell>
          <cell r="B77" t="str">
            <v>Otros viáticos</v>
          </cell>
          <cell r="E77">
            <v>0</v>
          </cell>
          <cell r="G77">
            <v>4782000</v>
          </cell>
          <cell r="I77">
            <v>4782000</v>
          </cell>
          <cell r="K77">
            <v>0</v>
          </cell>
          <cell r="M77">
            <v>4782000</v>
          </cell>
          <cell r="O77">
            <v>0</v>
          </cell>
          <cell r="Q77">
            <v>0</v>
          </cell>
          <cell r="S77">
            <v>0</v>
          </cell>
          <cell r="U77">
            <v>0</v>
          </cell>
        </row>
        <row r="78">
          <cell r="A78" t="str">
            <v>2.2.2.2.4</v>
          </cell>
          <cell r="E78">
            <v>5000000</v>
          </cell>
          <cell r="G78">
            <v>-3500000</v>
          </cell>
          <cell r="I78">
            <v>1500000</v>
          </cell>
          <cell r="K78">
            <v>0</v>
          </cell>
          <cell r="M78">
            <v>1500000</v>
          </cell>
          <cell r="O78">
            <v>0</v>
          </cell>
          <cell r="Q78">
            <v>0</v>
          </cell>
          <cell r="S78">
            <v>0</v>
          </cell>
          <cell r="U78">
            <v>0</v>
          </cell>
        </row>
        <row r="79">
          <cell r="A79">
            <v>2.2000000000000002</v>
          </cell>
          <cell r="B79" t="str">
            <v>CONTRATACIÓN DE SERVICIOS</v>
          </cell>
          <cell r="E79">
            <v>5000000</v>
          </cell>
          <cell r="G79">
            <v>-3500000</v>
          </cell>
          <cell r="I79">
            <v>1500000</v>
          </cell>
          <cell r="K79">
            <v>0</v>
          </cell>
          <cell r="M79">
            <v>1500000</v>
          </cell>
          <cell r="O79">
            <v>0</v>
          </cell>
          <cell r="Q79">
            <v>0</v>
          </cell>
          <cell r="S79">
            <v>0</v>
          </cell>
          <cell r="U79">
            <v>0</v>
          </cell>
        </row>
        <row r="80">
          <cell r="A80" t="str">
            <v>2.2.4</v>
          </cell>
          <cell r="B80" t="str">
            <v>TRANSPORTE Y ALMACENAJE</v>
          </cell>
          <cell r="E80">
            <v>5000000</v>
          </cell>
          <cell r="G80">
            <v>-3500000</v>
          </cell>
          <cell r="I80">
            <v>1500000</v>
          </cell>
          <cell r="K80">
            <v>0</v>
          </cell>
          <cell r="M80">
            <v>1500000</v>
          </cell>
          <cell r="O80">
            <v>0</v>
          </cell>
          <cell r="Q80">
            <v>0</v>
          </cell>
          <cell r="S80">
            <v>0</v>
          </cell>
          <cell r="U80">
            <v>0</v>
          </cell>
        </row>
        <row r="81">
          <cell r="A81" t="str">
            <v>2.2.4.1</v>
          </cell>
          <cell r="B81" t="str">
            <v>Pasajes y gastos de transporte</v>
          </cell>
          <cell r="E81">
            <v>5000000</v>
          </cell>
          <cell r="G81">
            <v>-3500000</v>
          </cell>
          <cell r="I81">
            <v>1500000</v>
          </cell>
          <cell r="K81">
            <v>0</v>
          </cell>
          <cell r="M81">
            <v>1500000</v>
          </cell>
          <cell r="O81">
            <v>0</v>
          </cell>
          <cell r="Q81">
            <v>0</v>
          </cell>
          <cell r="S81">
            <v>0</v>
          </cell>
          <cell r="U81">
            <v>0</v>
          </cell>
        </row>
        <row r="82">
          <cell r="A82" t="str">
            <v>2.2.4.1.01</v>
          </cell>
          <cell r="B82" t="str">
            <v>Pasajes y gastos de transporte</v>
          </cell>
          <cell r="E82">
            <v>5000000</v>
          </cell>
          <cell r="G82">
            <v>-3500000</v>
          </cell>
          <cell r="I82">
            <v>1500000</v>
          </cell>
          <cell r="K82">
            <v>0</v>
          </cell>
          <cell r="M82">
            <v>1500000</v>
          </cell>
          <cell r="O82">
            <v>0</v>
          </cell>
          <cell r="Q82">
            <v>0</v>
          </cell>
          <cell r="S82">
            <v>0</v>
          </cell>
          <cell r="U82">
            <v>0</v>
          </cell>
        </row>
        <row r="83">
          <cell r="A83" t="str">
            <v>2.2.2.2.5</v>
          </cell>
          <cell r="E83">
            <v>33033996</v>
          </cell>
          <cell r="G83">
            <v>21025833</v>
          </cell>
          <cell r="I83">
            <v>54059829</v>
          </cell>
          <cell r="K83">
            <v>25868567.93</v>
          </cell>
          <cell r="M83">
            <v>28191261.07</v>
          </cell>
          <cell r="O83">
            <v>21999703.07</v>
          </cell>
          <cell r="Q83">
            <v>8386542.7999999998</v>
          </cell>
          <cell r="S83">
            <v>3570442.08</v>
          </cell>
          <cell r="U83">
            <v>3570442.08</v>
          </cell>
        </row>
        <row r="84">
          <cell r="A84">
            <v>2.2000000000000002</v>
          </cell>
          <cell r="B84" t="str">
            <v>CONTRATACIÓN DE SERVICIOS</v>
          </cell>
          <cell r="E84">
            <v>33033996</v>
          </cell>
          <cell r="G84">
            <v>21025833</v>
          </cell>
          <cell r="I84">
            <v>54059829</v>
          </cell>
          <cell r="K84">
            <v>25868567.93</v>
          </cell>
          <cell r="M84">
            <v>28191261.07</v>
          </cell>
          <cell r="O84">
            <v>21999703.07</v>
          </cell>
          <cell r="Q84">
            <v>8386542.7999999998</v>
          </cell>
          <cell r="S84">
            <v>3570442.08</v>
          </cell>
          <cell r="U84">
            <v>3570442.08</v>
          </cell>
        </row>
        <row r="85">
          <cell r="A85" t="str">
            <v>2.2.5</v>
          </cell>
          <cell r="B85" t="str">
            <v>ALQUILERES Y RENTAS</v>
          </cell>
          <cell r="E85">
            <v>33033996</v>
          </cell>
          <cell r="G85">
            <v>21025833</v>
          </cell>
          <cell r="I85">
            <v>54059829</v>
          </cell>
          <cell r="K85">
            <v>25868567.93</v>
          </cell>
          <cell r="M85">
            <v>28191261.07</v>
          </cell>
          <cell r="O85">
            <v>21999703.07</v>
          </cell>
          <cell r="Q85">
            <v>8386542.7999999998</v>
          </cell>
          <cell r="S85">
            <v>3570442.08</v>
          </cell>
          <cell r="U85">
            <v>3570442.08</v>
          </cell>
        </row>
        <row r="86">
          <cell r="A86" t="str">
            <v>2.2.5.1</v>
          </cell>
          <cell r="B86" t="str">
            <v>Alquileres y rentas de edificaciones y locales</v>
          </cell>
          <cell r="E86">
            <v>4450000</v>
          </cell>
          <cell r="G86">
            <v>1330332.05</v>
          </cell>
          <cell r="I86">
            <v>5780332.0499999998</v>
          </cell>
          <cell r="K86">
            <v>5567503.1200000001</v>
          </cell>
          <cell r="M86">
            <v>212828.93</v>
          </cell>
          <cell r="O86">
            <v>130908.93</v>
          </cell>
          <cell r="Q86">
            <v>121785.28</v>
          </cell>
          <cell r="S86">
            <v>112358.39999999999</v>
          </cell>
          <cell r="U86">
            <v>112358.39999999999</v>
          </cell>
        </row>
        <row r="87">
          <cell r="A87" t="str">
            <v>2.2.5.1.01</v>
          </cell>
          <cell r="B87" t="str">
            <v>Alquileres y rentas de edificaciones y locales</v>
          </cell>
          <cell r="E87">
            <v>4450000</v>
          </cell>
          <cell r="G87">
            <v>1330332.05</v>
          </cell>
          <cell r="I87">
            <v>5780332.0499999998</v>
          </cell>
          <cell r="K87">
            <v>5567503.1200000001</v>
          </cell>
          <cell r="M87">
            <v>212828.93</v>
          </cell>
          <cell r="O87">
            <v>130908.93</v>
          </cell>
          <cell r="Q87">
            <v>121785.28</v>
          </cell>
          <cell r="S87">
            <v>112358.39999999999</v>
          </cell>
          <cell r="U87">
            <v>112358.39999999999</v>
          </cell>
        </row>
        <row r="88">
          <cell r="A88" t="str">
            <v>2.2.5.2</v>
          </cell>
          <cell r="B88" t="str">
            <v>Alquileres de máquinas y equipos de producción</v>
          </cell>
          <cell r="E88">
            <v>0</v>
          </cell>
          <cell r="G88">
            <v>3613727</v>
          </cell>
          <cell r="I88">
            <v>3613727</v>
          </cell>
          <cell r="K88">
            <v>992000.25</v>
          </cell>
          <cell r="M88">
            <v>2621726.75</v>
          </cell>
          <cell r="O88">
            <v>2263726.75</v>
          </cell>
          <cell r="Q88">
            <v>2263726.75</v>
          </cell>
          <cell r="S88">
            <v>0</v>
          </cell>
          <cell r="U88">
            <v>0</v>
          </cell>
        </row>
        <row r="89">
          <cell r="A89" t="str">
            <v>2.2.5.2.02</v>
          </cell>
          <cell r="B89" t="str">
            <v>Alquileres de equipos eléctricos</v>
          </cell>
          <cell r="E89">
            <v>0</v>
          </cell>
          <cell r="G89">
            <v>3613727</v>
          </cell>
          <cell r="I89">
            <v>3613727</v>
          </cell>
          <cell r="K89">
            <v>992000.25</v>
          </cell>
          <cell r="M89">
            <v>2621726.75</v>
          </cell>
          <cell r="O89">
            <v>2263726.75</v>
          </cell>
          <cell r="Q89">
            <v>2263726.75</v>
          </cell>
          <cell r="S89">
            <v>0</v>
          </cell>
          <cell r="U89">
            <v>0</v>
          </cell>
        </row>
        <row r="90">
          <cell r="A90" t="str">
            <v>2.2.5.3</v>
          </cell>
          <cell r="B90" t="str">
            <v>Alquileres de  equipos</v>
          </cell>
          <cell r="E90">
            <v>2883996</v>
          </cell>
          <cell r="G90">
            <v>270845.40000000002</v>
          </cell>
          <cell r="I90">
            <v>3154841.4</v>
          </cell>
          <cell r="K90">
            <v>1840828.45</v>
          </cell>
          <cell r="M90">
            <v>1314012.95</v>
          </cell>
          <cell r="O90">
            <v>1314012.95</v>
          </cell>
          <cell r="Q90">
            <v>1043167.55</v>
          </cell>
          <cell r="S90">
            <v>621270</v>
          </cell>
          <cell r="U90">
            <v>621270</v>
          </cell>
        </row>
        <row r="91">
          <cell r="A91" t="str">
            <v>2.2.5.3.03</v>
          </cell>
          <cell r="B91" t="str">
            <v>Alquiler de equipo de comunicación</v>
          </cell>
          <cell r="E91">
            <v>0</v>
          </cell>
          <cell r="G91">
            <v>270845.40000000002</v>
          </cell>
          <cell r="I91">
            <v>270845.40000000002</v>
          </cell>
          <cell r="K91">
            <v>0</v>
          </cell>
          <cell r="M91">
            <v>270845.40000000002</v>
          </cell>
          <cell r="O91">
            <v>270845.40000000002</v>
          </cell>
          <cell r="Q91">
            <v>0</v>
          </cell>
          <cell r="S91">
            <v>0</v>
          </cell>
          <cell r="U91">
            <v>0</v>
          </cell>
        </row>
        <row r="92">
          <cell r="A92" t="str">
            <v>2.2.5.3.04</v>
          </cell>
          <cell r="B92" t="str">
            <v>Alquiler de equipo de oficina y muebles</v>
          </cell>
          <cell r="E92">
            <v>2883996</v>
          </cell>
          <cell r="G92">
            <v>0</v>
          </cell>
          <cell r="I92">
            <v>2883996</v>
          </cell>
          <cell r="K92">
            <v>1840828.45</v>
          </cell>
          <cell r="M92">
            <v>1043167.55</v>
          </cell>
          <cell r="O92">
            <v>1043167.55</v>
          </cell>
          <cell r="Q92">
            <v>1043167.55</v>
          </cell>
          <cell r="S92">
            <v>621270</v>
          </cell>
          <cell r="U92">
            <v>621270</v>
          </cell>
        </row>
        <row r="93">
          <cell r="A93" t="str">
            <v>2.2.5.4</v>
          </cell>
          <cell r="B93" t="str">
            <v>Alquileres de equipos de transporte, tracción y elevación</v>
          </cell>
          <cell r="E93">
            <v>500000</v>
          </cell>
          <cell r="G93">
            <v>1464000</v>
          </cell>
          <cell r="I93">
            <v>1964000</v>
          </cell>
          <cell r="K93">
            <v>284770.83</v>
          </cell>
          <cell r="M93">
            <v>1679229.17</v>
          </cell>
          <cell r="O93">
            <v>1255479.17</v>
          </cell>
          <cell r="Q93">
            <v>1255479.1399999999</v>
          </cell>
          <cell r="S93">
            <v>811348.8</v>
          </cell>
          <cell r="U93">
            <v>811348.8</v>
          </cell>
        </row>
        <row r="94">
          <cell r="A94" t="str">
            <v>2.2.5.4.01</v>
          </cell>
          <cell r="B94" t="str">
            <v>Alquileres de equipos de transporte, tracción y elevación</v>
          </cell>
          <cell r="E94">
            <v>500000</v>
          </cell>
          <cell r="G94">
            <v>1464000</v>
          </cell>
          <cell r="I94">
            <v>1964000</v>
          </cell>
          <cell r="K94">
            <v>284770.83</v>
          </cell>
          <cell r="M94">
            <v>1679229.17</v>
          </cell>
          <cell r="O94">
            <v>1255479.17</v>
          </cell>
          <cell r="Q94">
            <v>1255479.1399999999</v>
          </cell>
          <cell r="S94">
            <v>811348.8</v>
          </cell>
          <cell r="U94">
            <v>811348.8</v>
          </cell>
        </row>
        <row r="95">
          <cell r="A95" t="str">
            <v>2.2.5.8</v>
          </cell>
          <cell r="B95" t="str">
            <v>Otros alquileres</v>
          </cell>
          <cell r="E95">
            <v>25200000</v>
          </cell>
          <cell r="G95">
            <v>14346928.550000001</v>
          </cell>
          <cell r="I95">
            <v>39546928.549999997</v>
          </cell>
          <cell r="K95">
            <v>17183465.280000001</v>
          </cell>
          <cell r="M95">
            <v>22363463.27</v>
          </cell>
          <cell r="O95">
            <v>17035575.27</v>
          </cell>
          <cell r="Q95">
            <v>3702384.08</v>
          </cell>
          <cell r="S95">
            <v>2025464.88</v>
          </cell>
          <cell r="U95">
            <v>2025464.88</v>
          </cell>
        </row>
        <row r="96">
          <cell r="A96" t="str">
            <v>2.2.5.8.01</v>
          </cell>
          <cell r="B96" t="str">
            <v>Otros alquileres y arrendamientos por derechos de usos</v>
          </cell>
          <cell r="E96">
            <v>25200000</v>
          </cell>
          <cell r="G96">
            <v>14346928.550000001</v>
          </cell>
          <cell r="I96">
            <v>39546928.549999997</v>
          </cell>
          <cell r="K96">
            <v>17183465.280000001</v>
          </cell>
          <cell r="M96">
            <v>22363463.27</v>
          </cell>
          <cell r="O96">
            <v>17035575.27</v>
          </cell>
          <cell r="Q96">
            <v>3702384.08</v>
          </cell>
          <cell r="S96">
            <v>2025464.88</v>
          </cell>
          <cell r="U96">
            <v>2025464.88</v>
          </cell>
        </row>
        <row r="97">
          <cell r="A97" t="str">
            <v>2.2.2.2.6</v>
          </cell>
          <cell r="E97">
            <v>12390000</v>
          </cell>
          <cell r="G97">
            <v>0</v>
          </cell>
          <cell r="I97">
            <v>12390000</v>
          </cell>
          <cell r="K97">
            <v>7160462.2300000004</v>
          </cell>
          <cell r="M97">
            <v>5229537.7699999996</v>
          </cell>
          <cell r="O97">
            <v>5229537.7699999996</v>
          </cell>
          <cell r="Q97">
            <v>5229537.7699999996</v>
          </cell>
          <cell r="S97">
            <v>3660202.21</v>
          </cell>
          <cell r="U97">
            <v>3660202.21</v>
          </cell>
        </row>
        <row r="98">
          <cell r="A98">
            <v>2.2000000000000002</v>
          </cell>
          <cell r="B98" t="str">
            <v>CONTRATACIÓN DE SERVICIOS</v>
          </cell>
          <cell r="E98">
            <v>12390000</v>
          </cell>
          <cell r="G98">
            <v>0</v>
          </cell>
          <cell r="I98">
            <v>12390000</v>
          </cell>
          <cell r="K98">
            <v>7160462.2300000004</v>
          </cell>
          <cell r="M98">
            <v>5229537.7699999996</v>
          </cell>
          <cell r="O98">
            <v>5229537.7699999996</v>
          </cell>
          <cell r="Q98">
            <v>5229537.7699999996</v>
          </cell>
          <cell r="S98">
            <v>3660202.21</v>
          </cell>
          <cell r="U98">
            <v>3660202.21</v>
          </cell>
        </row>
        <row r="99">
          <cell r="A99" t="str">
            <v>2.2.6</v>
          </cell>
          <cell r="B99" t="str">
            <v>SEGUROS</v>
          </cell>
          <cell r="E99">
            <v>12390000</v>
          </cell>
          <cell r="G99">
            <v>0</v>
          </cell>
          <cell r="I99">
            <v>12390000</v>
          </cell>
          <cell r="K99">
            <v>7160462.2300000004</v>
          </cell>
          <cell r="M99">
            <v>5229537.7699999996</v>
          </cell>
          <cell r="O99">
            <v>5229537.7699999996</v>
          </cell>
          <cell r="Q99">
            <v>5229537.7699999996</v>
          </cell>
          <cell r="S99">
            <v>3660202.21</v>
          </cell>
          <cell r="U99">
            <v>3660202.21</v>
          </cell>
        </row>
        <row r="100">
          <cell r="A100" t="str">
            <v>2.2.6.2</v>
          </cell>
          <cell r="B100" t="str">
            <v>Seguro de bienes muebles</v>
          </cell>
          <cell r="E100">
            <v>3090000</v>
          </cell>
          <cell r="G100">
            <v>0</v>
          </cell>
          <cell r="I100">
            <v>3090000</v>
          </cell>
          <cell r="K100">
            <v>3090000</v>
          </cell>
          <cell r="M100">
            <v>0</v>
          </cell>
          <cell r="O100">
            <v>0</v>
          </cell>
          <cell r="Q100">
            <v>0</v>
          </cell>
          <cell r="S100">
            <v>0</v>
          </cell>
          <cell r="U100">
            <v>0</v>
          </cell>
        </row>
        <row r="101">
          <cell r="A101" t="str">
            <v>2.2.6.2.01</v>
          </cell>
          <cell r="B101" t="str">
            <v>Seguro de bienes muebles</v>
          </cell>
          <cell r="E101">
            <v>3090000</v>
          </cell>
          <cell r="G101">
            <v>0</v>
          </cell>
          <cell r="I101">
            <v>3090000</v>
          </cell>
          <cell r="K101">
            <v>3090000</v>
          </cell>
          <cell r="M101">
            <v>0</v>
          </cell>
          <cell r="O101">
            <v>0</v>
          </cell>
          <cell r="Q101">
            <v>0</v>
          </cell>
          <cell r="S101">
            <v>0</v>
          </cell>
          <cell r="U101">
            <v>0</v>
          </cell>
        </row>
        <row r="102">
          <cell r="A102" t="str">
            <v>Ref CCP Concepto.Ref CCP Cuenta</v>
          </cell>
          <cell r="D102" t="str">
            <v>Presupuesto Inicial</v>
          </cell>
          <cell r="F102" t="str">
            <v>Modificaciones Presupestarias</v>
          </cell>
          <cell r="H102" t="str">
            <v>Presupuesto Vigente</v>
          </cell>
          <cell r="J102" t="str">
            <v>Presupuesto Disponible</v>
          </cell>
          <cell r="L102" t="str">
            <v>ETAPAS DEL GASTO</v>
          </cell>
        </row>
        <row r="103">
          <cell r="L103" t="str">
            <v>Preventivo</v>
          </cell>
          <cell r="N103" t="str">
            <v>Compromiso</v>
          </cell>
          <cell r="P103" t="str">
            <v>Devengado</v>
          </cell>
          <cell r="R103" t="str">
            <v>Libramiento</v>
          </cell>
          <cell r="T103" t="str">
            <v>Pagado</v>
          </cell>
        </row>
        <row r="105">
          <cell r="A105" t="str">
            <v>Total General</v>
          </cell>
          <cell r="E105">
            <v>2115775488</v>
          </cell>
          <cell r="G105">
            <v>42758103.539999999</v>
          </cell>
          <cell r="I105">
            <v>2158533591.54</v>
          </cell>
          <cell r="K105">
            <v>876821996.40999997</v>
          </cell>
          <cell r="M105">
            <v>1281711595.1300001</v>
          </cell>
          <cell r="O105">
            <v>1188435504.0799999</v>
          </cell>
          <cell r="Q105">
            <v>1149026252.97</v>
          </cell>
          <cell r="S105">
            <v>1034532541.23</v>
          </cell>
          <cell r="U105">
            <v>1034532541.23</v>
          </cell>
        </row>
        <row r="106">
          <cell r="A106" t="str">
            <v>2.2.2.2.6</v>
          </cell>
          <cell r="E106">
            <v>12390000</v>
          </cell>
          <cell r="G106">
            <v>0</v>
          </cell>
          <cell r="I106">
            <v>12390000</v>
          </cell>
          <cell r="K106">
            <v>7160462.2300000004</v>
          </cell>
          <cell r="M106">
            <v>5229537.7699999996</v>
          </cell>
          <cell r="O106">
            <v>5229537.7699999996</v>
          </cell>
          <cell r="Q106">
            <v>5229537.7699999996</v>
          </cell>
          <cell r="S106">
            <v>3660202.21</v>
          </cell>
          <cell r="U106">
            <v>3660202.21</v>
          </cell>
        </row>
        <row r="107">
          <cell r="A107">
            <v>2.2000000000000002</v>
          </cell>
          <cell r="B107" t="str">
            <v>CONTRATACIÓN DE SERVICIOS</v>
          </cell>
          <cell r="E107">
            <v>12390000</v>
          </cell>
          <cell r="G107">
            <v>0</v>
          </cell>
          <cell r="I107">
            <v>12390000</v>
          </cell>
          <cell r="K107">
            <v>7160462.2300000004</v>
          </cell>
          <cell r="M107">
            <v>5229537.7699999996</v>
          </cell>
          <cell r="O107">
            <v>5229537.7699999996</v>
          </cell>
          <cell r="Q107">
            <v>5229537.7699999996</v>
          </cell>
          <cell r="S107">
            <v>3660202.21</v>
          </cell>
          <cell r="U107">
            <v>3660202.21</v>
          </cell>
        </row>
        <row r="108">
          <cell r="A108" t="str">
            <v>2.2.6.3</v>
          </cell>
          <cell r="B108" t="str">
            <v>Seguros de personas</v>
          </cell>
          <cell r="E108">
            <v>9000000</v>
          </cell>
          <cell r="G108">
            <v>0</v>
          </cell>
          <cell r="I108">
            <v>9000000</v>
          </cell>
          <cell r="K108">
            <v>3770462.23</v>
          </cell>
          <cell r="M108">
            <v>5229537.7699999996</v>
          </cell>
          <cell r="O108">
            <v>5229537.7699999996</v>
          </cell>
          <cell r="Q108">
            <v>5229537.7699999996</v>
          </cell>
          <cell r="S108">
            <v>3660202.21</v>
          </cell>
          <cell r="U108">
            <v>3660202.21</v>
          </cell>
        </row>
        <row r="109">
          <cell r="A109" t="str">
            <v>2.2.6.3.01</v>
          </cell>
          <cell r="B109" t="str">
            <v>Seguros de personas</v>
          </cell>
          <cell r="E109">
            <v>9000000</v>
          </cell>
          <cell r="G109">
            <v>0</v>
          </cell>
          <cell r="I109">
            <v>9000000</v>
          </cell>
          <cell r="K109">
            <v>3770462.23</v>
          </cell>
          <cell r="M109">
            <v>5229537.7699999996</v>
          </cell>
          <cell r="O109">
            <v>5229537.7699999996</v>
          </cell>
          <cell r="Q109">
            <v>5229537.7699999996</v>
          </cell>
          <cell r="S109">
            <v>3660202.21</v>
          </cell>
          <cell r="U109">
            <v>3660202.21</v>
          </cell>
        </row>
        <row r="110">
          <cell r="A110" t="str">
            <v>2.2.6.7</v>
          </cell>
          <cell r="B110" t="str">
            <v>Seguro sobre bienes históricos y culturales</v>
          </cell>
          <cell r="E110">
            <v>300000</v>
          </cell>
          <cell r="G110">
            <v>0</v>
          </cell>
          <cell r="I110">
            <v>300000</v>
          </cell>
          <cell r="K110">
            <v>300000</v>
          </cell>
          <cell r="M110">
            <v>0</v>
          </cell>
          <cell r="O110">
            <v>0</v>
          </cell>
          <cell r="Q110">
            <v>0</v>
          </cell>
          <cell r="S110">
            <v>0</v>
          </cell>
          <cell r="U110">
            <v>0</v>
          </cell>
        </row>
        <row r="111">
          <cell r="A111" t="str">
            <v>2.2.6.7.01</v>
          </cell>
          <cell r="B111" t="str">
            <v>Seguro sobre bienes históricos y culturales</v>
          </cell>
          <cell r="E111">
            <v>300000</v>
          </cell>
          <cell r="G111">
            <v>0</v>
          </cell>
          <cell r="I111">
            <v>300000</v>
          </cell>
          <cell r="K111">
            <v>300000</v>
          </cell>
          <cell r="M111">
            <v>0</v>
          </cell>
          <cell r="O111">
            <v>0</v>
          </cell>
          <cell r="Q111">
            <v>0</v>
          </cell>
          <cell r="S111">
            <v>0</v>
          </cell>
          <cell r="U111">
            <v>0</v>
          </cell>
        </row>
        <row r="112">
          <cell r="A112" t="str">
            <v>2.2.2.2.7</v>
          </cell>
          <cell r="E112">
            <v>80284975</v>
          </cell>
          <cell r="G112">
            <v>38062639</v>
          </cell>
          <cell r="I112">
            <v>118347614</v>
          </cell>
          <cell r="K112">
            <v>52452975.979999997</v>
          </cell>
          <cell r="M112">
            <v>65894638.020000003</v>
          </cell>
          <cell r="O112">
            <v>29724163.370000001</v>
          </cell>
          <cell r="Q112">
            <v>26509335.550000001</v>
          </cell>
          <cell r="S112">
            <v>6917294.2400000002</v>
          </cell>
          <cell r="U112">
            <v>6917294.2400000002</v>
          </cell>
        </row>
        <row r="113">
          <cell r="A113">
            <v>2.2000000000000002</v>
          </cell>
          <cell r="B113" t="str">
            <v>CONTRATACIÓN DE SERVICIOS</v>
          </cell>
          <cell r="E113">
            <v>80284975</v>
          </cell>
          <cell r="G113">
            <v>38062639</v>
          </cell>
          <cell r="I113">
            <v>118347614</v>
          </cell>
          <cell r="K113">
            <v>52452975.979999997</v>
          </cell>
          <cell r="M113">
            <v>65894638.020000003</v>
          </cell>
          <cell r="O113">
            <v>29724163.370000001</v>
          </cell>
          <cell r="Q113">
            <v>26509335.550000001</v>
          </cell>
          <cell r="S113">
            <v>6917294.2400000002</v>
          </cell>
          <cell r="U113">
            <v>6917294.2400000002</v>
          </cell>
        </row>
        <row r="114">
          <cell r="A114" t="str">
            <v>2.2.7</v>
          </cell>
          <cell r="B114" t="str">
            <v>SERVICIOS DE CONSERVACIÓN, REPARACIONES MENORES E INSTALACIONES
TEMPORALES</v>
          </cell>
          <cell r="E114">
            <v>80284975</v>
          </cell>
          <cell r="G114">
            <v>38062639</v>
          </cell>
          <cell r="I114">
            <v>118347614</v>
          </cell>
          <cell r="K114">
            <v>52452975.979999997</v>
          </cell>
          <cell r="M114">
            <v>65894638.020000003</v>
          </cell>
          <cell r="O114">
            <v>29724163.370000001</v>
          </cell>
          <cell r="Q114">
            <v>26509335.550000001</v>
          </cell>
          <cell r="S114">
            <v>6917294.2400000002</v>
          </cell>
          <cell r="U114">
            <v>6917294.2400000002</v>
          </cell>
        </row>
        <row r="115">
          <cell r="A115" t="str">
            <v>2.2.7.1</v>
          </cell>
          <cell r="B115" t="str">
            <v>Contratación de mantenimiento y reparaciones menores</v>
          </cell>
          <cell r="E115">
            <v>77284975</v>
          </cell>
          <cell r="G115">
            <v>37137639</v>
          </cell>
          <cell r="I115">
            <v>114422614</v>
          </cell>
          <cell r="K115">
            <v>52641902.289999999</v>
          </cell>
          <cell r="M115">
            <v>61780711.710000001</v>
          </cell>
          <cell r="O115">
            <v>27521801.030000001</v>
          </cell>
          <cell r="Q115">
            <v>24344276.850000001</v>
          </cell>
          <cell r="S115">
            <v>4900941.17</v>
          </cell>
          <cell r="U115">
            <v>4900941.17</v>
          </cell>
        </row>
        <row r="116">
          <cell r="A116" t="str">
            <v>2.2.7.1.01</v>
          </cell>
          <cell r="B116" t="str">
            <v>Reparaciones y mantenimientos menores en edificaciones</v>
          </cell>
          <cell r="E116">
            <v>13500000</v>
          </cell>
          <cell r="G116">
            <v>15290400</v>
          </cell>
          <cell r="I116">
            <v>28790400</v>
          </cell>
          <cell r="K116">
            <v>15694030.130000001</v>
          </cell>
          <cell r="M116">
            <v>13096369.869999999</v>
          </cell>
          <cell r="O116">
            <v>2661670.5099999998</v>
          </cell>
          <cell r="Q116">
            <v>0</v>
          </cell>
          <cell r="S116">
            <v>0</v>
          </cell>
          <cell r="U116">
            <v>0</v>
          </cell>
        </row>
        <row r="117">
          <cell r="A117" t="str">
            <v>2.2.7.1.02</v>
          </cell>
          <cell r="B117" t="str">
            <v>Mantenimientos y reparaciones especiales</v>
          </cell>
          <cell r="E117">
            <v>63784975</v>
          </cell>
          <cell r="G117">
            <v>7538239</v>
          </cell>
          <cell r="I117">
            <v>71323214</v>
          </cell>
          <cell r="K117">
            <v>37587601.030000001</v>
          </cell>
          <cell r="M117">
            <v>33735612.969999999</v>
          </cell>
          <cell r="O117">
            <v>9911401.6500000004</v>
          </cell>
          <cell r="Q117">
            <v>9395547.9800000004</v>
          </cell>
          <cell r="S117">
            <v>4089798.56</v>
          </cell>
          <cell r="U117">
            <v>4089798.56</v>
          </cell>
        </row>
        <row r="118">
          <cell r="A118" t="str">
            <v>2.2.7.1.06</v>
          </cell>
          <cell r="B118" t="str">
            <v>Mantenimiento y reparación de instalaciones eléctricas</v>
          </cell>
          <cell r="E118">
            <v>0</v>
          </cell>
          <cell r="G118">
            <v>14309000</v>
          </cell>
          <cell r="I118">
            <v>14309000</v>
          </cell>
          <cell r="K118">
            <v>-639728.87</v>
          </cell>
          <cell r="M118">
            <v>14948728.869999999</v>
          </cell>
          <cell r="O118">
            <v>14948728.869999999</v>
          </cell>
          <cell r="Q118">
            <v>14948728.869999999</v>
          </cell>
          <cell r="S118">
            <v>811142.61</v>
          </cell>
          <cell r="U118">
            <v>811142.61</v>
          </cell>
        </row>
        <row r="119">
          <cell r="A119" t="str">
            <v>2.2.7.2</v>
          </cell>
          <cell r="B119" t="str">
            <v>Mantenimiento y reparación  de maquinarias y equipos</v>
          </cell>
          <cell r="E119">
            <v>3000000</v>
          </cell>
          <cell r="G119">
            <v>-325000</v>
          </cell>
          <cell r="I119">
            <v>2675000</v>
          </cell>
          <cell r="K119">
            <v>-211726.31</v>
          </cell>
          <cell r="M119">
            <v>2886726.31</v>
          </cell>
          <cell r="O119">
            <v>975162.34</v>
          </cell>
          <cell r="Q119">
            <v>937858.7</v>
          </cell>
          <cell r="S119">
            <v>789153.07</v>
          </cell>
          <cell r="U119">
            <v>789153.07</v>
          </cell>
        </row>
        <row r="120">
          <cell r="A120" t="str">
            <v>2.2.7.2.03</v>
          </cell>
          <cell r="B120" t="str">
            <v>Mantenimiento y reparación de equipo educacionales y</v>
          </cell>
          <cell r="E120">
            <v>1000000</v>
          </cell>
          <cell r="G120">
            <v>0</v>
          </cell>
          <cell r="I120">
            <v>1000000</v>
          </cell>
          <cell r="K120">
            <v>1000000</v>
          </cell>
          <cell r="M120">
            <v>0</v>
          </cell>
          <cell r="O120">
            <v>0</v>
          </cell>
          <cell r="Q120">
            <v>0</v>
          </cell>
          <cell r="S120">
            <v>0</v>
          </cell>
          <cell r="U120">
            <v>0</v>
          </cell>
        </row>
        <row r="121">
          <cell r="B121" t="str">
            <v>recreación</v>
          </cell>
        </row>
        <row r="122">
          <cell r="A122" t="str">
            <v>2.2.7.2.06</v>
          </cell>
          <cell r="B122" t="str">
            <v>Mantenimiento y reparación de equipos de transporte, tracción y</v>
          </cell>
          <cell r="E122">
            <v>2000000</v>
          </cell>
          <cell r="G122">
            <v>-960000</v>
          </cell>
          <cell r="I122">
            <v>1040000</v>
          </cell>
          <cell r="K122">
            <v>-765728.85</v>
          </cell>
          <cell r="M122">
            <v>1805728.85</v>
          </cell>
          <cell r="O122">
            <v>546060.88</v>
          </cell>
          <cell r="Q122">
            <v>508757.24</v>
          </cell>
          <cell r="S122">
            <v>474065.24</v>
          </cell>
          <cell r="U122">
            <v>474065.24</v>
          </cell>
        </row>
        <row r="123">
          <cell r="B123" t="str">
            <v>elevación</v>
          </cell>
        </row>
        <row r="124">
          <cell r="A124" t="str">
            <v>2.2.7.2.07</v>
          </cell>
          <cell r="B124" t="str">
            <v>Mantenimiento y reparación de equipos industriales y</v>
          </cell>
          <cell r="E124">
            <v>0</v>
          </cell>
          <cell r="G124">
            <v>425000</v>
          </cell>
          <cell r="I124">
            <v>425000</v>
          </cell>
          <cell r="K124">
            <v>-124101.46</v>
          </cell>
          <cell r="M124">
            <v>549101.46</v>
          </cell>
          <cell r="O124">
            <v>429101.46</v>
          </cell>
          <cell r="Q124">
            <v>429101.46</v>
          </cell>
          <cell r="S124">
            <v>315087.83</v>
          </cell>
          <cell r="U124">
            <v>315087.83</v>
          </cell>
        </row>
        <row r="125">
          <cell r="B125" t="str">
            <v>producción</v>
          </cell>
        </row>
        <row r="126">
          <cell r="A126" t="str">
            <v>2.2.7.2.08</v>
          </cell>
          <cell r="B126" t="str">
            <v>Servicios de mantenimiento, reparación, desmonte e instalación</v>
          </cell>
          <cell r="E126">
            <v>0</v>
          </cell>
          <cell r="G126">
            <v>210000</v>
          </cell>
          <cell r="I126">
            <v>210000</v>
          </cell>
          <cell r="K126">
            <v>-321896</v>
          </cell>
          <cell r="M126">
            <v>531896</v>
          </cell>
          <cell r="O126">
            <v>0</v>
          </cell>
          <cell r="Q126">
            <v>0</v>
          </cell>
          <cell r="S126">
            <v>0</v>
          </cell>
          <cell r="U126">
            <v>0</v>
          </cell>
        </row>
        <row r="127">
          <cell r="A127" t="str">
            <v>2.2.7.3</v>
          </cell>
          <cell r="B127" t="str">
            <v>Instalaciones temporales</v>
          </cell>
          <cell r="E127">
            <v>0</v>
          </cell>
          <cell r="G127">
            <v>1250000</v>
          </cell>
          <cell r="I127">
            <v>1250000</v>
          </cell>
          <cell r="K127">
            <v>22800</v>
          </cell>
          <cell r="M127">
            <v>1227200</v>
          </cell>
          <cell r="O127">
            <v>1227200</v>
          </cell>
          <cell r="Q127">
            <v>1227200</v>
          </cell>
          <cell r="S127">
            <v>1227200</v>
          </cell>
          <cell r="U127">
            <v>1227200</v>
          </cell>
        </row>
        <row r="128">
          <cell r="A128" t="str">
            <v>2.2.7.3.01</v>
          </cell>
          <cell r="B128" t="str">
            <v>Instalaciones temporales</v>
          </cell>
          <cell r="E128">
            <v>0</v>
          </cell>
          <cell r="G128">
            <v>1250000</v>
          </cell>
          <cell r="I128">
            <v>1250000</v>
          </cell>
          <cell r="K128">
            <v>22800</v>
          </cell>
          <cell r="M128">
            <v>1227200</v>
          </cell>
          <cell r="O128">
            <v>1227200</v>
          </cell>
          <cell r="Q128">
            <v>1227200</v>
          </cell>
          <cell r="S128">
            <v>1227200</v>
          </cell>
          <cell r="U128">
            <v>1227200</v>
          </cell>
        </row>
        <row r="129">
          <cell r="A129" t="str">
            <v>2.2.2.2.8</v>
          </cell>
          <cell r="E129">
            <v>38200000</v>
          </cell>
          <cell r="G129">
            <v>-8495662.0800000001</v>
          </cell>
          <cell r="I129">
            <v>29704337.920000002</v>
          </cell>
          <cell r="K129">
            <v>7699027.29</v>
          </cell>
          <cell r="M129">
            <v>22005310.629999999</v>
          </cell>
          <cell r="O129">
            <v>17906143.25</v>
          </cell>
          <cell r="Q129">
            <v>17050365.48</v>
          </cell>
          <cell r="S129">
            <v>16187375.65</v>
          </cell>
          <cell r="U129">
            <v>16187375.65</v>
          </cell>
        </row>
        <row r="130">
          <cell r="A130">
            <v>2.2000000000000002</v>
          </cell>
          <cell r="B130" t="str">
            <v>CONTRATACIÓN DE SERVICIOS</v>
          </cell>
          <cell r="E130">
            <v>38200000</v>
          </cell>
          <cell r="G130">
            <v>-8495662.0800000001</v>
          </cell>
          <cell r="I130">
            <v>29704337.920000002</v>
          </cell>
          <cell r="K130">
            <v>7699027.29</v>
          </cell>
          <cell r="M130">
            <v>22005310.629999999</v>
          </cell>
          <cell r="O130">
            <v>17906143.25</v>
          </cell>
          <cell r="Q130">
            <v>17050365.48</v>
          </cell>
          <cell r="S130">
            <v>16187375.65</v>
          </cell>
          <cell r="U130">
            <v>16187375.65</v>
          </cell>
        </row>
        <row r="131">
          <cell r="A131" t="str">
            <v>2.2.8</v>
          </cell>
          <cell r="B131" t="str">
            <v>OTROS SERVICIOS NO INCLUIDOS EN CONCEPTOS ANTERIORES</v>
          </cell>
          <cell r="E131">
            <v>38200000</v>
          </cell>
          <cell r="G131">
            <v>-8495662.0800000001</v>
          </cell>
          <cell r="I131">
            <v>29704337.920000002</v>
          </cell>
          <cell r="K131">
            <v>7699027.29</v>
          </cell>
          <cell r="M131">
            <v>22005310.629999999</v>
          </cell>
          <cell r="O131">
            <v>17906143.25</v>
          </cell>
          <cell r="Q131">
            <v>17050365.48</v>
          </cell>
          <cell r="S131">
            <v>16187375.65</v>
          </cell>
          <cell r="U131">
            <v>16187375.65</v>
          </cell>
        </row>
        <row r="132">
          <cell r="A132" t="str">
            <v>2.2.8.2</v>
          </cell>
          <cell r="B132" t="str">
            <v>Comisiones y gastos</v>
          </cell>
          <cell r="E132">
            <v>0</v>
          </cell>
          <cell r="G132">
            <v>18000</v>
          </cell>
          <cell r="I132">
            <v>18000</v>
          </cell>
          <cell r="K132">
            <v>0</v>
          </cell>
          <cell r="M132">
            <v>18000</v>
          </cell>
          <cell r="O132">
            <v>0</v>
          </cell>
          <cell r="Q132">
            <v>0</v>
          </cell>
          <cell r="S132">
            <v>0</v>
          </cell>
          <cell r="U132">
            <v>0</v>
          </cell>
        </row>
        <row r="133">
          <cell r="A133" t="str">
            <v>2.2.8.2.01</v>
          </cell>
          <cell r="B133" t="str">
            <v>Comisiones y gastos</v>
          </cell>
          <cell r="E133">
            <v>0</v>
          </cell>
          <cell r="G133">
            <v>18000</v>
          </cell>
          <cell r="I133">
            <v>18000</v>
          </cell>
          <cell r="K133">
            <v>0</v>
          </cell>
          <cell r="M133">
            <v>18000</v>
          </cell>
          <cell r="O133">
            <v>0</v>
          </cell>
          <cell r="Q133">
            <v>0</v>
          </cell>
          <cell r="S133">
            <v>0</v>
          </cell>
          <cell r="U133">
            <v>0</v>
          </cell>
        </row>
        <row r="134">
          <cell r="A134" t="str">
            <v>2.2.8.5</v>
          </cell>
          <cell r="B134" t="str">
            <v>Fumigación, lavandería, limpieza e higiene</v>
          </cell>
          <cell r="E134">
            <v>3200000</v>
          </cell>
          <cell r="G134">
            <v>-1305000</v>
          </cell>
          <cell r="I134">
            <v>1895000</v>
          </cell>
          <cell r="K134">
            <v>-18534.95</v>
          </cell>
          <cell r="M134">
            <v>1913534.95</v>
          </cell>
          <cell r="O134">
            <v>722634.95</v>
          </cell>
          <cell r="Q134">
            <v>722634.95</v>
          </cell>
          <cell r="S134">
            <v>718537.4</v>
          </cell>
          <cell r="U134">
            <v>718537.4</v>
          </cell>
        </row>
        <row r="135">
          <cell r="A135" t="str">
            <v>2.2.8.5.01</v>
          </cell>
          <cell r="B135" t="str">
            <v>Fumigación</v>
          </cell>
          <cell r="E135">
            <v>3000000</v>
          </cell>
          <cell r="G135">
            <v>-1500000</v>
          </cell>
          <cell r="I135">
            <v>1500000</v>
          </cell>
          <cell r="K135">
            <v>-80900</v>
          </cell>
          <cell r="M135">
            <v>1580900</v>
          </cell>
          <cell r="O135">
            <v>590000</v>
          </cell>
          <cell r="Q135">
            <v>590000</v>
          </cell>
          <cell r="S135">
            <v>590000</v>
          </cell>
          <cell r="U135">
            <v>590000</v>
          </cell>
        </row>
        <row r="136">
          <cell r="A136" t="str">
            <v>2.2.8.5.02</v>
          </cell>
          <cell r="B136" t="str">
            <v>Lavandería</v>
          </cell>
          <cell r="E136">
            <v>200000</v>
          </cell>
          <cell r="G136">
            <v>110000</v>
          </cell>
          <cell r="I136">
            <v>310000</v>
          </cell>
          <cell r="K136">
            <v>15125.05</v>
          </cell>
          <cell r="M136">
            <v>294874.95</v>
          </cell>
          <cell r="O136">
            <v>94874.95</v>
          </cell>
          <cell r="Q136">
            <v>94874.95</v>
          </cell>
          <cell r="S136">
            <v>90777.4</v>
          </cell>
          <cell r="U136">
            <v>90777.4</v>
          </cell>
        </row>
        <row r="137">
          <cell r="A137" t="str">
            <v>2.2.8.5.03</v>
          </cell>
          <cell r="B137" t="str">
            <v>Limpieza e higiene</v>
          </cell>
          <cell r="E137">
            <v>0</v>
          </cell>
          <cell r="G137">
            <v>85000</v>
          </cell>
          <cell r="I137">
            <v>85000</v>
          </cell>
          <cell r="K137">
            <v>47240</v>
          </cell>
          <cell r="M137">
            <v>37760</v>
          </cell>
          <cell r="O137">
            <v>37760</v>
          </cell>
          <cell r="Q137">
            <v>37760</v>
          </cell>
          <cell r="S137">
            <v>37760</v>
          </cell>
          <cell r="U137">
            <v>37760</v>
          </cell>
        </row>
        <row r="138">
          <cell r="A138" t="str">
            <v>2.2.8.6</v>
          </cell>
          <cell r="B138" t="str">
            <v>Servicio de organización de eventos, festividades y actividades de entretenimiento</v>
          </cell>
          <cell r="E138">
            <v>29000000</v>
          </cell>
          <cell r="G138">
            <v>-6150782.0800000001</v>
          </cell>
          <cell r="I138">
            <v>22849217.920000002</v>
          </cell>
          <cell r="K138">
            <v>6576023.0599999996</v>
          </cell>
          <cell r="M138">
            <v>16273194.859999999</v>
          </cell>
          <cell r="O138">
            <v>15917194.859999999</v>
          </cell>
          <cell r="Q138">
            <v>15603417.09</v>
          </cell>
          <cell r="S138">
            <v>14772200</v>
          </cell>
          <cell r="U138">
            <v>14772200</v>
          </cell>
        </row>
        <row r="139">
          <cell r="A139" t="str">
            <v>2.2.8.6.01</v>
          </cell>
          <cell r="B139" t="str">
            <v>Eventos generales</v>
          </cell>
          <cell r="E139">
            <v>29000000</v>
          </cell>
          <cell r="G139">
            <v>-7545000</v>
          </cell>
          <cell r="I139">
            <v>21455000</v>
          </cell>
          <cell r="K139">
            <v>6806000</v>
          </cell>
          <cell r="M139">
            <v>14649000</v>
          </cell>
          <cell r="O139">
            <v>14455000</v>
          </cell>
          <cell r="Q139">
            <v>14455000</v>
          </cell>
          <cell r="S139">
            <v>14455000</v>
          </cell>
          <cell r="U139">
            <v>14455000</v>
          </cell>
        </row>
        <row r="140">
          <cell r="A140" t="str">
            <v>2.2.8.6.04</v>
          </cell>
          <cell r="B140" t="str">
            <v>Actuaciones artísticas</v>
          </cell>
          <cell r="E140">
            <v>0</v>
          </cell>
          <cell r="G140">
            <v>1394217.92</v>
          </cell>
          <cell r="I140">
            <v>1394217.92</v>
          </cell>
          <cell r="K140">
            <v>-229976.94</v>
          </cell>
          <cell r="M140">
            <v>1624194.86</v>
          </cell>
          <cell r="O140">
            <v>1462194.86</v>
          </cell>
          <cell r="Q140">
            <v>1148417.0900000001</v>
          </cell>
          <cell r="S140">
            <v>317200</v>
          </cell>
          <cell r="U140">
            <v>317200</v>
          </cell>
        </row>
        <row r="141">
          <cell r="A141" t="str">
            <v>2.2.8.7</v>
          </cell>
          <cell r="B141" t="str">
            <v>Servicios Técnicos y Profesionales</v>
          </cell>
          <cell r="E141">
            <v>6000000</v>
          </cell>
          <cell r="G141">
            <v>-1057880</v>
          </cell>
          <cell r="I141">
            <v>4942120</v>
          </cell>
          <cell r="K141">
            <v>1141539.18</v>
          </cell>
          <cell r="M141">
            <v>3800580.82</v>
          </cell>
          <cell r="O141">
            <v>1266313.44</v>
          </cell>
          <cell r="Q141">
            <v>724313.44</v>
          </cell>
          <cell r="S141">
            <v>696638.25</v>
          </cell>
          <cell r="U141">
            <v>696638.25</v>
          </cell>
        </row>
        <row r="142">
          <cell r="A142" t="str">
            <v>2.2.8.7.01</v>
          </cell>
          <cell r="B142" t="str">
            <v>Servicios técnicos y profesionales</v>
          </cell>
          <cell r="E142">
            <v>0</v>
          </cell>
          <cell r="G142">
            <v>174640</v>
          </cell>
          <cell r="I142">
            <v>174640</v>
          </cell>
          <cell r="K142">
            <v>0</v>
          </cell>
          <cell r="M142">
            <v>174640</v>
          </cell>
          <cell r="O142">
            <v>174640</v>
          </cell>
          <cell r="Q142">
            <v>0</v>
          </cell>
          <cell r="S142">
            <v>0</v>
          </cell>
          <cell r="U142">
            <v>0</v>
          </cell>
        </row>
        <row r="143">
          <cell r="A143" t="str">
            <v>2.2.8.7.02</v>
          </cell>
          <cell r="B143" t="str">
            <v>Servicios jurídicos</v>
          </cell>
          <cell r="E143">
            <v>0</v>
          </cell>
          <cell r="G143">
            <v>1442480</v>
          </cell>
          <cell r="I143">
            <v>1442480</v>
          </cell>
          <cell r="K143">
            <v>280775.95</v>
          </cell>
          <cell r="M143">
            <v>1161704.05</v>
          </cell>
          <cell r="O143">
            <v>678764</v>
          </cell>
          <cell r="Q143">
            <v>381404</v>
          </cell>
          <cell r="S143">
            <v>381404</v>
          </cell>
          <cell r="U143">
            <v>381404</v>
          </cell>
        </row>
        <row r="144">
          <cell r="A144" t="str">
            <v>2.2.8.7.04</v>
          </cell>
          <cell r="B144" t="str">
            <v>Servicios de capacitación</v>
          </cell>
          <cell r="E144">
            <v>0</v>
          </cell>
          <cell r="G144">
            <v>25000</v>
          </cell>
          <cell r="I144">
            <v>25000</v>
          </cell>
          <cell r="K144">
            <v>3439.83</v>
          </cell>
          <cell r="M144">
            <v>21560.17</v>
          </cell>
          <cell r="O144">
            <v>21560.17</v>
          </cell>
          <cell r="Q144">
            <v>21560.17</v>
          </cell>
          <cell r="S144">
            <v>21560.17</v>
          </cell>
          <cell r="U144">
            <v>21560.17</v>
          </cell>
        </row>
        <row r="145">
          <cell r="A145" t="str">
            <v>2.2.8.7.06</v>
          </cell>
          <cell r="B145" t="str">
            <v>Otros servicios técnicos profesionales</v>
          </cell>
          <cell r="E145">
            <v>6000000</v>
          </cell>
          <cell r="G145">
            <v>-2700000</v>
          </cell>
          <cell r="I145">
            <v>3300000</v>
          </cell>
          <cell r="K145">
            <v>857323.4</v>
          </cell>
          <cell r="M145">
            <v>2442676.6</v>
          </cell>
          <cell r="O145">
            <v>391349.27</v>
          </cell>
          <cell r="Q145">
            <v>321349.27</v>
          </cell>
          <cell r="S145">
            <v>293674.08</v>
          </cell>
          <cell r="U145">
            <v>293674.08</v>
          </cell>
        </row>
        <row r="146">
          <cell r="A146" t="str">
            <v>2.2.2.2.9</v>
          </cell>
          <cell r="E146">
            <v>39000000</v>
          </cell>
          <cell r="G146">
            <v>-1131194</v>
          </cell>
          <cell r="I146">
            <v>37868806</v>
          </cell>
          <cell r="K146">
            <v>7907744.7199999997</v>
          </cell>
          <cell r="M146">
            <v>29961061.280000001</v>
          </cell>
          <cell r="O146">
            <v>11434133.529999999</v>
          </cell>
          <cell r="Q146">
            <v>4391581.42</v>
          </cell>
          <cell r="S146">
            <v>3731139.42</v>
          </cell>
          <cell r="U146">
            <v>3731139.42</v>
          </cell>
        </row>
        <row r="147">
          <cell r="A147">
            <v>2.2000000000000002</v>
          </cell>
          <cell r="B147" t="str">
            <v>CONTRATACIÓN DE SERVICIOS</v>
          </cell>
          <cell r="E147">
            <v>39000000</v>
          </cell>
          <cell r="G147">
            <v>-1131194</v>
          </cell>
          <cell r="I147">
            <v>37868806</v>
          </cell>
          <cell r="K147">
            <v>7907744.7199999997</v>
          </cell>
          <cell r="M147">
            <v>29961061.280000001</v>
          </cell>
          <cell r="O147">
            <v>11434133.529999999</v>
          </cell>
          <cell r="Q147">
            <v>4391581.42</v>
          </cell>
          <cell r="S147">
            <v>3731139.42</v>
          </cell>
          <cell r="U147">
            <v>3731139.42</v>
          </cell>
        </row>
        <row r="148">
          <cell r="A148" t="str">
            <v>2.2.9</v>
          </cell>
          <cell r="B148" t="str">
            <v>OTRAS CONTRATACIONES DE SERVICIOS</v>
          </cell>
          <cell r="E148">
            <v>39000000</v>
          </cell>
          <cell r="G148">
            <v>-1131194</v>
          </cell>
          <cell r="I148">
            <v>37868806</v>
          </cell>
          <cell r="K148">
            <v>7907744.7199999997</v>
          </cell>
          <cell r="M148">
            <v>29961061.280000001</v>
          </cell>
          <cell r="O148">
            <v>11434133.529999999</v>
          </cell>
          <cell r="Q148">
            <v>4391581.42</v>
          </cell>
          <cell r="S148">
            <v>3731139.42</v>
          </cell>
          <cell r="U148">
            <v>3731139.42</v>
          </cell>
        </row>
        <row r="149">
          <cell r="A149" t="str">
            <v>2.2.9.1</v>
          </cell>
          <cell r="B149" t="str">
            <v>Otras contrataciones de servicios</v>
          </cell>
          <cell r="E149">
            <v>1100000</v>
          </cell>
          <cell r="G149">
            <v>308806</v>
          </cell>
          <cell r="I149">
            <v>1408806</v>
          </cell>
          <cell r="K149">
            <v>425787.84</v>
          </cell>
          <cell r="M149">
            <v>983018.16</v>
          </cell>
          <cell r="O149">
            <v>786618.16</v>
          </cell>
          <cell r="Q149">
            <v>786618.16</v>
          </cell>
          <cell r="S149">
            <v>786618.16</v>
          </cell>
          <cell r="U149">
            <v>786618.16</v>
          </cell>
        </row>
        <row r="150">
          <cell r="A150" t="str">
            <v>2.2.9.1.01</v>
          </cell>
          <cell r="B150" t="str">
            <v>Otras contrataciones de servicios</v>
          </cell>
          <cell r="E150">
            <v>1100000</v>
          </cell>
          <cell r="G150">
            <v>308806</v>
          </cell>
          <cell r="I150">
            <v>1408806</v>
          </cell>
          <cell r="K150">
            <v>425787.84</v>
          </cell>
          <cell r="M150">
            <v>983018.16</v>
          </cell>
          <cell r="O150">
            <v>786618.16</v>
          </cell>
          <cell r="Q150">
            <v>786618.16</v>
          </cell>
          <cell r="S150">
            <v>786618.16</v>
          </cell>
          <cell r="U150">
            <v>786618.16</v>
          </cell>
        </row>
        <row r="151">
          <cell r="A151" t="str">
            <v>Ref CCP Concepto.Ref CCP Cuenta</v>
          </cell>
          <cell r="D151" t="str">
            <v>Presupuesto Inicial</v>
          </cell>
          <cell r="F151" t="str">
            <v>Modificaciones Presupestarias</v>
          </cell>
          <cell r="H151" t="str">
            <v>Presupuesto Vigente</v>
          </cell>
          <cell r="J151" t="str">
            <v>Presupuesto Disponible</v>
          </cell>
          <cell r="L151" t="str">
            <v>ETAPAS DEL GASTO</v>
          </cell>
        </row>
        <row r="152">
          <cell r="L152" t="str">
            <v>Preventivo</v>
          </cell>
          <cell r="N152" t="str">
            <v>Compromiso</v>
          </cell>
          <cell r="P152" t="str">
            <v>Devengado</v>
          </cell>
          <cell r="R152" t="str">
            <v>Libramiento</v>
          </cell>
          <cell r="T152" t="str">
            <v>Pagado</v>
          </cell>
        </row>
        <row r="154">
          <cell r="A154" t="str">
            <v>Total General</v>
          </cell>
          <cell r="E154">
            <v>2115775488</v>
          </cell>
          <cell r="G154">
            <v>42758103.539999999</v>
          </cell>
          <cell r="I154">
            <v>2158533591.54</v>
          </cell>
          <cell r="K154">
            <v>876821996.40999997</v>
          </cell>
          <cell r="M154">
            <v>1281711595.1300001</v>
          </cell>
          <cell r="O154">
            <v>1188435504.0799999</v>
          </cell>
          <cell r="Q154">
            <v>1149026252.97</v>
          </cell>
          <cell r="S154">
            <v>1034532541.23</v>
          </cell>
          <cell r="U154">
            <v>1034532541.23</v>
          </cell>
        </row>
        <row r="155">
          <cell r="A155" t="str">
            <v>2.2.2.2.9</v>
          </cell>
          <cell r="E155">
            <v>39000000</v>
          </cell>
          <cell r="G155">
            <v>-1131194</v>
          </cell>
          <cell r="I155">
            <v>37868806</v>
          </cell>
          <cell r="K155">
            <v>7907744.7199999997</v>
          </cell>
          <cell r="M155">
            <v>29961061.280000001</v>
          </cell>
          <cell r="O155">
            <v>11434133.529999999</v>
          </cell>
          <cell r="Q155">
            <v>4391581.42</v>
          </cell>
          <cell r="S155">
            <v>3731139.42</v>
          </cell>
          <cell r="U155">
            <v>3731139.42</v>
          </cell>
        </row>
        <row r="156">
          <cell r="A156">
            <v>2.2000000000000002</v>
          </cell>
          <cell r="B156" t="str">
            <v>CONTRATACIÓN DE SERVICIOS</v>
          </cell>
          <cell r="E156">
            <v>39000000</v>
          </cell>
          <cell r="G156">
            <v>-1131194</v>
          </cell>
          <cell r="I156">
            <v>37868806</v>
          </cell>
          <cell r="K156">
            <v>7907744.7199999997</v>
          </cell>
          <cell r="M156">
            <v>29961061.280000001</v>
          </cell>
          <cell r="O156">
            <v>11434133.529999999</v>
          </cell>
          <cell r="Q156">
            <v>4391581.42</v>
          </cell>
          <cell r="S156">
            <v>3731139.42</v>
          </cell>
          <cell r="U156">
            <v>3731139.42</v>
          </cell>
        </row>
        <row r="157">
          <cell r="A157" t="str">
            <v>2.2.9.2</v>
          </cell>
          <cell r="B157" t="str">
            <v>Servicios de alimentación</v>
          </cell>
          <cell r="E157">
            <v>37900000</v>
          </cell>
          <cell r="G157">
            <v>-1440000</v>
          </cell>
          <cell r="I157">
            <v>36460000</v>
          </cell>
          <cell r="K157">
            <v>7481956.8799999999</v>
          </cell>
          <cell r="M157">
            <v>28978043.120000001</v>
          </cell>
          <cell r="O157">
            <v>10647515.369999999</v>
          </cell>
          <cell r="Q157">
            <v>3604963.26</v>
          </cell>
          <cell r="S157">
            <v>2944521.26</v>
          </cell>
          <cell r="U157">
            <v>2944521.26</v>
          </cell>
        </row>
        <row r="158">
          <cell r="A158" t="str">
            <v>2.2.9.2.01</v>
          </cell>
          <cell r="B158" t="str">
            <v>Servicios de alimentación</v>
          </cell>
          <cell r="E158">
            <v>20000000</v>
          </cell>
          <cell r="G158">
            <v>560000</v>
          </cell>
          <cell r="I158">
            <v>20560000</v>
          </cell>
          <cell r="K158">
            <v>976449.88</v>
          </cell>
          <cell r="M158">
            <v>19583550.120000001</v>
          </cell>
          <cell r="O158">
            <v>9321022.3699999992</v>
          </cell>
          <cell r="Q158">
            <v>2278470.2599999998</v>
          </cell>
          <cell r="S158">
            <v>2278470.2599999998</v>
          </cell>
          <cell r="U158">
            <v>2278470.2599999998</v>
          </cell>
        </row>
        <row r="159">
          <cell r="A159" t="str">
            <v>2.2.9.2.03</v>
          </cell>
          <cell r="B159" t="str">
            <v>Servicios de Catering</v>
          </cell>
          <cell r="E159">
            <v>17900000</v>
          </cell>
          <cell r="G159">
            <v>-2000000</v>
          </cell>
          <cell r="I159">
            <v>15900000</v>
          </cell>
          <cell r="K159">
            <v>6505507</v>
          </cell>
          <cell r="M159">
            <v>9394493</v>
          </cell>
          <cell r="O159">
            <v>1326493</v>
          </cell>
          <cell r="Q159">
            <v>1326493</v>
          </cell>
          <cell r="S159">
            <v>666051</v>
          </cell>
          <cell r="U159">
            <v>666051</v>
          </cell>
        </row>
        <row r="160">
          <cell r="A160" t="str">
            <v>2.3.2.3.1</v>
          </cell>
          <cell r="E160">
            <v>3710000</v>
          </cell>
          <cell r="G160">
            <v>875000</v>
          </cell>
          <cell r="I160">
            <v>4585000</v>
          </cell>
          <cell r="K160">
            <v>1013821.1</v>
          </cell>
          <cell r="M160">
            <v>3571178.9</v>
          </cell>
          <cell r="O160">
            <v>2183126.9</v>
          </cell>
          <cell r="Q160">
            <v>1157529.8999999999</v>
          </cell>
          <cell r="S160">
            <v>0</v>
          </cell>
          <cell r="U160">
            <v>0</v>
          </cell>
        </row>
        <row r="161">
          <cell r="A161">
            <v>2.2999999999999998</v>
          </cell>
          <cell r="B161" t="str">
            <v>MATERIALES Y SUMINISTROS</v>
          </cell>
          <cell r="E161">
            <v>3710000</v>
          </cell>
          <cell r="G161">
            <v>875000</v>
          </cell>
          <cell r="I161">
            <v>4585000</v>
          </cell>
          <cell r="K161">
            <v>1013821.1</v>
          </cell>
          <cell r="M161">
            <v>3571178.9</v>
          </cell>
          <cell r="O161">
            <v>2183126.9</v>
          </cell>
          <cell r="Q161">
            <v>1157529.8999999999</v>
          </cell>
          <cell r="S161">
            <v>0</v>
          </cell>
          <cell r="U161">
            <v>0</v>
          </cell>
        </row>
        <row r="162">
          <cell r="A162" t="str">
            <v>2.3.1</v>
          </cell>
          <cell r="B162" t="str">
            <v>ALIMENTOS Y PRODUCTOS AGROFORESTALES</v>
          </cell>
          <cell r="E162">
            <v>3710000</v>
          </cell>
          <cell r="G162">
            <v>875000</v>
          </cell>
          <cell r="I162">
            <v>4585000</v>
          </cell>
          <cell r="K162">
            <v>1013821.1</v>
          </cell>
          <cell r="M162">
            <v>3571178.9</v>
          </cell>
          <cell r="O162">
            <v>2183126.9</v>
          </cell>
          <cell r="Q162">
            <v>1157529.8999999999</v>
          </cell>
          <cell r="S162">
            <v>0</v>
          </cell>
          <cell r="U162">
            <v>0</v>
          </cell>
        </row>
        <row r="163">
          <cell r="A163" t="str">
            <v>2.3.1.1</v>
          </cell>
          <cell r="B163" t="str">
            <v>Alimentos y bebidas para personas</v>
          </cell>
          <cell r="E163">
            <v>2200000</v>
          </cell>
          <cell r="G163">
            <v>-800000</v>
          </cell>
          <cell r="I163">
            <v>1400000</v>
          </cell>
          <cell r="K163">
            <v>21948</v>
          </cell>
          <cell r="M163">
            <v>1378052</v>
          </cell>
          <cell r="O163">
            <v>0</v>
          </cell>
          <cell r="Q163">
            <v>0</v>
          </cell>
          <cell r="S163">
            <v>0</v>
          </cell>
          <cell r="U163">
            <v>0</v>
          </cell>
        </row>
        <row r="164">
          <cell r="A164" t="str">
            <v>2.3.1.1.01</v>
          </cell>
          <cell r="B164" t="str">
            <v>Alimentos y bebidas para personas</v>
          </cell>
          <cell r="E164">
            <v>2200000</v>
          </cell>
          <cell r="G164">
            <v>-800000</v>
          </cell>
          <cell r="I164">
            <v>1400000</v>
          </cell>
          <cell r="K164">
            <v>21948</v>
          </cell>
          <cell r="M164">
            <v>1378052</v>
          </cell>
          <cell r="O164">
            <v>0</v>
          </cell>
          <cell r="Q164">
            <v>0</v>
          </cell>
          <cell r="S164">
            <v>0</v>
          </cell>
          <cell r="U164">
            <v>0</v>
          </cell>
        </row>
        <row r="165">
          <cell r="A165" t="str">
            <v>2.3.1.3</v>
          </cell>
          <cell r="B165" t="str">
            <v>Productos agroforestales y pecuarios</v>
          </cell>
          <cell r="E165">
            <v>1200000</v>
          </cell>
          <cell r="G165">
            <v>0</v>
          </cell>
          <cell r="I165">
            <v>1200000</v>
          </cell>
          <cell r="K165">
            <v>788003</v>
          </cell>
          <cell r="M165">
            <v>411997</v>
          </cell>
          <cell r="O165">
            <v>411997</v>
          </cell>
          <cell r="Q165">
            <v>0</v>
          </cell>
          <cell r="S165">
            <v>0</v>
          </cell>
          <cell r="U165">
            <v>0</v>
          </cell>
        </row>
        <row r="166">
          <cell r="A166" t="str">
            <v>2.3.1.3.03</v>
          </cell>
          <cell r="B166" t="str">
            <v>Productos forestales</v>
          </cell>
          <cell r="E166">
            <v>1200000</v>
          </cell>
          <cell r="G166">
            <v>0</v>
          </cell>
          <cell r="I166">
            <v>1200000</v>
          </cell>
          <cell r="K166">
            <v>788003</v>
          </cell>
          <cell r="M166">
            <v>411997</v>
          </cell>
          <cell r="O166">
            <v>411997</v>
          </cell>
          <cell r="Q166">
            <v>0</v>
          </cell>
          <cell r="S166">
            <v>0</v>
          </cell>
          <cell r="U166">
            <v>0</v>
          </cell>
        </row>
        <row r="167">
          <cell r="A167" t="str">
            <v>2.3.1.4</v>
          </cell>
          <cell r="B167" t="str">
            <v>Madera, corcho y sus manufacturas</v>
          </cell>
          <cell r="E167">
            <v>310000</v>
          </cell>
          <cell r="G167">
            <v>1675000</v>
          </cell>
          <cell r="I167">
            <v>1985000</v>
          </cell>
          <cell r="K167">
            <v>203870.1</v>
          </cell>
          <cell r="M167">
            <v>1781129.9</v>
          </cell>
          <cell r="O167">
            <v>1771129.9</v>
          </cell>
          <cell r="Q167">
            <v>1157529.8999999999</v>
          </cell>
          <cell r="S167">
            <v>0</v>
          </cell>
          <cell r="U167">
            <v>0</v>
          </cell>
        </row>
        <row r="168">
          <cell r="A168" t="str">
            <v>2.3.1.4.01</v>
          </cell>
          <cell r="B168" t="str">
            <v>Madera, corcho y sus manufacturas</v>
          </cell>
          <cell r="E168">
            <v>310000</v>
          </cell>
          <cell r="G168">
            <v>1675000</v>
          </cell>
          <cell r="I168">
            <v>1985000</v>
          </cell>
          <cell r="K168">
            <v>203870.1</v>
          </cell>
          <cell r="M168">
            <v>1781129.9</v>
          </cell>
          <cell r="O168">
            <v>1771129.9</v>
          </cell>
          <cell r="Q168">
            <v>1157529.8999999999</v>
          </cell>
          <cell r="S168">
            <v>0</v>
          </cell>
          <cell r="U168">
            <v>0</v>
          </cell>
        </row>
        <row r="169">
          <cell r="A169" t="str">
            <v>2.3.2.3.2</v>
          </cell>
          <cell r="E169">
            <v>6425000</v>
          </cell>
          <cell r="G169">
            <v>-3327620</v>
          </cell>
          <cell r="I169">
            <v>3097380</v>
          </cell>
          <cell r="K169">
            <v>1636596.69</v>
          </cell>
          <cell r="M169">
            <v>1460783.31</v>
          </cell>
          <cell r="O169">
            <v>768492.61</v>
          </cell>
          <cell r="Q169">
            <v>403577.61</v>
          </cell>
          <cell r="S169">
            <v>403577.61</v>
          </cell>
          <cell r="U169">
            <v>403577.61</v>
          </cell>
        </row>
        <row r="170">
          <cell r="A170">
            <v>2.2999999999999998</v>
          </cell>
          <cell r="B170" t="str">
            <v>MATERIALES Y SUMINISTROS</v>
          </cell>
          <cell r="E170">
            <v>6425000</v>
          </cell>
          <cell r="G170">
            <v>-3327620</v>
          </cell>
          <cell r="I170">
            <v>3097380</v>
          </cell>
          <cell r="K170">
            <v>1636596.69</v>
          </cell>
          <cell r="M170">
            <v>1460783.31</v>
          </cell>
          <cell r="O170">
            <v>768492.61</v>
          </cell>
          <cell r="Q170">
            <v>403577.61</v>
          </cell>
          <cell r="S170">
            <v>403577.61</v>
          </cell>
          <cell r="U170">
            <v>403577.61</v>
          </cell>
        </row>
        <row r="171">
          <cell r="A171" t="str">
            <v>2.3.2</v>
          </cell>
          <cell r="B171" t="str">
            <v>TEXTILES Y VESTUARIOS</v>
          </cell>
          <cell r="E171">
            <v>6425000</v>
          </cell>
          <cell r="G171">
            <v>-3327620</v>
          </cell>
          <cell r="I171">
            <v>3097380</v>
          </cell>
          <cell r="K171">
            <v>1636596.69</v>
          </cell>
          <cell r="M171">
            <v>1460783.31</v>
          </cell>
          <cell r="O171">
            <v>768492.61</v>
          </cell>
          <cell r="Q171">
            <v>403577.61</v>
          </cell>
          <cell r="S171">
            <v>403577.61</v>
          </cell>
          <cell r="U171">
            <v>403577.61</v>
          </cell>
        </row>
        <row r="172">
          <cell r="A172" t="str">
            <v>2.3.2.1</v>
          </cell>
          <cell r="B172" t="str">
            <v>Hilados, fibras, telas y útiles de costura</v>
          </cell>
          <cell r="E172">
            <v>200000</v>
          </cell>
          <cell r="G172">
            <v>0</v>
          </cell>
          <cell r="I172">
            <v>200000</v>
          </cell>
          <cell r="K172">
            <v>200000</v>
          </cell>
          <cell r="M172">
            <v>0</v>
          </cell>
          <cell r="O172">
            <v>0</v>
          </cell>
          <cell r="Q172">
            <v>0</v>
          </cell>
          <cell r="S172">
            <v>0</v>
          </cell>
          <cell r="U172">
            <v>0</v>
          </cell>
        </row>
        <row r="173">
          <cell r="A173" t="str">
            <v>2.3.2.1.01</v>
          </cell>
          <cell r="B173" t="str">
            <v>Hilados, fibras, telas y útiles de costura</v>
          </cell>
          <cell r="E173">
            <v>200000</v>
          </cell>
          <cell r="G173">
            <v>0</v>
          </cell>
          <cell r="I173">
            <v>200000</v>
          </cell>
          <cell r="K173">
            <v>200000</v>
          </cell>
          <cell r="M173">
            <v>0</v>
          </cell>
          <cell r="O173">
            <v>0</v>
          </cell>
          <cell r="Q173">
            <v>0</v>
          </cell>
          <cell r="S173">
            <v>0</v>
          </cell>
          <cell r="U173">
            <v>0</v>
          </cell>
        </row>
        <row r="174">
          <cell r="A174" t="str">
            <v>2.3.2.2</v>
          </cell>
          <cell r="B174" t="str">
            <v>Acabados textiles</v>
          </cell>
          <cell r="E174">
            <v>3225000</v>
          </cell>
          <cell r="G174">
            <v>-2322420</v>
          </cell>
          <cell r="I174">
            <v>902580</v>
          </cell>
          <cell r="K174">
            <v>100549.3</v>
          </cell>
          <cell r="M174">
            <v>802030.7</v>
          </cell>
          <cell r="O174">
            <v>109740</v>
          </cell>
          <cell r="Q174">
            <v>109740</v>
          </cell>
          <cell r="S174">
            <v>109740</v>
          </cell>
          <cell r="U174">
            <v>109740</v>
          </cell>
        </row>
        <row r="175">
          <cell r="A175" t="str">
            <v>2.3.2.2.01</v>
          </cell>
          <cell r="B175" t="str">
            <v>Acabados textiles</v>
          </cell>
          <cell r="E175">
            <v>3225000</v>
          </cell>
          <cell r="G175">
            <v>-2322420</v>
          </cell>
          <cell r="I175">
            <v>902580</v>
          </cell>
          <cell r="K175">
            <v>100549.3</v>
          </cell>
          <cell r="M175">
            <v>802030.7</v>
          </cell>
          <cell r="O175">
            <v>109740</v>
          </cell>
          <cell r="Q175">
            <v>109740</v>
          </cell>
          <cell r="S175">
            <v>109740</v>
          </cell>
          <cell r="U175">
            <v>109740</v>
          </cell>
        </row>
        <row r="176">
          <cell r="A176" t="str">
            <v>2.3.2.3</v>
          </cell>
          <cell r="B176" t="str">
            <v>Prendas y accesorios de vestir</v>
          </cell>
          <cell r="E176">
            <v>3000000</v>
          </cell>
          <cell r="G176">
            <v>-1005200</v>
          </cell>
          <cell r="I176">
            <v>1994800</v>
          </cell>
          <cell r="K176">
            <v>1336047.3899999999</v>
          </cell>
          <cell r="M176">
            <v>658752.61</v>
          </cell>
          <cell r="O176">
            <v>658752.61</v>
          </cell>
          <cell r="Q176">
            <v>293837.61</v>
          </cell>
          <cell r="S176">
            <v>293837.61</v>
          </cell>
          <cell r="U176">
            <v>293837.61</v>
          </cell>
        </row>
        <row r="177">
          <cell r="A177" t="str">
            <v>2.3.2.3.01</v>
          </cell>
          <cell r="B177" t="str">
            <v>Prendas y accesorios de vestir</v>
          </cell>
          <cell r="E177">
            <v>3000000</v>
          </cell>
          <cell r="G177">
            <v>-1005200</v>
          </cell>
          <cell r="I177">
            <v>1994800</v>
          </cell>
          <cell r="K177">
            <v>1336047.3899999999</v>
          </cell>
          <cell r="M177">
            <v>658752.61</v>
          </cell>
          <cell r="O177">
            <v>658752.61</v>
          </cell>
          <cell r="Q177">
            <v>293837.61</v>
          </cell>
          <cell r="S177">
            <v>293837.61</v>
          </cell>
          <cell r="U177">
            <v>293837.61</v>
          </cell>
        </row>
        <row r="178">
          <cell r="A178" t="str">
            <v>2.3.2.3.3</v>
          </cell>
          <cell r="E178">
            <v>5575000</v>
          </cell>
          <cell r="G178">
            <v>-535000</v>
          </cell>
          <cell r="I178">
            <v>5040000</v>
          </cell>
          <cell r="K178">
            <v>4289462.01</v>
          </cell>
          <cell r="M178">
            <v>750537.99</v>
          </cell>
          <cell r="O178">
            <v>744337.99</v>
          </cell>
          <cell r="Q178">
            <v>744337.99</v>
          </cell>
          <cell r="S178">
            <v>403442</v>
          </cell>
          <cell r="U178">
            <v>403442</v>
          </cell>
        </row>
        <row r="179">
          <cell r="A179">
            <v>2.2999999999999998</v>
          </cell>
          <cell r="B179" t="str">
            <v>MATERIALES Y SUMINISTROS</v>
          </cell>
          <cell r="E179">
            <v>5575000</v>
          </cell>
          <cell r="G179">
            <v>-535000</v>
          </cell>
          <cell r="I179">
            <v>5040000</v>
          </cell>
          <cell r="K179">
            <v>4289462.01</v>
          </cell>
          <cell r="M179">
            <v>750537.99</v>
          </cell>
          <cell r="O179">
            <v>744337.99</v>
          </cell>
          <cell r="Q179">
            <v>744337.99</v>
          </cell>
          <cell r="S179">
            <v>403442</v>
          </cell>
          <cell r="U179">
            <v>403442</v>
          </cell>
        </row>
        <row r="180">
          <cell r="A180" t="str">
            <v>2.3.3</v>
          </cell>
          <cell r="B180" t="str">
            <v>PAPEL, CARTÓN E IMPRESOS</v>
          </cell>
          <cell r="E180">
            <v>5575000</v>
          </cell>
          <cell r="G180">
            <v>-535000</v>
          </cell>
          <cell r="I180">
            <v>5040000</v>
          </cell>
          <cell r="K180">
            <v>4289462.01</v>
          </cell>
          <cell r="M180">
            <v>750537.99</v>
          </cell>
          <cell r="O180">
            <v>744337.99</v>
          </cell>
          <cell r="Q180">
            <v>744337.99</v>
          </cell>
          <cell r="S180">
            <v>403442</v>
          </cell>
          <cell r="U180">
            <v>403442</v>
          </cell>
        </row>
        <row r="181">
          <cell r="A181" t="str">
            <v>2.3.3.1</v>
          </cell>
          <cell r="B181" t="str">
            <v>Papel de escritorio</v>
          </cell>
          <cell r="E181">
            <v>1025000</v>
          </cell>
          <cell r="G181">
            <v>-25000</v>
          </cell>
          <cell r="I181">
            <v>1000000</v>
          </cell>
          <cell r="K181">
            <v>1000000</v>
          </cell>
          <cell r="M181">
            <v>0</v>
          </cell>
          <cell r="O181">
            <v>0</v>
          </cell>
          <cell r="Q181">
            <v>0</v>
          </cell>
          <cell r="S181">
            <v>0</v>
          </cell>
          <cell r="U181">
            <v>0</v>
          </cell>
        </row>
        <row r="182">
          <cell r="A182" t="str">
            <v>2.3.3.1.01</v>
          </cell>
          <cell r="B182" t="str">
            <v>Papel de escritorio</v>
          </cell>
          <cell r="E182">
            <v>1025000</v>
          </cell>
          <cell r="G182">
            <v>-25000</v>
          </cell>
          <cell r="I182">
            <v>1000000</v>
          </cell>
          <cell r="K182">
            <v>1000000</v>
          </cell>
          <cell r="M182">
            <v>0</v>
          </cell>
          <cell r="O182">
            <v>0</v>
          </cell>
          <cell r="Q182">
            <v>0</v>
          </cell>
          <cell r="S182">
            <v>0</v>
          </cell>
          <cell r="U182">
            <v>0</v>
          </cell>
        </row>
        <row r="183">
          <cell r="A183" t="str">
            <v>2.3.3.2</v>
          </cell>
          <cell r="B183" t="str">
            <v>Papel y cartón</v>
          </cell>
          <cell r="E183">
            <v>2025000</v>
          </cell>
          <cell r="G183">
            <v>15000</v>
          </cell>
          <cell r="I183">
            <v>2040000</v>
          </cell>
          <cell r="K183">
            <v>1321089.01</v>
          </cell>
          <cell r="M183">
            <v>718910.99</v>
          </cell>
          <cell r="O183">
            <v>718910.99</v>
          </cell>
          <cell r="Q183">
            <v>718910.99</v>
          </cell>
          <cell r="S183">
            <v>392940</v>
          </cell>
          <cell r="U183">
            <v>392940</v>
          </cell>
        </row>
        <row r="184">
          <cell r="A184" t="str">
            <v>2.3.3.2.01</v>
          </cell>
          <cell r="B184" t="str">
            <v>Papel y cartón</v>
          </cell>
          <cell r="E184">
            <v>2025000</v>
          </cell>
          <cell r="G184">
            <v>15000</v>
          </cell>
          <cell r="I184">
            <v>2040000</v>
          </cell>
          <cell r="K184">
            <v>1321089.01</v>
          </cell>
          <cell r="M184">
            <v>718910.99</v>
          </cell>
          <cell r="O184">
            <v>718910.99</v>
          </cell>
          <cell r="Q184">
            <v>718910.99</v>
          </cell>
          <cell r="S184">
            <v>392940</v>
          </cell>
          <cell r="U184">
            <v>392940</v>
          </cell>
        </row>
        <row r="185">
          <cell r="A185" t="str">
            <v>2.3.3.3</v>
          </cell>
          <cell r="B185" t="str">
            <v>Productos de artes gráficas</v>
          </cell>
          <cell r="E185">
            <v>2400000</v>
          </cell>
          <cell r="G185">
            <v>-500000</v>
          </cell>
          <cell r="I185">
            <v>1900000</v>
          </cell>
          <cell r="K185">
            <v>1889498</v>
          </cell>
          <cell r="M185">
            <v>10502</v>
          </cell>
          <cell r="O185">
            <v>10502</v>
          </cell>
          <cell r="Q185">
            <v>10502</v>
          </cell>
          <cell r="S185">
            <v>10502</v>
          </cell>
          <cell r="U185">
            <v>10502</v>
          </cell>
        </row>
        <row r="186">
          <cell r="A186" t="str">
            <v>2.3.3.3.01</v>
          </cell>
          <cell r="B186" t="str">
            <v>Productos de artes gráficas</v>
          </cell>
          <cell r="E186">
            <v>2400000</v>
          </cell>
          <cell r="G186">
            <v>-500000</v>
          </cell>
          <cell r="I186">
            <v>1900000</v>
          </cell>
          <cell r="K186">
            <v>1889498</v>
          </cell>
          <cell r="M186">
            <v>10502</v>
          </cell>
          <cell r="O186">
            <v>10502</v>
          </cell>
          <cell r="Q186">
            <v>10502</v>
          </cell>
          <cell r="S186">
            <v>10502</v>
          </cell>
          <cell r="U186">
            <v>10502</v>
          </cell>
        </row>
        <row r="187">
          <cell r="A187" t="str">
            <v>2.3.3.4</v>
          </cell>
          <cell r="B187" t="str">
            <v>Libros, revistas y periódicos</v>
          </cell>
          <cell r="E187">
            <v>125000</v>
          </cell>
          <cell r="G187">
            <v>-25000</v>
          </cell>
          <cell r="I187">
            <v>100000</v>
          </cell>
          <cell r="K187">
            <v>78875</v>
          </cell>
          <cell r="M187">
            <v>21125</v>
          </cell>
          <cell r="O187">
            <v>14925</v>
          </cell>
          <cell r="Q187">
            <v>14925</v>
          </cell>
          <cell r="S187">
            <v>0</v>
          </cell>
          <cell r="U187">
            <v>0</v>
          </cell>
        </row>
        <row r="188">
          <cell r="A188" t="str">
            <v>2.3.3.4.01</v>
          </cell>
          <cell r="B188" t="str">
            <v>Libros, revistas y periódicos</v>
          </cell>
          <cell r="E188">
            <v>125000</v>
          </cell>
          <cell r="G188">
            <v>-25000</v>
          </cell>
          <cell r="I188">
            <v>100000</v>
          </cell>
          <cell r="K188">
            <v>78875</v>
          </cell>
          <cell r="M188">
            <v>21125</v>
          </cell>
          <cell r="O188">
            <v>14925</v>
          </cell>
          <cell r="Q188">
            <v>14925</v>
          </cell>
          <cell r="S188">
            <v>0</v>
          </cell>
          <cell r="U188">
            <v>0</v>
          </cell>
        </row>
        <row r="189">
          <cell r="A189" t="str">
            <v>2.3.2.3.5</v>
          </cell>
          <cell r="E189">
            <v>1105000</v>
          </cell>
          <cell r="G189">
            <v>-380000</v>
          </cell>
          <cell r="I189">
            <v>725000</v>
          </cell>
          <cell r="K189">
            <v>451857</v>
          </cell>
          <cell r="M189">
            <v>273143</v>
          </cell>
          <cell r="O189">
            <v>0</v>
          </cell>
          <cell r="Q189">
            <v>0</v>
          </cell>
          <cell r="S189">
            <v>0</v>
          </cell>
          <cell r="U189">
            <v>0</v>
          </cell>
        </row>
        <row r="190">
          <cell r="A190">
            <v>2.2999999999999998</v>
          </cell>
          <cell r="B190" t="str">
            <v>MATERIALES Y SUMINISTROS</v>
          </cell>
          <cell r="E190">
            <v>1105000</v>
          </cell>
          <cell r="G190">
            <v>-380000</v>
          </cell>
          <cell r="I190">
            <v>725000</v>
          </cell>
          <cell r="K190">
            <v>451857</v>
          </cell>
          <cell r="M190">
            <v>273143</v>
          </cell>
          <cell r="O190">
            <v>0</v>
          </cell>
          <cell r="Q190">
            <v>0</v>
          </cell>
          <cell r="S190">
            <v>0</v>
          </cell>
          <cell r="U190">
            <v>0</v>
          </cell>
        </row>
        <row r="191">
          <cell r="A191" t="str">
            <v>2.3.5</v>
          </cell>
          <cell r="B191" t="str">
            <v>CUERO, CAUCHO Y PLÁSTICO</v>
          </cell>
          <cell r="E191">
            <v>1105000</v>
          </cell>
          <cell r="G191">
            <v>-380000</v>
          </cell>
          <cell r="I191">
            <v>725000</v>
          </cell>
          <cell r="K191">
            <v>451857</v>
          </cell>
          <cell r="M191">
            <v>273143</v>
          </cell>
          <cell r="O191">
            <v>0</v>
          </cell>
          <cell r="Q191">
            <v>0</v>
          </cell>
          <cell r="S191">
            <v>0</v>
          </cell>
          <cell r="U191">
            <v>0</v>
          </cell>
        </row>
        <row r="192">
          <cell r="A192" t="str">
            <v>2.3.5.3</v>
          </cell>
          <cell r="B192" t="str">
            <v>Llantas y neumáticos</v>
          </cell>
          <cell r="E192">
            <v>600000</v>
          </cell>
          <cell r="G192">
            <v>0</v>
          </cell>
          <cell r="I192">
            <v>600000</v>
          </cell>
          <cell r="K192">
            <v>600000</v>
          </cell>
          <cell r="M192">
            <v>0</v>
          </cell>
          <cell r="O192">
            <v>0</v>
          </cell>
          <cell r="Q192">
            <v>0</v>
          </cell>
          <cell r="S192">
            <v>0</v>
          </cell>
          <cell r="U192">
            <v>0</v>
          </cell>
        </row>
        <row r="193">
          <cell r="A193" t="str">
            <v>2.3.5.3.01</v>
          </cell>
          <cell r="B193" t="str">
            <v>Llantas y neumáticos</v>
          </cell>
          <cell r="E193">
            <v>600000</v>
          </cell>
          <cell r="G193">
            <v>0</v>
          </cell>
          <cell r="I193">
            <v>600000</v>
          </cell>
          <cell r="K193">
            <v>600000</v>
          </cell>
          <cell r="M193">
            <v>0</v>
          </cell>
          <cell r="O193">
            <v>0</v>
          </cell>
          <cell r="Q193">
            <v>0</v>
          </cell>
          <cell r="S193">
            <v>0</v>
          </cell>
          <cell r="U193">
            <v>0</v>
          </cell>
        </row>
        <row r="194">
          <cell r="A194" t="str">
            <v>2.3.5.4</v>
          </cell>
          <cell r="B194" t="str">
            <v>Artículos de caucho</v>
          </cell>
          <cell r="E194">
            <v>5000</v>
          </cell>
          <cell r="G194">
            <v>20000</v>
          </cell>
          <cell r="I194">
            <v>25000</v>
          </cell>
          <cell r="K194">
            <v>9357</v>
          </cell>
          <cell r="M194">
            <v>15643</v>
          </cell>
          <cell r="O194">
            <v>0</v>
          </cell>
          <cell r="Q194">
            <v>0</v>
          </cell>
          <cell r="S194">
            <v>0</v>
          </cell>
          <cell r="U194">
            <v>0</v>
          </cell>
        </row>
        <row r="195">
          <cell r="A195" t="str">
            <v>2.3.5.4.01</v>
          </cell>
          <cell r="B195" t="str">
            <v>Artículos de caucho</v>
          </cell>
          <cell r="E195">
            <v>5000</v>
          </cell>
          <cell r="G195">
            <v>20000</v>
          </cell>
          <cell r="I195">
            <v>25000</v>
          </cell>
          <cell r="K195">
            <v>9357</v>
          </cell>
          <cell r="M195">
            <v>15643</v>
          </cell>
          <cell r="O195">
            <v>0</v>
          </cell>
          <cell r="Q195">
            <v>0</v>
          </cell>
          <cell r="S195">
            <v>0</v>
          </cell>
          <cell r="U195">
            <v>0</v>
          </cell>
        </row>
        <row r="196">
          <cell r="A196" t="str">
            <v>2.3.5.5</v>
          </cell>
          <cell r="B196" t="str">
            <v>Plástico</v>
          </cell>
          <cell r="E196">
            <v>500000</v>
          </cell>
          <cell r="G196">
            <v>-400000</v>
          </cell>
          <cell r="I196">
            <v>100000</v>
          </cell>
          <cell r="K196">
            <v>-157500</v>
          </cell>
          <cell r="M196">
            <v>257500</v>
          </cell>
          <cell r="O196">
            <v>0</v>
          </cell>
          <cell r="Q196">
            <v>0</v>
          </cell>
          <cell r="S196">
            <v>0</v>
          </cell>
          <cell r="U196">
            <v>0</v>
          </cell>
        </row>
        <row r="197">
          <cell r="A197" t="str">
            <v>2.3.5.5.01</v>
          </cell>
          <cell r="B197" t="str">
            <v>Plástico</v>
          </cell>
          <cell r="E197">
            <v>500000</v>
          </cell>
          <cell r="G197">
            <v>-400000</v>
          </cell>
          <cell r="I197">
            <v>100000</v>
          </cell>
          <cell r="K197">
            <v>-157500</v>
          </cell>
          <cell r="M197">
            <v>257500</v>
          </cell>
          <cell r="O197">
            <v>0</v>
          </cell>
          <cell r="Q197">
            <v>0</v>
          </cell>
          <cell r="S197">
            <v>0</v>
          </cell>
          <cell r="U197">
            <v>0</v>
          </cell>
        </row>
        <row r="198">
          <cell r="A198" t="str">
            <v>Ref CCP Concepto.Ref CCP Cuenta</v>
          </cell>
          <cell r="D198" t="str">
            <v>Presupuesto Inicial</v>
          </cell>
          <cell r="F198" t="str">
            <v>Modificaciones Presupestarias</v>
          </cell>
          <cell r="H198" t="str">
            <v>Presupuesto Vigente</v>
          </cell>
          <cell r="J198" t="str">
            <v>Presupuesto Disponible</v>
          </cell>
          <cell r="L198" t="str">
            <v>ETAPAS DEL GASTO</v>
          </cell>
        </row>
        <row r="199">
          <cell r="L199" t="str">
            <v>Preventivo</v>
          </cell>
          <cell r="N199" t="str">
            <v>Compromiso</v>
          </cell>
          <cell r="P199" t="str">
            <v>Devengado</v>
          </cell>
          <cell r="R199" t="str">
            <v>Libramiento</v>
          </cell>
          <cell r="T199" t="str">
            <v>Pagado</v>
          </cell>
        </row>
        <row r="201">
          <cell r="A201" t="str">
            <v>Total General</v>
          </cell>
          <cell r="E201">
            <v>2115775488</v>
          </cell>
          <cell r="G201">
            <v>42758103.539999999</v>
          </cell>
          <cell r="I201">
            <v>2158533591.54</v>
          </cell>
          <cell r="K201">
            <v>876821996.40999997</v>
          </cell>
          <cell r="M201">
            <v>1281711595.1300001</v>
          </cell>
          <cell r="O201">
            <v>1188435504.0799999</v>
          </cell>
          <cell r="Q201">
            <v>1149026252.97</v>
          </cell>
          <cell r="S201">
            <v>1034532541.23</v>
          </cell>
          <cell r="U201">
            <v>1034532541.23</v>
          </cell>
        </row>
        <row r="202">
          <cell r="A202" t="str">
            <v>2.3.2.3.6</v>
          </cell>
          <cell r="E202">
            <v>5475121</v>
          </cell>
          <cell r="G202">
            <v>1296456</v>
          </cell>
          <cell r="I202">
            <v>6771577</v>
          </cell>
          <cell r="K202">
            <v>1745534.24</v>
          </cell>
          <cell r="M202">
            <v>5026042.76</v>
          </cell>
          <cell r="O202">
            <v>4671222.4800000004</v>
          </cell>
          <cell r="Q202">
            <v>19805.22</v>
          </cell>
          <cell r="S202">
            <v>1224.22</v>
          </cell>
          <cell r="U202">
            <v>1224.22</v>
          </cell>
        </row>
        <row r="203">
          <cell r="A203">
            <v>2.2999999999999998</v>
          </cell>
          <cell r="B203" t="str">
            <v>MATERIALES Y SUMINISTROS</v>
          </cell>
          <cell r="E203">
            <v>5475121</v>
          </cell>
          <cell r="G203">
            <v>1296456</v>
          </cell>
          <cell r="I203">
            <v>6771577</v>
          </cell>
          <cell r="K203">
            <v>1745534.24</v>
          </cell>
          <cell r="M203">
            <v>5026042.76</v>
          </cell>
          <cell r="O203">
            <v>4671222.4800000004</v>
          </cell>
          <cell r="Q203">
            <v>19805.22</v>
          </cell>
          <cell r="S203">
            <v>1224.22</v>
          </cell>
          <cell r="U203">
            <v>1224.22</v>
          </cell>
        </row>
        <row r="204">
          <cell r="A204" t="str">
            <v>2.3.6</v>
          </cell>
          <cell r="B204" t="str">
            <v>PRODUCTOS DE MINERALES, METÁLICOS Y NO METÁLICOS</v>
          </cell>
          <cell r="E204">
            <v>5475121</v>
          </cell>
          <cell r="G204">
            <v>1296456</v>
          </cell>
          <cell r="I204">
            <v>6771577</v>
          </cell>
          <cell r="K204">
            <v>1745534.24</v>
          </cell>
          <cell r="M204">
            <v>5026042.76</v>
          </cell>
          <cell r="O204">
            <v>4671222.4800000004</v>
          </cell>
          <cell r="Q204">
            <v>19805.22</v>
          </cell>
          <cell r="S204">
            <v>1224.22</v>
          </cell>
          <cell r="U204">
            <v>1224.22</v>
          </cell>
        </row>
        <row r="205">
          <cell r="A205" t="str">
            <v>2.3.6.1</v>
          </cell>
          <cell r="B205" t="str">
            <v>Productos de cemento, cal, asbesto, yeso y arcilla</v>
          </cell>
          <cell r="E205">
            <v>100000</v>
          </cell>
          <cell r="G205">
            <v>35000</v>
          </cell>
          <cell r="I205">
            <v>135000</v>
          </cell>
          <cell r="K205">
            <v>132585</v>
          </cell>
          <cell r="M205">
            <v>2415</v>
          </cell>
          <cell r="O205">
            <v>885</v>
          </cell>
          <cell r="Q205">
            <v>885</v>
          </cell>
          <cell r="S205">
            <v>0</v>
          </cell>
          <cell r="U205">
            <v>0</v>
          </cell>
        </row>
        <row r="206">
          <cell r="A206" t="str">
            <v>2.3.6.1.01</v>
          </cell>
          <cell r="B206" t="str">
            <v>Productos de cemento</v>
          </cell>
          <cell r="E206">
            <v>100000</v>
          </cell>
          <cell r="G206">
            <v>0</v>
          </cell>
          <cell r="I206">
            <v>100000</v>
          </cell>
          <cell r="K206">
            <v>97585</v>
          </cell>
          <cell r="M206">
            <v>2415</v>
          </cell>
          <cell r="O206">
            <v>885</v>
          </cell>
          <cell r="Q206">
            <v>885</v>
          </cell>
          <cell r="S206">
            <v>0</v>
          </cell>
          <cell r="U206">
            <v>0</v>
          </cell>
        </row>
        <row r="207">
          <cell r="A207" t="str">
            <v>2.3.6.1.03</v>
          </cell>
          <cell r="B207" t="str">
            <v>Productos de asbestos</v>
          </cell>
          <cell r="E207">
            <v>0</v>
          </cell>
          <cell r="G207">
            <v>35000</v>
          </cell>
          <cell r="I207">
            <v>35000</v>
          </cell>
          <cell r="K207">
            <v>35000</v>
          </cell>
          <cell r="M207">
            <v>0</v>
          </cell>
          <cell r="O207">
            <v>0</v>
          </cell>
          <cell r="Q207">
            <v>0</v>
          </cell>
          <cell r="S207">
            <v>0</v>
          </cell>
          <cell r="U207">
            <v>0</v>
          </cell>
        </row>
        <row r="208">
          <cell r="A208" t="str">
            <v>2.3.6.2</v>
          </cell>
          <cell r="B208" t="str">
            <v>Productos de vidrio, loza y porcelana</v>
          </cell>
          <cell r="E208">
            <v>500000</v>
          </cell>
          <cell r="G208">
            <v>4651420</v>
          </cell>
          <cell r="I208">
            <v>5151420</v>
          </cell>
          <cell r="K208">
            <v>500002.74</v>
          </cell>
          <cell r="M208">
            <v>4651417.26</v>
          </cell>
          <cell r="O208">
            <v>4651417.26</v>
          </cell>
          <cell r="Q208">
            <v>0</v>
          </cell>
          <cell r="S208">
            <v>0</v>
          </cell>
          <cell r="U208">
            <v>0</v>
          </cell>
        </row>
        <row r="209">
          <cell r="A209" t="str">
            <v>2.3.6.2.01</v>
          </cell>
          <cell r="B209" t="str">
            <v>Productos de vidrio</v>
          </cell>
          <cell r="E209">
            <v>500000</v>
          </cell>
          <cell r="G209">
            <v>4651420</v>
          </cell>
          <cell r="I209">
            <v>5151420</v>
          </cell>
          <cell r="K209">
            <v>500002.74</v>
          </cell>
          <cell r="M209">
            <v>4651417.26</v>
          </cell>
          <cell r="O209">
            <v>4651417.26</v>
          </cell>
          <cell r="Q209">
            <v>0</v>
          </cell>
          <cell r="S209">
            <v>0</v>
          </cell>
          <cell r="U209">
            <v>0</v>
          </cell>
        </row>
        <row r="210">
          <cell r="A210" t="str">
            <v>2.3.6.3</v>
          </cell>
          <cell r="B210" t="str">
            <v>Productos metálicos y sus derivados</v>
          </cell>
          <cell r="E210">
            <v>4875121</v>
          </cell>
          <cell r="G210">
            <v>-3389964</v>
          </cell>
          <cell r="I210">
            <v>1485157</v>
          </cell>
          <cell r="K210">
            <v>1112946.5</v>
          </cell>
          <cell r="M210">
            <v>372210.5</v>
          </cell>
          <cell r="O210">
            <v>18920.22</v>
          </cell>
          <cell r="Q210">
            <v>18920.22</v>
          </cell>
          <cell r="S210">
            <v>1224.22</v>
          </cell>
          <cell r="U210">
            <v>1224.22</v>
          </cell>
        </row>
        <row r="211">
          <cell r="A211" t="str">
            <v>2.3.6.3.04</v>
          </cell>
          <cell r="B211" t="str">
            <v>Herramientas menores</v>
          </cell>
          <cell r="E211">
            <v>4725121</v>
          </cell>
          <cell r="G211">
            <v>-3689000</v>
          </cell>
          <cell r="I211">
            <v>1036121</v>
          </cell>
          <cell r="K211">
            <v>999233.71</v>
          </cell>
          <cell r="M211">
            <v>36887.29</v>
          </cell>
          <cell r="O211">
            <v>2384.2199999999998</v>
          </cell>
          <cell r="Q211">
            <v>2384.2199999999998</v>
          </cell>
          <cell r="S211">
            <v>1224.22</v>
          </cell>
          <cell r="U211">
            <v>1224.22</v>
          </cell>
        </row>
        <row r="212">
          <cell r="A212" t="str">
            <v>2.3.6.3.05</v>
          </cell>
          <cell r="B212" t="str">
            <v>Productos de hojalata</v>
          </cell>
          <cell r="E212">
            <v>0</v>
          </cell>
          <cell r="G212">
            <v>2000</v>
          </cell>
          <cell r="I212">
            <v>2000</v>
          </cell>
          <cell r="K212">
            <v>2000</v>
          </cell>
          <cell r="M212">
            <v>0</v>
          </cell>
          <cell r="O212">
            <v>0</v>
          </cell>
          <cell r="Q212">
            <v>0</v>
          </cell>
          <cell r="S212">
            <v>0</v>
          </cell>
          <cell r="U212">
            <v>0</v>
          </cell>
        </row>
        <row r="213">
          <cell r="A213" t="str">
            <v>2.3.6.3.06</v>
          </cell>
          <cell r="B213" t="str">
            <v>Productos metálicos</v>
          </cell>
          <cell r="E213">
            <v>150000</v>
          </cell>
          <cell r="G213">
            <v>294036</v>
          </cell>
          <cell r="I213">
            <v>444036</v>
          </cell>
          <cell r="K213">
            <v>108712.79</v>
          </cell>
          <cell r="M213">
            <v>335323.21000000002</v>
          </cell>
          <cell r="O213">
            <v>16536</v>
          </cell>
          <cell r="Q213">
            <v>16536</v>
          </cell>
          <cell r="S213">
            <v>0</v>
          </cell>
          <cell r="U213">
            <v>0</v>
          </cell>
        </row>
        <row r="214">
          <cell r="A214" t="str">
            <v>2.3.6.3.07</v>
          </cell>
          <cell r="B214" t="str">
            <v>Otros productos metálicos</v>
          </cell>
          <cell r="E214">
            <v>0</v>
          </cell>
          <cell r="G214">
            <v>3000</v>
          </cell>
          <cell r="I214">
            <v>3000</v>
          </cell>
          <cell r="K214">
            <v>3000</v>
          </cell>
          <cell r="M214">
            <v>0</v>
          </cell>
          <cell r="O214">
            <v>0</v>
          </cell>
          <cell r="Q214">
            <v>0</v>
          </cell>
          <cell r="S214">
            <v>0</v>
          </cell>
          <cell r="U214">
            <v>0</v>
          </cell>
        </row>
        <row r="215">
          <cell r="A215" t="str">
            <v>2.3.2.3.7</v>
          </cell>
          <cell r="E215">
            <v>29331700</v>
          </cell>
          <cell r="G215">
            <v>-289000</v>
          </cell>
          <cell r="I215">
            <v>29042700</v>
          </cell>
          <cell r="K215">
            <v>16134387.810000001</v>
          </cell>
          <cell r="M215">
            <v>12908312.189999999</v>
          </cell>
          <cell r="O215">
            <v>5842546.1900000004</v>
          </cell>
          <cell r="Q215">
            <v>592546.18999999994</v>
          </cell>
          <cell r="S215">
            <v>487728</v>
          </cell>
          <cell r="U215">
            <v>487728</v>
          </cell>
        </row>
        <row r="216">
          <cell r="A216">
            <v>2.2999999999999998</v>
          </cell>
          <cell r="B216" t="str">
            <v>MATERIALES Y SUMINISTROS</v>
          </cell>
          <cell r="E216">
            <v>29331700</v>
          </cell>
          <cell r="G216">
            <v>-289000</v>
          </cell>
          <cell r="I216">
            <v>29042700</v>
          </cell>
          <cell r="K216">
            <v>16134387.810000001</v>
          </cell>
          <cell r="M216">
            <v>12908312.189999999</v>
          </cell>
          <cell r="O216">
            <v>5842546.1900000004</v>
          </cell>
          <cell r="Q216">
            <v>592546.18999999994</v>
          </cell>
          <cell r="S216">
            <v>487728</v>
          </cell>
          <cell r="U216">
            <v>487728</v>
          </cell>
        </row>
        <row r="217">
          <cell r="A217" t="str">
            <v>2.3.7</v>
          </cell>
          <cell r="B217" t="str">
            <v>COMBUSTIBLES, LUBRICANTES, PRODUCTOS QUÍMICOS Y CONEXOS</v>
          </cell>
          <cell r="E217">
            <v>29331700</v>
          </cell>
          <cell r="G217">
            <v>-289000</v>
          </cell>
          <cell r="I217">
            <v>29042700</v>
          </cell>
          <cell r="K217">
            <v>16134387.810000001</v>
          </cell>
          <cell r="M217">
            <v>12908312.189999999</v>
          </cell>
          <cell r="O217">
            <v>5842546.1900000004</v>
          </cell>
          <cell r="Q217">
            <v>592546.18999999994</v>
          </cell>
          <cell r="S217">
            <v>487728</v>
          </cell>
          <cell r="U217">
            <v>487728</v>
          </cell>
        </row>
        <row r="218">
          <cell r="A218" t="str">
            <v>2.3.7.1</v>
          </cell>
          <cell r="B218" t="str">
            <v>Combustibles y lubricantes</v>
          </cell>
          <cell r="E218">
            <v>26331700</v>
          </cell>
          <cell r="G218">
            <v>0</v>
          </cell>
          <cell r="I218">
            <v>26331700</v>
          </cell>
          <cell r="K218">
            <v>14003523.6</v>
          </cell>
          <cell r="M218">
            <v>12328176.4</v>
          </cell>
          <cell r="O218">
            <v>5715216.4000000004</v>
          </cell>
          <cell r="Q218">
            <v>465216.4</v>
          </cell>
          <cell r="S218">
            <v>436691.20000000001</v>
          </cell>
          <cell r="U218">
            <v>436691.20000000001</v>
          </cell>
        </row>
        <row r="219">
          <cell r="A219" t="str">
            <v>2.3.7.1.01</v>
          </cell>
          <cell r="B219" t="str">
            <v>Gasolina</v>
          </cell>
          <cell r="E219">
            <v>24261700</v>
          </cell>
          <cell r="G219">
            <v>0</v>
          </cell>
          <cell r="I219">
            <v>24261700</v>
          </cell>
          <cell r="K219">
            <v>14011700</v>
          </cell>
          <cell r="M219">
            <v>10250000</v>
          </cell>
          <cell r="O219">
            <v>5000000</v>
          </cell>
          <cell r="Q219">
            <v>0</v>
          </cell>
          <cell r="S219">
            <v>0</v>
          </cell>
          <cell r="U219">
            <v>0</v>
          </cell>
        </row>
        <row r="220">
          <cell r="A220" t="str">
            <v>2.3.7.1.02</v>
          </cell>
          <cell r="B220" t="str">
            <v>Gasoil</v>
          </cell>
          <cell r="E220">
            <v>2000000</v>
          </cell>
          <cell r="G220">
            <v>0</v>
          </cell>
          <cell r="I220">
            <v>2000000</v>
          </cell>
          <cell r="K220">
            <v>-78176.399999999994</v>
          </cell>
          <cell r="M220">
            <v>2078176.4</v>
          </cell>
          <cell r="O220">
            <v>715216.4</v>
          </cell>
          <cell r="Q220">
            <v>465216.4</v>
          </cell>
          <cell r="S220">
            <v>436691.20000000001</v>
          </cell>
          <cell r="U220">
            <v>436691.20000000001</v>
          </cell>
        </row>
        <row r="221">
          <cell r="A221" t="str">
            <v>2.3.7.1.05</v>
          </cell>
          <cell r="B221" t="str">
            <v>Aceites y grasas</v>
          </cell>
          <cell r="E221">
            <v>50000</v>
          </cell>
          <cell r="G221">
            <v>0</v>
          </cell>
          <cell r="I221">
            <v>50000</v>
          </cell>
          <cell r="K221">
            <v>50000</v>
          </cell>
          <cell r="M221">
            <v>0</v>
          </cell>
          <cell r="O221">
            <v>0</v>
          </cell>
          <cell r="Q221">
            <v>0</v>
          </cell>
          <cell r="S221">
            <v>0</v>
          </cell>
          <cell r="U221">
            <v>0</v>
          </cell>
        </row>
        <row r="222">
          <cell r="A222" t="str">
            <v>2.3.7.1.06</v>
          </cell>
          <cell r="B222" t="str">
            <v>Lubricantes</v>
          </cell>
          <cell r="E222">
            <v>20000</v>
          </cell>
          <cell r="G222">
            <v>0</v>
          </cell>
          <cell r="I222">
            <v>20000</v>
          </cell>
          <cell r="K222">
            <v>20000</v>
          </cell>
          <cell r="M222">
            <v>0</v>
          </cell>
          <cell r="O222">
            <v>0</v>
          </cell>
          <cell r="Q222">
            <v>0</v>
          </cell>
          <cell r="S222">
            <v>0</v>
          </cell>
          <cell r="U222">
            <v>0</v>
          </cell>
        </row>
        <row r="223">
          <cell r="A223" t="str">
            <v>2.3.7.2</v>
          </cell>
          <cell r="B223" t="str">
            <v>Productos químicos y conexos</v>
          </cell>
          <cell r="E223">
            <v>3000000</v>
          </cell>
          <cell r="G223">
            <v>-289000</v>
          </cell>
          <cell r="I223">
            <v>2711000</v>
          </cell>
          <cell r="K223">
            <v>2130864.21</v>
          </cell>
          <cell r="M223">
            <v>580135.79</v>
          </cell>
          <cell r="O223">
            <v>127329.79</v>
          </cell>
          <cell r="Q223">
            <v>127329.79</v>
          </cell>
          <cell r="S223">
            <v>51036.800000000003</v>
          </cell>
          <cell r="U223">
            <v>51036.800000000003</v>
          </cell>
        </row>
        <row r="224">
          <cell r="A224" t="str">
            <v>2.3.7.2.03</v>
          </cell>
          <cell r="B224" t="str">
            <v>Productos químicos de uso personal y de laboratorios</v>
          </cell>
          <cell r="E224">
            <v>0</v>
          </cell>
          <cell r="G224">
            <v>43000</v>
          </cell>
          <cell r="I224">
            <v>43000</v>
          </cell>
          <cell r="K224">
            <v>213.2</v>
          </cell>
          <cell r="M224">
            <v>42786.8</v>
          </cell>
          <cell r="O224">
            <v>42786.8</v>
          </cell>
          <cell r="Q224">
            <v>42786.8</v>
          </cell>
          <cell r="S224">
            <v>42786.8</v>
          </cell>
          <cell r="U224">
            <v>42786.8</v>
          </cell>
        </row>
        <row r="225">
          <cell r="A225" t="str">
            <v>2.3.7.2.05</v>
          </cell>
          <cell r="B225" t="str">
            <v>Insecticidas, fumigantes y otros</v>
          </cell>
          <cell r="E225">
            <v>500000</v>
          </cell>
          <cell r="G225">
            <v>0</v>
          </cell>
          <cell r="I225">
            <v>500000</v>
          </cell>
          <cell r="K225">
            <v>491750</v>
          </cell>
          <cell r="M225">
            <v>8250</v>
          </cell>
          <cell r="O225">
            <v>8250</v>
          </cell>
          <cell r="Q225">
            <v>8250</v>
          </cell>
          <cell r="S225">
            <v>8250</v>
          </cell>
          <cell r="U225">
            <v>8250</v>
          </cell>
        </row>
        <row r="226">
          <cell r="A226" t="str">
            <v>2.3.7.2.06</v>
          </cell>
          <cell r="B226" t="str">
            <v>Pinturas, lacas, barnices, diluyentes y absorbentes para</v>
          </cell>
          <cell r="E226">
            <v>2500000</v>
          </cell>
          <cell r="G226">
            <v>-500000</v>
          </cell>
          <cell r="I226">
            <v>2000000</v>
          </cell>
          <cell r="K226">
            <v>1625654.01</v>
          </cell>
          <cell r="M226">
            <v>374345.99</v>
          </cell>
          <cell r="O226">
            <v>73914.990000000005</v>
          </cell>
          <cell r="Q226">
            <v>73914.990000000005</v>
          </cell>
          <cell r="S226">
            <v>0</v>
          </cell>
          <cell r="U226">
            <v>0</v>
          </cell>
        </row>
        <row r="227">
          <cell r="B227" t="str">
            <v>pinturas</v>
          </cell>
        </row>
        <row r="228">
          <cell r="A228" t="str">
            <v>2.3.7.2.99</v>
          </cell>
          <cell r="B228" t="str">
            <v>Otros productos químicos y conexos</v>
          </cell>
          <cell r="E228">
            <v>0</v>
          </cell>
          <cell r="G228">
            <v>168000</v>
          </cell>
          <cell r="I228">
            <v>168000</v>
          </cell>
          <cell r="K228">
            <v>13247</v>
          </cell>
          <cell r="M228">
            <v>154753</v>
          </cell>
          <cell r="O228">
            <v>2378</v>
          </cell>
          <cell r="Q228">
            <v>2378</v>
          </cell>
          <cell r="S228">
            <v>0</v>
          </cell>
          <cell r="U228">
            <v>0</v>
          </cell>
        </row>
        <row r="229">
          <cell r="A229" t="str">
            <v>2.3.2.3.9</v>
          </cell>
          <cell r="E229">
            <v>25657000</v>
          </cell>
          <cell r="G229">
            <v>-5428125</v>
          </cell>
          <cell r="I229">
            <v>20228875</v>
          </cell>
          <cell r="K229">
            <v>15329795.57</v>
          </cell>
          <cell r="M229">
            <v>4899079.43</v>
          </cell>
          <cell r="O229">
            <v>2178849.81</v>
          </cell>
          <cell r="Q229">
            <v>2071115.81</v>
          </cell>
          <cell r="S229">
            <v>1462572.75</v>
          </cell>
          <cell r="U229">
            <v>1462572.75</v>
          </cell>
        </row>
        <row r="230">
          <cell r="A230">
            <v>2.2999999999999998</v>
          </cell>
          <cell r="B230" t="str">
            <v>MATERIALES Y SUMINISTROS</v>
          </cell>
          <cell r="E230">
            <v>25657000</v>
          </cell>
          <cell r="G230">
            <v>-5428125</v>
          </cell>
          <cell r="I230">
            <v>20228875</v>
          </cell>
          <cell r="K230">
            <v>15329795.57</v>
          </cell>
          <cell r="M230">
            <v>4899079.43</v>
          </cell>
          <cell r="O230">
            <v>2178849.81</v>
          </cell>
          <cell r="Q230">
            <v>2071115.81</v>
          </cell>
          <cell r="S230">
            <v>1462572.75</v>
          </cell>
          <cell r="U230">
            <v>1462572.75</v>
          </cell>
        </row>
        <row r="231">
          <cell r="A231" t="str">
            <v>2.3.9</v>
          </cell>
          <cell r="B231" t="str">
            <v>PRODUCTOS Y ÚTILES VARIOS</v>
          </cell>
          <cell r="E231">
            <v>25657000</v>
          </cell>
          <cell r="G231">
            <v>-5428125</v>
          </cell>
          <cell r="I231">
            <v>20228875</v>
          </cell>
          <cell r="K231">
            <v>15329795.57</v>
          </cell>
          <cell r="M231">
            <v>4899079.43</v>
          </cell>
          <cell r="O231">
            <v>2178849.81</v>
          </cell>
          <cell r="Q231">
            <v>2071115.81</v>
          </cell>
          <cell r="S231">
            <v>1462572.75</v>
          </cell>
          <cell r="U231">
            <v>1462572.75</v>
          </cell>
        </row>
        <row r="232">
          <cell r="A232" t="str">
            <v>2.3.9.1</v>
          </cell>
          <cell r="B232" t="str">
            <v>Útiles y materiales de limpieza e higiene</v>
          </cell>
          <cell r="E232">
            <v>6000000</v>
          </cell>
          <cell r="G232">
            <v>241411</v>
          </cell>
          <cell r="I232">
            <v>6241411</v>
          </cell>
          <cell r="K232">
            <v>5622066.4100000001</v>
          </cell>
          <cell r="M232">
            <v>619344.59</v>
          </cell>
          <cell r="O232">
            <v>411074.59</v>
          </cell>
          <cell r="Q232">
            <v>411074.59</v>
          </cell>
          <cell r="S232">
            <v>387651.59</v>
          </cell>
          <cell r="U232">
            <v>387651.59</v>
          </cell>
        </row>
        <row r="233">
          <cell r="A233" t="str">
            <v>2.3.9.1.01</v>
          </cell>
          <cell r="B233" t="str">
            <v>Útiles y materiales de limpieza e higiene</v>
          </cell>
          <cell r="E233">
            <v>6000000</v>
          </cell>
          <cell r="G233">
            <v>241411</v>
          </cell>
          <cell r="I233">
            <v>6241411</v>
          </cell>
          <cell r="K233">
            <v>5622066.4100000001</v>
          </cell>
          <cell r="M233">
            <v>619344.59</v>
          </cell>
          <cell r="O233">
            <v>411074.59</v>
          </cell>
          <cell r="Q233">
            <v>411074.59</v>
          </cell>
          <cell r="S233">
            <v>387651.59</v>
          </cell>
          <cell r="U233">
            <v>387651.59</v>
          </cell>
        </row>
        <row r="234">
          <cell r="A234" t="str">
            <v>2.3.9.2</v>
          </cell>
          <cell r="B234" t="str">
            <v>Útiles  y materiales de escritorio, oficina, informática, escolares y de enseñanza</v>
          </cell>
          <cell r="E234">
            <v>4605000</v>
          </cell>
          <cell r="G234">
            <v>-980000</v>
          </cell>
          <cell r="I234">
            <v>3625000</v>
          </cell>
          <cell r="K234">
            <v>2795321.13</v>
          </cell>
          <cell r="M234">
            <v>829678.87</v>
          </cell>
          <cell r="O234">
            <v>764886.51</v>
          </cell>
          <cell r="Q234">
            <v>657152.51</v>
          </cell>
          <cell r="S234">
            <v>111155.46</v>
          </cell>
          <cell r="U234">
            <v>111155.46</v>
          </cell>
        </row>
        <row r="235">
          <cell r="A235" t="str">
            <v>2.3.9.2.01</v>
          </cell>
          <cell r="B235" t="str">
            <v>Útiles  y materiales de escritorio, oficina e informática</v>
          </cell>
          <cell r="E235">
            <v>4605000</v>
          </cell>
          <cell r="G235">
            <v>-1010000</v>
          </cell>
          <cell r="I235">
            <v>3595000</v>
          </cell>
          <cell r="K235">
            <v>2814071.13</v>
          </cell>
          <cell r="M235">
            <v>780928.87</v>
          </cell>
          <cell r="O235">
            <v>746136.51</v>
          </cell>
          <cell r="Q235">
            <v>638402.51</v>
          </cell>
          <cell r="S235">
            <v>92405.46</v>
          </cell>
          <cell r="U235">
            <v>92405.46</v>
          </cell>
        </row>
        <row r="236">
          <cell r="A236" t="str">
            <v>2.3.9.2.02</v>
          </cell>
          <cell r="B236" t="str">
            <v>Útiles y materiales  escolares y de enseñanzas</v>
          </cell>
          <cell r="E236">
            <v>0</v>
          </cell>
          <cell r="G236">
            <v>30000</v>
          </cell>
          <cell r="I236">
            <v>30000</v>
          </cell>
          <cell r="K236">
            <v>-18750</v>
          </cell>
          <cell r="M236">
            <v>48750</v>
          </cell>
          <cell r="O236">
            <v>18750</v>
          </cell>
          <cell r="Q236">
            <v>18750</v>
          </cell>
          <cell r="S236">
            <v>18750</v>
          </cell>
          <cell r="U236">
            <v>18750</v>
          </cell>
        </row>
        <row r="237">
          <cell r="A237" t="str">
            <v>2.3.9.3</v>
          </cell>
          <cell r="B237" t="str">
            <v>Útiles menores médico, quirúrgicos o de laboratorio</v>
          </cell>
          <cell r="E237">
            <v>0</v>
          </cell>
          <cell r="G237">
            <v>80000</v>
          </cell>
          <cell r="I237">
            <v>80000</v>
          </cell>
          <cell r="K237">
            <v>31505.46</v>
          </cell>
          <cell r="M237">
            <v>48494.54</v>
          </cell>
          <cell r="O237">
            <v>0</v>
          </cell>
          <cell r="Q237">
            <v>0</v>
          </cell>
          <cell r="S237">
            <v>0</v>
          </cell>
          <cell r="U237">
            <v>0</v>
          </cell>
        </row>
        <row r="238">
          <cell r="A238" t="str">
            <v>2.3.9.3.01</v>
          </cell>
          <cell r="B238" t="str">
            <v>Útiles menores médico, quirúrgicos o de laboratorio</v>
          </cell>
          <cell r="E238">
            <v>0</v>
          </cell>
          <cell r="G238">
            <v>80000</v>
          </cell>
          <cell r="I238">
            <v>80000</v>
          </cell>
          <cell r="K238">
            <v>31505.46</v>
          </cell>
          <cell r="M238">
            <v>48494.54</v>
          </cell>
          <cell r="O238">
            <v>0</v>
          </cell>
          <cell r="Q238">
            <v>0</v>
          </cell>
          <cell r="S238">
            <v>0</v>
          </cell>
          <cell r="U238">
            <v>0</v>
          </cell>
        </row>
        <row r="239">
          <cell r="A239" t="str">
            <v>2.3.9.4</v>
          </cell>
          <cell r="B239" t="str">
            <v>Útiles destinados a actividades deportivas, culturales y recreativas</v>
          </cell>
          <cell r="E239">
            <v>0</v>
          </cell>
          <cell r="G239">
            <v>150000</v>
          </cell>
          <cell r="I239">
            <v>150000</v>
          </cell>
          <cell r="K239">
            <v>150000</v>
          </cell>
          <cell r="M239">
            <v>0</v>
          </cell>
          <cell r="O239">
            <v>0</v>
          </cell>
          <cell r="Q239">
            <v>0</v>
          </cell>
          <cell r="S239">
            <v>0</v>
          </cell>
          <cell r="U239">
            <v>0</v>
          </cell>
        </row>
        <row r="240">
          <cell r="A240" t="str">
            <v>2.3.9.4.01</v>
          </cell>
          <cell r="B240" t="str">
            <v>Útiles destinados a actividades deportivas, culturales y</v>
          </cell>
          <cell r="E240">
            <v>0</v>
          </cell>
          <cell r="G240">
            <v>150000</v>
          </cell>
          <cell r="I240">
            <v>150000</v>
          </cell>
          <cell r="K240">
            <v>150000</v>
          </cell>
          <cell r="M240">
            <v>0</v>
          </cell>
          <cell r="O240">
            <v>0</v>
          </cell>
          <cell r="Q240">
            <v>0</v>
          </cell>
          <cell r="S240">
            <v>0</v>
          </cell>
          <cell r="U240">
            <v>0</v>
          </cell>
        </row>
        <row r="241">
          <cell r="B241" t="str">
            <v>recreativas</v>
          </cell>
        </row>
        <row r="242">
          <cell r="A242" t="str">
            <v>2.3.9.5</v>
          </cell>
          <cell r="B242" t="str">
            <v>Útiles de cocina y comedor</v>
          </cell>
          <cell r="E242">
            <v>1025000</v>
          </cell>
          <cell r="G242">
            <v>0</v>
          </cell>
          <cell r="I242">
            <v>1025000</v>
          </cell>
          <cell r="K242">
            <v>881468.34</v>
          </cell>
          <cell r="M242">
            <v>143531.66</v>
          </cell>
          <cell r="O242">
            <v>143531.66</v>
          </cell>
          <cell r="Q242">
            <v>143531.66</v>
          </cell>
          <cell r="S242">
            <v>143531.66</v>
          </cell>
          <cell r="U242">
            <v>143531.66</v>
          </cell>
        </row>
        <row r="243">
          <cell r="A243" t="str">
            <v>2.3.9.5.01</v>
          </cell>
          <cell r="B243" t="str">
            <v>Útiles de cocina y comedor</v>
          </cell>
          <cell r="E243">
            <v>1025000</v>
          </cell>
          <cell r="G243">
            <v>0</v>
          </cell>
          <cell r="I243">
            <v>1025000</v>
          </cell>
          <cell r="K243">
            <v>881468.34</v>
          </cell>
          <cell r="M243">
            <v>143531.66</v>
          </cell>
          <cell r="O243">
            <v>143531.66</v>
          </cell>
          <cell r="Q243">
            <v>143531.66</v>
          </cell>
          <cell r="S243">
            <v>143531.66</v>
          </cell>
          <cell r="U243">
            <v>143531.66</v>
          </cell>
        </row>
        <row r="244">
          <cell r="A244" t="str">
            <v>2.3.9.6</v>
          </cell>
          <cell r="B244" t="str">
            <v>Productos eléctricos y afines</v>
          </cell>
          <cell r="E244">
            <v>4500000</v>
          </cell>
          <cell r="G244">
            <v>-1740000</v>
          </cell>
          <cell r="I244">
            <v>2760000</v>
          </cell>
          <cell r="K244">
            <v>1006222.12</v>
          </cell>
          <cell r="M244">
            <v>1753777.88</v>
          </cell>
          <cell r="O244">
            <v>387271.48</v>
          </cell>
          <cell r="Q244">
            <v>387271.48</v>
          </cell>
          <cell r="S244">
            <v>348756.47</v>
          </cell>
          <cell r="U244">
            <v>348756.47</v>
          </cell>
        </row>
        <row r="245">
          <cell r="A245" t="str">
            <v>2.3.9.6.01</v>
          </cell>
          <cell r="B245" t="str">
            <v>Productos eléctricos y afines</v>
          </cell>
          <cell r="E245">
            <v>4500000</v>
          </cell>
          <cell r="G245">
            <v>-1740000</v>
          </cell>
          <cell r="I245">
            <v>2760000</v>
          </cell>
          <cell r="K245">
            <v>1006222.12</v>
          </cell>
          <cell r="M245">
            <v>1753777.88</v>
          </cell>
          <cell r="O245">
            <v>387271.48</v>
          </cell>
          <cell r="Q245">
            <v>387271.48</v>
          </cell>
          <cell r="S245">
            <v>348756.47</v>
          </cell>
          <cell r="U245">
            <v>348756.47</v>
          </cell>
        </row>
        <row r="246">
          <cell r="A246" t="str">
            <v>2.3.9.8</v>
          </cell>
          <cell r="B246" t="str">
            <v>Repuestos y accesorios menores</v>
          </cell>
          <cell r="E246">
            <v>5027000</v>
          </cell>
          <cell r="G246">
            <v>-991536</v>
          </cell>
          <cell r="I246">
            <v>4035464</v>
          </cell>
          <cell r="K246">
            <v>3133220.21</v>
          </cell>
          <cell r="M246">
            <v>902243.79</v>
          </cell>
          <cell r="O246">
            <v>396443.79</v>
          </cell>
          <cell r="Q246">
            <v>396443.79</v>
          </cell>
          <cell r="S246">
            <v>396443.79</v>
          </cell>
          <cell r="U246">
            <v>396443.79</v>
          </cell>
        </row>
        <row r="247">
          <cell r="A247" t="str">
            <v>2.3.9.8.01</v>
          </cell>
          <cell r="B247" t="str">
            <v>Repuestos</v>
          </cell>
          <cell r="E247">
            <v>5027000</v>
          </cell>
          <cell r="G247">
            <v>-1001536</v>
          </cell>
          <cell r="I247">
            <v>4025464</v>
          </cell>
          <cell r="K247">
            <v>3129020.21</v>
          </cell>
          <cell r="M247">
            <v>896443.79</v>
          </cell>
          <cell r="O247">
            <v>396443.79</v>
          </cell>
          <cell r="Q247">
            <v>396443.79</v>
          </cell>
          <cell r="S247">
            <v>396443.79</v>
          </cell>
          <cell r="U247">
            <v>396443.79</v>
          </cell>
        </row>
        <row r="248">
          <cell r="A248" t="str">
            <v>2.3.9.8.02</v>
          </cell>
          <cell r="B248" t="str">
            <v>Accesorios</v>
          </cell>
          <cell r="E248">
            <v>0</v>
          </cell>
          <cell r="G248">
            <v>10000</v>
          </cell>
          <cell r="I248">
            <v>10000</v>
          </cell>
          <cell r="K248">
            <v>4200</v>
          </cell>
          <cell r="M248">
            <v>5800</v>
          </cell>
          <cell r="O248">
            <v>0</v>
          </cell>
          <cell r="Q248">
            <v>0</v>
          </cell>
          <cell r="S248">
            <v>0</v>
          </cell>
          <cell r="U248">
            <v>0</v>
          </cell>
        </row>
        <row r="249">
          <cell r="A249" t="str">
            <v>Ref CCP Concepto.Ref CCP Cuenta</v>
          </cell>
          <cell r="D249" t="str">
            <v>Presupuesto Inicial</v>
          </cell>
          <cell r="F249" t="str">
            <v>Modificaciones Presupestarias</v>
          </cell>
          <cell r="H249" t="str">
            <v>Presupuesto Vigente</v>
          </cell>
          <cell r="J249" t="str">
            <v>Presupuesto Disponible</v>
          </cell>
          <cell r="L249" t="str">
            <v>ETAPAS DEL GASTO</v>
          </cell>
        </row>
        <row r="250">
          <cell r="L250" t="str">
            <v>Preventivo</v>
          </cell>
          <cell r="N250" t="str">
            <v>Compromiso</v>
          </cell>
          <cell r="P250" t="str">
            <v>Devengado</v>
          </cell>
          <cell r="R250" t="str">
            <v>Libramiento</v>
          </cell>
          <cell r="T250" t="str">
            <v>Pagado</v>
          </cell>
        </row>
        <row r="251">
          <cell r="A251" t="str">
            <v>Total General</v>
          </cell>
          <cell r="E251">
            <v>2115775488</v>
          </cell>
          <cell r="G251">
            <v>42758103.539999999</v>
          </cell>
          <cell r="I251">
            <v>2158533591.54</v>
          </cell>
          <cell r="K251">
            <v>876821996.40999997</v>
          </cell>
          <cell r="M251">
            <v>1281711595.1300001</v>
          </cell>
          <cell r="O251">
            <v>1188435504.0799999</v>
          </cell>
          <cell r="Q251">
            <v>1149026252.97</v>
          </cell>
          <cell r="S251">
            <v>1034532541.23</v>
          </cell>
          <cell r="U251">
            <v>1034532541.23</v>
          </cell>
        </row>
        <row r="252">
          <cell r="A252" t="str">
            <v>2.3.2.3.9</v>
          </cell>
          <cell r="E252">
            <v>25657000</v>
          </cell>
          <cell r="G252">
            <v>-5428125</v>
          </cell>
          <cell r="I252">
            <v>20228875</v>
          </cell>
          <cell r="K252">
            <v>15329795.57</v>
          </cell>
          <cell r="M252">
            <v>4899079.43</v>
          </cell>
          <cell r="O252">
            <v>2178849.81</v>
          </cell>
          <cell r="Q252">
            <v>2071115.81</v>
          </cell>
          <cell r="S252">
            <v>1462572.75</v>
          </cell>
          <cell r="U252">
            <v>1462572.75</v>
          </cell>
        </row>
        <row r="253">
          <cell r="A253">
            <v>2.2999999999999998</v>
          </cell>
          <cell r="B253" t="str">
            <v>MATERIALES Y SUMINISTROS</v>
          </cell>
          <cell r="E253">
            <v>25657000</v>
          </cell>
          <cell r="G253">
            <v>-5428125</v>
          </cell>
          <cell r="I253">
            <v>20228875</v>
          </cell>
          <cell r="K253">
            <v>15329795.57</v>
          </cell>
          <cell r="M253">
            <v>4899079.43</v>
          </cell>
          <cell r="O253">
            <v>2178849.81</v>
          </cell>
          <cell r="Q253">
            <v>2071115.81</v>
          </cell>
          <cell r="S253">
            <v>1462572.75</v>
          </cell>
          <cell r="U253">
            <v>1462572.75</v>
          </cell>
        </row>
        <row r="254">
          <cell r="A254" t="str">
            <v>2.3.9.9</v>
          </cell>
          <cell r="B254" t="str">
            <v>Productos y útiles varios no identificados precedentemente (n.i.p.)</v>
          </cell>
          <cell r="E254">
            <v>4500000</v>
          </cell>
          <cell r="G254">
            <v>-2188000</v>
          </cell>
          <cell r="I254">
            <v>2312000</v>
          </cell>
          <cell r="K254">
            <v>1709991.9</v>
          </cell>
          <cell r="M254">
            <v>602008.1</v>
          </cell>
          <cell r="O254">
            <v>75641.78</v>
          </cell>
          <cell r="Q254">
            <v>75641.78</v>
          </cell>
          <cell r="S254">
            <v>75033.78</v>
          </cell>
          <cell r="U254">
            <v>75033.78</v>
          </cell>
        </row>
        <row r="255">
          <cell r="A255" t="str">
            <v>2.3.9.9.01</v>
          </cell>
          <cell r="B255" t="str">
            <v>Productos y Utiles Varios  n.i.p</v>
          </cell>
          <cell r="E255">
            <v>4500000</v>
          </cell>
          <cell r="G255">
            <v>-2500000</v>
          </cell>
          <cell r="I255">
            <v>2000000</v>
          </cell>
          <cell r="K255">
            <v>1780300.37</v>
          </cell>
          <cell r="M255">
            <v>219699.63</v>
          </cell>
          <cell r="O255">
            <v>63902.98</v>
          </cell>
          <cell r="Q255">
            <v>63902.98</v>
          </cell>
          <cell r="S255">
            <v>63902.98</v>
          </cell>
          <cell r="U255">
            <v>63902.98</v>
          </cell>
        </row>
        <row r="256">
          <cell r="A256" t="str">
            <v>2.3.9.9.04</v>
          </cell>
          <cell r="B256" t="str">
            <v>Productos y útiles de defensa y seguridad Productos y útiles diversos</v>
          </cell>
          <cell r="E256">
            <v>0</v>
          </cell>
          <cell r="G256">
            <v>122000</v>
          </cell>
          <cell r="I256">
            <v>122000</v>
          </cell>
          <cell r="K256">
            <v>31789.53</v>
          </cell>
          <cell r="M256">
            <v>90210.47</v>
          </cell>
          <cell r="O256">
            <v>11130.8</v>
          </cell>
          <cell r="Q256">
            <v>11130.8</v>
          </cell>
          <cell r="S256">
            <v>11130.8</v>
          </cell>
          <cell r="U256">
            <v>11130.8</v>
          </cell>
        </row>
        <row r="257">
          <cell r="A257" t="str">
            <v>2.3.9.9.05</v>
          </cell>
          <cell r="E257">
            <v>0</v>
          </cell>
          <cell r="G257">
            <v>190000</v>
          </cell>
          <cell r="I257">
            <v>190000</v>
          </cell>
          <cell r="K257">
            <v>-102098</v>
          </cell>
          <cell r="M257">
            <v>292098</v>
          </cell>
          <cell r="O257">
            <v>608</v>
          </cell>
          <cell r="Q257">
            <v>608</v>
          </cell>
          <cell r="S257">
            <v>0</v>
          </cell>
          <cell r="U257">
            <v>0</v>
          </cell>
        </row>
        <row r="258">
          <cell r="A258" t="str">
            <v>2.4.2.4.1</v>
          </cell>
          <cell r="E258">
            <v>80051097</v>
          </cell>
          <cell r="G258">
            <v>36309250</v>
          </cell>
          <cell r="I258">
            <v>116360347</v>
          </cell>
          <cell r="K258">
            <v>55808082.460000001</v>
          </cell>
          <cell r="M258">
            <v>60552264.539999999</v>
          </cell>
          <cell r="O258">
            <v>60552264.539999999</v>
          </cell>
          <cell r="Q258">
            <v>60552264.539999999</v>
          </cell>
          <cell r="S258">
            <v>58710794.869999997</v>
          </cell>
          <cell r="U258">
            <v>58710794.869999997</v>
          </cell>
        </row>
        <row r="259">
          <cell r="A259">
            <v>2.4</v>
          </cell>
          <cell r="B259" t="str">
            <v>TRANSFERENCIAS CORRIENTES</v>
          </cell>
          <cell r="E259">
            <v>80051097</v>
          </cell>
          <cell r="G259">
            <v>36309250</v>
          </cell>
          <cell r="I259">
            <v>116360347</v>
          </cell>
          <cell r="K259">
            <v>55808082.460000001</v>
          </cell>
          <cell r="M259">
            <v>60552264.539999999</v>
          </cell>
          <cell r="O259">
            <v>60552264.539999999</v>
          </cell>
          <cell r="Q259">
            <v>60552264.539999999</v>
          </cell>
          <cell r="S259">
            <v>58710794.869999997</v>
          </cell>
          <cell r="U259">
            <v>58710794.869999997</v>
          </cell>
        </row>
        <row r="260">
          <cell r="A260" t="str">
            <v>2.4.1</v>
          </cell>
          <cell r="B260" t="str">
            <v>TRANSFERENCIAS CORRIENTES AL SECTOR PRIVADO</v>
          </cell>
          <cell r="E260">
            <v>80051097</v>
          </cell>
          <cell r="G260">
            <v>36309250</v>
          </cell>
          <cell r="I260">
            <v>116360347</v>
          </cell>
          <cell r="K260">
            <v>55808082.460000001</v>
          </cell>
          <cell r="M260">
            <v>60552264.539999999</v>
          </cell>
          <cell r="O260">
            <v>60552264.539999999</v>
          </cell>
          <cell r="Q260">
            <v>60552264.539999999</v>
          </cell>
          <cell r="S260">
            <v>58710794.869999997</v>
          </cell>
          <cell r="U260">
            <v>58710794.869999997</v>
          </cell>
        </row>
        <row r="261">
          <cell r="A261" t="str">
            <v>2.4.1.3</v>
          </cell>
          <cell r="B261" t="str">
            <v>Premios literarios, deportivos y culturales Premios literarios, deportivos y culturales Becas y viajes de estudios</v>
          </cell>
          <cell r="E261">
            <v>10039300</v>
          </cell>
          <cell r="G261">
            <v>5000000</v>
          </cell>
          <cell r="I261">
            <v>15039300</v>
          </cell>
          <cell r="K261">
            <v>9674300</v>
          </cell>
          <cell r="M261">
            <v>5365000</v>
          </cell>
          <cell r="O261">
            <v>5365000</v>
          </cell>
          <cell r="Q261">
            <v>5365000</v>
          </cell>
          <cell r="S261">
            <v>5365000</v>
          </cell>
          <cell r="U261">
            <v>5365000</v>
          </cell>
        </row>
        <row r="262">
          <cell r="A262" t="str">
            <v>2.4.1.3.01</v>
          </cell>
          <cell r="B262" t="str">
            <v>Becas nacionales</v>
          </cell>
          <cell r="E262">
            <v>10039300</v>
          </cell>
          <cell r="G262">
            <v>5000000</v>
          </cell>
          <cell r="I262">
            <v>15039300</v>
          </cell>
          <cell r="K262">
            <v>9674300</v>
          </cell>
          <cell r="M262">
            <v>5365000</v>
          </cell>
          <cell r="O262">
            <v>5365000</v>
          </cell>
          <cell r="Q262">
            <v>5365000</v>
          </cell>
          <cell r="S262">
            <v>5365000</v>
          </cell>
          <cell r="U262">
            <v>5365000</v>
          </cell>
        </row>
        <row r="263">
          <cell r="A263" t="str">
            <v>2.4.1.4</v>
          </cell>
          <cell r="B263" t="str">
            <v>Transferencias corrientes a asociaciones sin fines de lucro y partidos políticos</v>
          </cell>
          <cell r="E263">
            <v>2000000</v>
          </cell>
          <cell r="G263">
            <v>0</v>
          </cell>
          <cell r="I263">
            <v>2000000</v>
          </cell>
          <cell r="K263">
            <v>2000000</v>
          </cell>
          <cell r="M263">
            <v>0</v>
          </cell>
          <cell r="O263">
            <v>0</v>
          </cell>
          <cell r="Q263">
            <v>0</v>
          </cell>
          <cell r="S263">
            <v>0</v>
          </cell>
          <cell r="U263">
            <v>0</v>
          </cell>
        </row>
        <row r="264">
          <cell r="A264" t="str">
            <v>2.4.1.4.01</v>
          </cell>
          <cell r="B264" t="str">
            <v>Transferencias corrientes programadas a asociaciones sin fines de lucro</v>
          </cell>
          <cell r="E264">
            <v>2000000</v>
          </cell>
          <cell r="G264">
            <v>0</v>
          </cell>
          <cell r="I264">
            <v>2000000</v>
          </cell>
          <cell r="K264">
            <v>2000000</v>
          </cell>
          <cell r="M264">
            <v>0</v>
          </cell>
          <cell r="O264">
            <v>0</v>
          </cell>
          <cell r="Q264">
            <v>0</v>
          </cell>
          <cell r="S264">
            <v>0</v>
          </cell>
          <cell r="U264">
            <v>0</v>
          </cell>
        </row>
        <row r="265">
          <cell r="A265" t="str">
            <v>2.4.1.6</v>
          </cell>
          <cell r="B265" t="str">
            <v>Transferencias corrientes ocasionales a asociaciones sin fines de lucro</v>
          </cell>
          <cell r="E265">
            <v>68011797</v>
          </cell>
          <cell r="G265">
            <v>31309250</v>
          </cell>
          <cell r="I265">
            <v>99321047</v>
          </cell>
          <cell r="K265">
            <v>44133782.460000001</v>
          </cell>
          <cell r="M265">
            <v>55187264.539999999</v>
          </cell>
          <cell r="O265">
            <v>55187264.539999999</v>
          </cell>
          <cell r="Q265">
            <v>55187264.539999999</v>
          </cell>
          <cell r="S265">
            <v>53345794.869999997</v>
          </cell>
          <cell r="U265">
            <v>53345794.869999997</v>
          </cell>
        </row>
        <row r="266">
          <cell r="A266" t="str">
            <v>2.4.1.6.01</v>
          </cell>
          <cell r="B266" t="str">
            <v>TRANSFERENCIAS CORRIENTES</v>
          </cell>
          <cell r="E266">
            <v>66811797</v>
          </cell>
          <cell r="G266">
            <v>-8523200</v>
          </cell>
          <cell r="I266">
            <v>58288597</v>
          </cell>
          <cell r="K266">
            <v>21237378</v>
          </cell>
          <cell r="M266">
            <v>37051219</v>
          </cell>
          <cell r="O266">
            <v>37051219</v>
          </cell>
          <cell r="Q266">
            <v>37051219</v>
          </cell>
          <cell r="S266">
            <v>35459749.329999998</v>
          </cell>
          <cell r="U266">
            <v>35459749.329999998</v>
          </cell>
        </row>
        <row r="267">
          <cell r="A267" t="str">
            <v>2.4.1.6.05</v>
          </cell>
          <cell r="B267" t="str">
            <v>TRANSFERENCIAS CORRIENTES AL GOBIERNO GENERAL NACIONAL</v>
          </cell>
          <cell r="E267">
            <v>1200000</v>
          </cell>
          <cell r="G267">
            <v>39832450</v>
          </cell>
          <cell r="I267">
            <v>41032450</v>
          </cell>
          <cell r="K267">
            <v>22896404.460000001</v>
          </cell>
          <cell r="M267">
            <v>18136045.539999999</v>
          </cell>
          <cell r="O267">
            <v>18136045.539999999</v>
          </cell>
          <cell r="Q267">
            <v>18136045.539999999</v>
          </cell>
          <cell r="S267">
            <v>17886045.539999999</v>
          </cell>
          <cell r="U267">
            <v>17886045.539999999</v>
          </cell>
        </row>
        <row r="268">
          <cell r="A268" t="str">
            <v>2.4.2.4.2</v>
          </cell>
          <cell r="B268" t="str">
            <v>Transferencias corrientes a instituciones descentralizadas y autónomas no financieras</v>
          </cell>
          <cell r="E268">
            <v>409808934</v>
          </cell>
          <cell r="G268">
            <v>0</v>
          </cell>
          <cell r="I268">
            <v>409808934</v>
          </cell>
          <cell r="K268">
            <v>199096469.05000001</v>
          </cell>
          <cell r="M268">
            <v>210712464.94999999</v>
          </cell>
          <cell r="O268">
            <v>210712464.94999999</v>
          </cell>
          <cell r="Q268">
            <v>210712464.94999999</v>
          </cell>
          <cell r="S268">
            <v>192369967.69999999</v>
          </cell>
          <cell r="U268">
            <v>192369967.69999999</v>
          </cell>
        </row>
        <row r="269">
          <cell r="A269">
            <v>2.4</v>
          </cell>
          <cell r="B269" t="str">
            <v>Transferencias corrientes a instituciones descentralizadas y autónomas no financieras para servicios personales</v>
          </cell>
          <cell r="E269">
            <v>409808934</v>
          </cell>
          <cell r="G269">
            <v>0</v>
          </cell>
          <cell r="I269">
            <v>409808934</v>
          </cell>
          <cell r="K269">
            <v>199096469.05000001</v>
          </cell>
          <cell r="M269">
            <v>210712464.94999999</v>
          </cell>
          <cell r="O269">
            <v>210712464.94999999</v>
          </cell>
          <cell r="Q269">
            <v>210712464.94999999</v>
          </cell>
          <cell r="S269">
            <v>192369967.69999999</v>
          </cell>
          <cell r="U269">
            <v>192369967.69999999</v>
          </cell>
        </row>
        <row r="270">
          <cell r="A270" t="str">
            <v>2.4.2</v>
          </cell>
          <cell r="B270" t="str">
            <v>Otras transferencias corrientes a instituciones descentralizadas y autónomas no financieras</v>
          </cell>
          <cell r="E270">
            <v>409808934</v>
          </cell>
          <cell r="G270">
            <v>0</v>
          </cell>
          <cell r="I270">
            <v>409808934</v>
          </cell>
          <cell r="K270">
            <v>199096469.05000001</v>
          </cell>
          <cell r="M270">
            <v>210712464.94999999</v>
          </cell>
          <cell r="O270">
            <v>210712464.94999999</v>
          </cell>
          <cell r="Q270">
            <v>210712464.94999999</v>
          </cell>
          <cell r="S270">
            <v>192369967.69999999</v>
          </cell>
          <cell r="U270">
            <v>192369967.69999999</v>
          </cell>
        </row>
        <row r="271">
          <cell r="A271" t="str">
            <v>2.4.2.2</v>
          </cell>
          <cell r="B271" t="str">
            <v>TRANSFERENCIAS CORRIENTES</v>
          </cell>
          <cell r="E271">
            <v>409808934</v>
          </cell>
          <cell r="G271">
            <v>0</v>
          </cell>
          <cell r="I271">
            <v>409808934</v>
          </cell>
          <cell r="K271">
            <v>199096469.05000001</v>
          </cell>
          <cell r="M271">
            <v>210712464.94999999</v>
          </cell>
          <cell r="O271">
            <v>210712464.94999999</v>
          </cell>
          <cell r="Q271">
            <v>210712464.94999999</v>
          </cell>
          <cell r="S271">
            <v>192369967.69999999</v>
          </cell>
          <cell r="U271">
            <v>192369967.69999999</v>
          </cell>
        </row>
        <row r="272">
          <cell r="A272" t="str">
            <v>2.4.2.2.01</v>
          </cell>
          <cell r="B272" t="str">
            <v>TRANSFERENCIAS CORRIENTES A EMPRESAS PÚBLICAS NO FINANCIERAS</v>
          </cell>
          <cell r="E272">
            <v>167858826</v>
          </cell>
          <cell r="G272">
            <v>0</v>
          </cell>
          <cell r="I272">
            <v>167858826</v>
          </cell>
          <cell r="K272">
            <v>54459376.670000002</v>
          </cell>
          <cell r="M272">
            <v>113399449.33</v>
          </cell>
          <cell r="O272">
            <v>113399449.33</v>
          </cell>
          <cell r="Q272">
            <v>113399449.33</v>
          </cell>
          <cell r="S272">
            <v>101658109.69</v>
          </cell>
          <cell r="U272">
            <v>101658109.69</v>
          </cell>
        </row>
        <row r="273">
          <cell r="A273" t="str">
            <v>2.4.2.2.02</v>
          </cell>
          <cell r="B273" t="str">
            <v>Transferencias corrientes a empresas públicas no financieras nacionales</v>
          </cell>
          <cell r="E273">
            <v>241950108</v>
          </cell>
          <cell r="G273">
            <v>0</v>
          </cell>
          <cell r="I273">
            <v>241950108</v>
          </cell>
          <cell r="K273">
            <v>144637092.38</v>
          </cell>
          <cell r="M273">
            <v>97313015.620000005</v>
          </cell>
          <cell r="O273">
            <v>97313015.620000005</v>
          </cell>
          <cell r="Q273">
            <v>97313015.620000005</v>
          </cell>
          <cell r="S273">
            <v>90711858.010000005</v>
          </cell>
          <cell r="U273">
            <v>90711858.010000005</v>
          </cell>
        </row>
        <row r="274">
          <cell r="A274" t="str">
            <v>2.4.2.4.4</v>
          </cell>
          <cell r="B274" t="str">
            <v>Transferencias corrientes a empresas públicas no financieras nacionales para servicios personales</v>
          </cell>
          <cell r="E274">
            <v>109657636</v>
          </cell>
          <cell r="G274">
            <v>60000000</v>
          </cell>
          <cell r="I274">
            <v>169657636</v>
          </cell>
          <cell r="K274">
            <v>73875914.219999999</v>
          </cell>
          <cell r="M274">
            <v>95781721.780000001</v>
          </cell>
          <cell r="O274">
            <v>95781721.780000001</v>
          </cell>
          <cell r="Q274">
            <v>95781721.780000001</v>
          </cell>
          <cell r="S274">
            <v>95781721.780000001</v>
          </cell>
          <cell r="U274">
            <v>95781721.780000001</v>
          </cell>
        </row>
        <row r="275">
          <cell r="A275">
            <v>2.4</v>
          </cell>
          <cell r="B275" t="str">
            <v>Otras transferencias corrientes a empresas públicas no financieras nacionales</v>
          </cell>
          <cell r="E275">
            <v>109657636</v>
          </cell>
          <cell r="G275">
            <v>60000000</v>
          </cell>
          <cell r="I275">
            <v>169657636</v>
          </cell>
          <cell r="K275">
            <v>73875914.219999999</v>
          </cell>
          <cell r="M275">
            <v>95781721.780000001</v>
          </cell>
          <cell r="O275">
            <v>95781721.780000001</v>
          </cell>
          <cell r="Q275">
            <v>95781721.780000001</v>
          </cell>
          <cell r="S275">
            <v>95781721.780000001</v>
          </cell>
          <cell r="U275">
            <v>95781721.780000001</v>
          </cell>
        </row>
        <row r="276">
          <cell r="A276" t="str">
            <v>2.4.4</v>
          </cell>
          <cell r="B276" t="str">
            <v>Transferencias corrientes a empresas públicas no financieras nacionales para pago de electricidad no cortable</v>
          </cell>
          <cell r="E276">
            <v>109657636</v>
          </cell>
          <cell r="G276">
            <v>60000000</v>
          </cell>
          <cell r="I276">
            <v>169657636</v>
          </cell>
          <cell r="K276">
            <v>73875914.219999999</v>
          </cell>
          <cell r="M276">
            <v>95781721.780000001</v>
          </cell>
          <cell r="O276">
            <v>95781721.780000001</v>
          </cell>
          <cell r="Q276">
            <v>95781721.780000001</v>
          </cell>
          <cell r="S276">
            <v>95781721.780000001</v>
          </cell>
          <cell r="U276">
            <v>95781721.780000001</v>
          </cell>
        </row>
        <row r="277">
          <cell r="A277" t="str">
            <v>2.4.4.1</v>
          </cell>
          <cell r="B277" t="str">
            <v>TRANSFERENCIAS CORRIENTES</v>
          </cell>
          <cell r="E277">
            <v>109657636</v>
          </cell>
          <cell r="G277">
            <v>60000000</v>
          </cell>
          <cell r="I277">
            <v>169657636</v>
          </cell>
          <cell r="K277">
            <v>73875914.219999999</v>
          </cell>
          <cell r="M277">
            <v>95781721.780000001</v>
          </cell>
          <cell r="O277">
            <v>95781721.780000001</v>
          </cell>
          <cell r="Q277">
            <v>95781721.780000001</v>
          </cell>
          <cell r="S277">
            <v>95781721.780000001</v>
          </cell>
          <cell r="U277">
            <v>95781721.780000001</v>
          </cell>
        </row>
        <row r="278">
          <cell r="A278" t="str">
            <v>2.4.4.1.01</v>
          </cell>
          <cell r="B278" t="str">
            <v>TRANSFERENCIAS CORRIENTES AL SECTOR EXTERNO</v>
          </cell>
          <cell r="E278">
            <v>93501180</v>
          </cell>
          <cell r="G278">
            <v>0</v>
          </cell>
          <cell r="I278">
            <v>93501180</v>
          </cell>
          <cell r="K278">
            <v>43154390.780000001</v>
          </cell>
          <cell r="M278">
            <v>50346789.219999999</v>
          </cell>
          <cell r="O278">
            <v>50346789.219999999</v>
          </cell>
          <cell r="Q278">
            <v>50346789.219999999</v>
          </cell>
          <cell r="S278">
            <v>50346789.219999999</v>
          </cell>
          <cell r="U278">
            <v>50346789.219999999</v>
          </cell>
        </row>
        <row r="279">
          <cell r="A279" t="str">
            <v>2.4.4.1.02</v>
          </cell>
          <cell r="B279" t="str">
            <v>Transferencias corrientes a organismos internacionales</v>
          </cell>
          <cell r="E279">
            <v>4032433</v>
          </cell>
          <cell r="G279">
            <v>71113688</v>
          </cell>
          <cell r="I279">
            <v>75146121</v>
          </cell>
          <cell r="K279">
            <v>30721523.440000001</v>
          </cell>
          <cell r="M279">
            <v>44424597.560000002</v>
          </cell>
          <cell r="O279">
            <v>44424597.560000002</v>
          </cell>
          <cell r="Q279">
            <v>44424597.560000002</v>
          </cell>
          <cell r="S279">
            <v>44424597.560000002</v>
          </cell>
          <cell r="U279">
            <v>44424597.560000002</v>
          </cell>
        </row>
        <row r="280">
          <cell r="A280" t="str">
            <v>2.4.4.1.03</v>
          </cell>
          <cell r="B280" t="str">
            <v>Transferencias corrientes a Organismos Internacionales</v>
          </cell>
          <cell r="E280">
            <v>12124023</v>
          </cell>
          <cell r="G280">
            <v>-11113688</v>
          </cell>
          <cell r="I280">
            <v>1010335</v>
          </cell>
          <cell r="K280">
            <v>0</v>
          </cell>
          <cell r="M280">
            <v>1010335</v>
          </cell>
          <cell r="O280">
            <v>1010335</v>
          </cell>
          <cell r="Q280">
            <v>1010335</v>
          </cell>
          <cell r="S280">
            <v>1010335</v>
          </cell>
          <cell r="U280">
            <v>1010335</v>
          </cell>
        </row>
        <row r="281">
          <cell r="A281" t="str">
            <v>2.4.2.4.7</v>
          </cell>
          <cell r="E281">
            <v>11556832</v>
          </cell>
          <cell r="G281">
            <v>0</v>
          </cell>
          <cell r="I281">
            <v>11556832</v>
          </cell>
          <cell r="K281">
            <v>11001832</v>
          </cell>
          <cell r="M281">
            <v>555000</v>
          </cell>
          <cell r="O281">
            <v>555000</v>
          </cell>
          <cell r="Q281">
            <v>555000</v>
          </cell>
          <cell r="S281">
            <v>555000</v>
          </cell>
          <cell r="U281">
            <v>555000</v>
          </cell>
        </row>
        <row r="282">
          <cell r="A282">
            <v>2.4</v>
          </cell>
          <cell r="E282">
            <v>11556832</v>
          </cell>
          <cell r="G282">
            <v>0</v>
          </cell>
          <cell r="I282">
            <v>11556832</v>
          </cell>
          <cell r="K282">
            <v>11001832</v>
          </cell>
          <cell r="M282">
            <v>555000</v>
          </cell>
          <cell r="O282">
            <v>555000</v>
          </cell>
          <cell r="Q282">
            <v>555000</v>
          </cell>
          <cell r="S282">
            <v>555000</v>
          </cell>
          <cell r="U282">
            <v>555000</v>
          </cell>
        </row>
        <row r="283">
          <cell r="A283" t="str">
            <v>2.4.7</v>
          </cell>
          <cell r="E283">
            <v>11556832</v>
          </cell>
          <cell r="G283">
            <v>0</v>
          </cell>
          <cell r="I283">
            <v>11556832</v>
          </cell>
          <cell r="K283">
            <v>11001832</v>
          </cell>
          <cell r="M283">
            <v>555000</v>
          </cell>
          <cell r="O283">
            <v>555000</v>
          </cell>
          <cell r="Q283">
            <v>555000</v>
          </cell>
          <cell r="S283">
            <v>555000</v>
          </cell>
          <cell r="U283">
            <v>555000</v>
          </cell>
        </row>
        <row r="284">
          <cell r="A284" t="str">
            <v>2.4.7.2</v>
          </cell>
          <cell r="E284">
            <v>11556832</v>
          </cell>
          <cell r="G284">
            <v>0</v>
          </cell>
          <cell r="I284">
            <v>11556832</v>
          </cell>
          <cell r="K284">
            <v>11001832</v>
          </cell>
          <cell r="M284">
            <v>555000</v>
          </cell>
          <cell r="O284">
            <v>555000</v>
          </cell>
          <cell r="Q284">
            <v>555000</v>
          </cell>
          <cell r="S284">
            <v>555000</v>
          </cell>
          <cell r="U284">
            <v>555000</v>
          </cell>
        </row>
        <row r="285">
          <cell r="A285" t="str">
            <v>2.4.7.2.01</v>
          </cell>
          <cell r="E285">
            <v>11556832</v>
          </cell>
          <cell r="G285">
            <v>0</v>
          </cell>
          <cell r="I285">
            <v>11556832</v>
          </cell>
          <cell r="K285">
            <v>11001832</v>
          </cell>
          <cell r="M285">
            <v>555000</v>
          </cell>
          <cell r="O285">
            <v>555000</v>
          </cell>
          <cell r="Q285">
            <v>555000</v>
          </cell>
          <cell r="S285">
            <v>555000</v>
          </cell>
          <cell r="U285">
            <v>555000</v>
          </cell>
        </row>
        <row r="286">
          <cell r="A286" t="str">
            <v>Ref CCP Concepto.Ref CCP Cuenta</v>
          </cell>
          <cell r="D286" t="str">
            <v>Presupuesto Inicial</v>
          </cell>
          <cell r="F286" t="str">
            <v>Modificaciones Presupestarias</v>
          </cell>
          <cell r="H286" t="str">
            <v>Presupuesto Vigente</v>
          </cell>
          <cell r="J286" t="str">
            <v>Presupuesto Disponible</v>
          </cell>
          <cell r="L286" t="str">
            <v>ETAPAS DEL GASTO</v>
          </cell>
        </row>
        <row r="287">
          <cell r="L287" t="str">
            <v>Preventivo</v>
          </cell>
          <cell r="N287" t="str">
            <v>Compromiso</v>
          </cell>
          <cell r="P287" t="str">
            <v>Devengado</v>
          </cell>
          <cell r="R287" t="str">
            <v>Libramiento</v>
          </cell>
          <cell r="T287" t="str">
            <v>Pagado</v>
          </cell>
        </row>
        <row r="289">
          <cell r="A289" t="str">
            <v>Total General</v>
          </cell>
          <cell r="E289">
            <v>2115775488</v>
          </cell>
          <cell r="G289">
            <v>42758103.539999999</v>
          </cell>
          <cell r="I289">
            <v>2158533591.54</v>
          </cell>
          <cell r="K289">
            <v>876821996.40999997</v>
          </cell>
          <cell r="M289">
            <v>1281711595.1300001</v>
          </cell>
          <cell r="O289">
            <v>1188435504.0799999</v>
          </cell>
          <cell r="Q289">
            <v>1149026252.97</v>
          </cell>
          <cell r="S289">
            <v>1034532541.23</v>
          </cell>
          <cell r="U289">
            <v>1034532541.23</v>
          </cell>
        </row>
        <row r="290">
          <cell r="A290" t="str">
            <v>2.4.2.4.9</v>
          </cell>
          <cell r="E290">
            <v>295211149</v>
          </cell>
          <cell r="G290">
            <v>500000</v>
          </cell>
          <cell r="I290">
            <v>295711149</v>
          </cell>
          <cell r="K290">
            <v>136071356.38</v>
          </cell>
          <cell r="M290">
            <v>159639792.62</v>
          </cell>
          <cell r="O290">
            <v>159639792.62</v>
          </cell>
          <cell r="Q290">
            <v>159639792.62</v>
          </cell>
          <cell r="S290">
            <v>147962097.62</v>
          </cell>
          <cell r="U290">
            <v>147962097.62</v>
          </cell>
        </row>
        <row r="291">
          <cell r="A291">
            <v>2.4</v>
          </cell>
          <cell r="B291" t="str">
            <v>TRANSFERENCIAS CORRIENTES</v>
          </cell>
          <cell r="E291">
            <v>295211149</v>
          </cell>
          <cell r="G291">
            <v>500000</v>
          </cell>
          <cell r="I291">
            <v>295711149</v>
          </cell>
          <cell r="K291">
            <v>136071356.38</v>
          </cell>
          <cell r="M291">
            <v>159639792.62</v>
          </cell>
          <cell r="O291">
            <v>159639792.62</v>
          </cell>
          <cell r="Q291">
            <v>159639792.62</v>
          </cell>
          <cell r="S291">
            <v>147962097.62</v>
          </cell>
          <cell r="U291">
            <v>147962097.62</v>
          </cell>
        </row>
        <row r="292">
          <cell r="A292" t="str">
            <v>2.4.9</v>
          </cell>
          <cell r="B292" t="str">
            <v>TRANSFERENCIAS CORRIENTES A OTRAS INSTITUCIONES PÚBLICAS</v>
          </cell>
          <cell r="E292">
            <v>295211149</v>
          </cell>
          <cell r="G292">
            <v>500000</v>
          </cell>
          <cell r="I292">
            <v>295711149</v>
          </cell>
          <cell r="K292">
            <v>136071356.38</v>
          </cell>
          <cell r="M292">
            <v>159639792.62</v>
          </cell>
          <cell r="O292">
            <v>159639792.62</v>
          </cell>
          <cell r="Q292">
            <v>159639792.62</v>
          </cell>
          <cell r="S292">
            <v>147962097.62</v>
          </cell>
          <cell r="U292">
            <v>147962097.62</v>
          </cell>
        </row>
        <row r="293">
          <cell r="A293" t="str">
            <v>2.4.9.1</v>
          </cell>
          <cell r="B293" t="str">
            <v>Transferencias corrientes destinadas a otras instituciones públicas[1]</v>
          </cell>
          <cell r="E293">
            <v>295211149</v>
          </cell>
          <cell r="G293">
            <v>500000</v>
          </cell>
          <cell r="I293">
            <v>295711149</v>
          </cell>
          <cell r="K293">
            <v>136071356.38</v>
          </cell>
          <cell r="M293">
            <v>159639792.62</v>
          </cell>
          <cell r="O293">
            <v>159639792.62</v>
          </cell>
          <cell r="Q293">
            <v>159639792.62</v>
          </cell>
          <cell r="S293">
            <v>147962097.62</v>
          </cell>
          <cell r="U293">
            <v>147962097.62</v>
          </cell>
        </row>
        <row r="294">
          <cell r="A294" t="str">
            <v>2.4.9.1.01</v>
          </cell>
          <cell r="B294" t="str">
            <v>Transferencias corrientes destinadas a otras instituciones</v>
          </cell>
          <cell r="E294">
            <v>295211149</v>
          </cell>
          <cell r="G294">
            <v>500000</v>
          </cell>
          <cell r="I294">
            <v>295711149</v>
          </cell>
          <cell r="K294">
            <v>136071356.38</v>
          </cell>
          <cell r="M294">
            <v>159639792.62</v>
          </cell>
          <cell r="O294">
            <v>159639792.62</v>
          </cell>
          <cell r="Q294">
            <v>159639792.62</v>
          </cell>
          <cell r="S294">
            <v>147962097.62</v>
          </cell>
          <cell r="U294">
            <v>147962097.62</v>
          </cell>
        </row>
        <row r="295">
          <cell r="A295" t="str">
            <v>2.5.2.5.2</v>
          </cell>
          <cell r="B295" t="str">
            <v>públicas</v>
          </cell>
          <cell r="E295">
            <v>45000000</v>
          </cell>
          <cell r="G295">
            <v>0</v>
          </cell>
          <cell r="I295">
            <v>45000000</v>
          </cell>
          <cell r="K295">
            <v>0</v>
          </cell>
          <cell r="M295">
            <v>45000000</v>
          </cell>
          <cell r="O295">
            <v>45000000</v>
          </cell>
          <cell r="Q295">
            <v>45000000</v>
          </cell>
          <cell r="S295">
            <v>0</v>
          </cell>
          <cell r="U295">
            <v>0</v>
          </cell>
        </row>
        <row r="296">
          <cell r="A296">
            <v>2.5</v>
          </cell>
          <cell r="B296" t="str">
            <v>TRANSFERENCIAS DE CAPITAL</v>
          </cell>
          <cell r="E296">
            <v>45000000</v>
          </cell>
          <cell r="G296">
            <v>0</v>
          </cell>
          <cell r="I296">
            <v>45000000</v>
          </cell>
          <cell r="K296">
            <v>0</v>
          </cell>
          <cell r="M296">
            <v>45000000</v>
          </cell>
          <cell r="O296">
            <v>45000000</v>
          </cell>
          <cell r="Q296">
            <v>45000000</v>
          </cell>
          <cell r="S296">
            <v>0</v>
          </cell>
          <cell r="U296">
            <v>0</v>
          </cell>
        </row>
        <row r="297">
          <cell r="A297" t="str">
            <v>2.5.2</v>
          </cell>
          <cell r="B297" t="str">
            <v>TRANSFERENCIAS DE CAPITAL AL GOBIERNO GENERAL  NACIONAL</v>
          </cell>
          <cell r="E297">
            <v>45000000</v>
          </cell>
          <cell r="G297">
            <v>0</v>
          </cell>
          <cell r="I297">
            <v>45000000</v>
          </cell>
          <cell r="K297">
            <v>0</v>
          </cell>
          <cell r="M297">
            <v>45000000</v>
          </cell>
          <cell r="O297">
            <v>45000000</v>
          </cell>
          <cell r="Q297">
            <v>45000000</v>
          </cell>
          <cell r="S297">
            <v>0</v>
          </cell>
          <cell r="U297">
            <v>0</v>
          </cell>
        </row>
        <row r="298">
          <cell r="A298" t="str">
            <v>2.5.2.2</v>
          </cell>
          <cell r="B298" t="str">
            <v>Transferencias de capital a las instituciones descentralizadas y autónomas no financieras</v>
          </cell>
          <cell r="E298">
            <v>45000000</v>
          </cell>
          <cell r="G298">
            <v>0</v>
          </cell>
          <cell r="I298">
            <v>45000000</v>
          </cell>
          <cell r="K298">
            <v>0</v>
          </cell>
          <cell r="M298">
            <v>45000000</v>
          </cell>
          <cell r="O298">
            <v>45000000</v>
          </cell>
          <cell r="Q298">
            <v>45000000</v>
          </cell>
          <cell r="S298">
            <v>0</v>
          </cell>
          <cell r="U298">
            <v>0</v>
          </cell>
        </row>
        <row r="299">
          <cell r="A299" t="str">
            <v>2.5.2.2.01</v>
          </cell>
          <cell r="B299" t="str">
            <v>Transferencias de capital a instituciones descentralizadas y</v>
          </cell>
          <cell r="E299">
            <v>45000000</v>
          </cell>
          <cell r="G299">
            <v>0</v>
          </cell>
          <cell r="I299">
            <v>45000000</v>
          </cell>
          <cell r="K299">
            <v>0</v>
          </cell>
          <cell r="M299">
            <v>45000000</v>
          </cell>
          <cell r="O299">
            <v>45000000</v>
          </cell>
          <cell r="Q299">
            <v>45000000</v>
          </cell>
          <cell r="S299">
            <v>0</v>
          </cell>
          <cell r="U299">
            <v>0</v>
          </cell>
        </row>
        <row r="300">
          <cell r="A300" t="str">
            <v>2.6.2.6.1</v>
          </cell>
          <cell r="B300" t="str">
            <v>autónomas no financieras para proyectos de inversión</v>
          </cell>
          <cell r="E300">
            <v>8500000</v>
          </cell>
          <cell r="G300">
            <v>325000</v>
          </cell>
          <cell r="I300">
            <v>8825000</v>
          </cell>
          <cell r="K300">
            <v>3091704.96</v>
          </cell>
          <cell r="M300">
            <v>5733295.04</v>
          </cell>
          <cell r="O300">
            <v>5321444.9800000004</v>
          </cell>
          <cell r="Q300">
            <v>5321444.9800000004</v>
          </cell>
          <cell r="S300">
            <v>173666.5</v>
          </cell>
          <cell r="U300">
            <v>173666.5</v>
          </cell>
        </row>
        <row r="301">
          <cell r="A301">
            <v>2.6</v>
          </cell>
          <cell r="B301" t="str">
            <v>BIENES MUEBLES, INMUEBLES E INTANGIBLES</v>
          </cell>
          <cell r="E301">
            <v>8500000</v>
          </cell>
          <cell r="G301">
            <v>325000</v>
          </cell>
          <cell r="I301">
            <v>8825000</v>
          </cell>
          <cell r="K301">
            <v>3091704.96</v>
          </cell>
          <cell r="M301">
            <v>5733295.04</v>
          </cell>
          <cell r="O301">
            <v>5321444.9800000004</v>
          </cell>
          <cell r="Q301">
            <v>5321444.9800000004</v>
          </cell>
          <cell r="S301">
            <v>173666.5</v>
          </cell>
          <cell r="U301">
            <v>173666.5</v>
          </cell>
        </row>
        <row r="302">
          <cell r="A302" t="str">
            <v>2.6.1</v>
          </cell>
          <cell r="B302" t="str">
            <v>MOBILIARIO Y EQUIPO</v>
          </cell>
          <cell r="E302">
            <v>8500000</v>
          </cell>
          <cell r="G302">
            <v>325000</v>
          </cell>
          <cell r="I302">
            <v>8825000</v>
          </cell>
          <cell r="K302">
            <v>3091704.96</v>
          </cell>
          <cell r="M302">
            <v>5733295.04</v>
          </cell>
          <cell r="O302">
            <v>5321444.9800000004</v>
          </cell>
          <cell r="Q302">
            <v>5321444.9800000004</v>
          </cell>
          <cell r="S302">
            <v>173666.5</v>
          </cell>
          <cell r="U302">
            <v>173666.5</v>
          </cell>
        </row>
        <row r="303">
          <cell r="A303" t="str">
            <v>2.6.1.1</v>
          </cell>
          <cell r="B303" t="str">
            <v>Muebles, equipos de oficina y estantería</v>
          </cell>
          <cell r="E303">
            <v>500000</v>
          </cell>
          <cell r="G303">
            <v>2700000</v>
          </cell>
          <cell r="I303">
            <v>3200000</v>
          </cell>
          <cell r="K303">
            <v>2908149.94</v>
          </cell>
          <cell r="M303">
            <v>291850.06</v>
          </cell>
          <cell r="O303">
            <v>0</v>
          </cell>
          <cell r="Q303">
            <v>0</v>
          </cell>
          <cell r="S303">
            <v>0</v>
          </cell>
          <cell r="U303">
            <v>0</v>
          </cell>
        </row>
        <row r="304">
          <cell r="A304" t="str">
            <v>2.6.1.1.01</v>
          </cell>
          <cell r="B304" t="str">
            <v>Muebles, equipos de oficina y estantería</v>
          </cell>
          <cell r="E304">
            <v>500000</v>
          </cell>
          <cell r="G304">
            <v>2700000</v>
          </cell>
          <cell r="I304">
            <v>3200000</v>
          </cell>
          <cell r="K304">
            <v>2908149.94</v>
          </cell>
          <cell r="M304">
            <v>291850.06</v>
          </cell>
          <cell r="O304">
            <v>0</v>
          </cell>
          <cell r="Q304">
            <v>0</v>
          </cell>
          <cell r="S304">
            <v>0</v>
          </cell>
          <cell r="U304">
            <v>0</v>
          </cell>
        </row>
        <row r="305">
          <cell r="A305" t="str">
            <v>2.6.1.3</v>
          </cell>
          <cell r="B305" t="str">
            <v>Equipos de tecnología de la información y comunicación</v>
          </cell>
          <cell r="E305">
            <v>5000000</v>
          </cell>
          <cell r="G305">
            <v>325000</v>
          </cell>
          <cell r="I305">
            <v>5325000</v>
          </cell>
          <cell r="K305">
            <v>3555.02</v>
          </cell>
          <cell r="M305">
            <v>5321444.9800000004</v>
          </cell>
          <cell r="O305">
            <v>5321444.9800000004</v>
          </cell>
          <cell r="Q305">
            <v>5321444.9800000004</v>
          </cell>
          <cell r="S305">
            <v>173666.5</v>
          </cell>
          <cell r="U305">
            <v>173666.5</v>
          </cell>
        </row>
        <row r="306">
          <cell r="A306" t="str">
            <v>2.6.1.3.01</v>
          </cell>
          <cell r="B306" t="str">
            <v>Equipos de tecnología de la información y comunicación</v>
          </cell>
          <cell r="E306">
            <v>5000000</v>
          </cell>
          <cell r="G306">
            <v>325000</v>
          </cell>
          <cell r="I306">
            <v>5325000</v>
          </cell>
          <cell r="K306">
            <v>3555.02</v>
          </cell>
          <cell r="M306">
            <v>5321444.9800000004</v>
          </cell>
          <cell r="O306">
            <v>5321444.9800000004</v>
          </cell>
          <cell r="Q306">
            <v>5321444.9800000004</v>
          </cell>
          <cell r="S306">
            <v>173666.5</v>
          </cell>
          <cell r="U306">
            <v>173666.5</v>
          </cell>
        </row>
        <row r="307">
          <cell r="A307" t="str">
            <v>2.6.1.4</v>
          </cell>
          <cell r="B307" t="str">
            <v>Electrodomésticos</v>
          </cell>
          <cell r="E307">
            <v>1000000</v>
          </cell>
          <cell r="G307">
            <v>-700000</v>
          </cell>
          <cell r="I307">
            <v>300000</v>
          </cell>
          <cell r="K307">
            <v>180000</v>
          </cell>
          <cell r="M307">
            <v>120000</v>
          </cell>
          <cell r="O307">
            <v>0</v>
          </cell>
          <cell r="Q307">
            <v>0</v>
          </cell>
          <cell r="S307">
            <v>0</v>
          </cell>
          <cell r="U307">
            <v>0</v>
          </cell>
        </row>
        <row r="308">
          <cell r="A308" t="str">
            <v>2.6.1.4.01</v>
          </cell>
          <cell r="B308" t="str">
            <v>Electrodomésticos</v>
          </cell>
          <cell r="E308">
            <v>1000000</v>
          </cell>
          <cell r="G308">
            <v>-700000</v>
          </cell>
          <cell r="I308">
            <v>300000</v>
          </cell>
          <cell r="K308">
            <v>180000</v>
          </cell>
          <cell r="M308">
            <v>120000</v>
          </cell>
          <cell r="O308">
            <v>0</v>
          </cell>
          <cell r="Q308">
            <v>0</v>
          </cell>
          <cell r="S308">
            <v>0</v>
          </cell>
          <cell r="U308">
            <v>0</v>
          </cell>
        </row>
        <row r="309">
          <cell r="A309" t="str">
            <v>2.6.1.9</v>
          </cell>
          <cell r="B309" t="str">
            <v>Otros mobiliarios y equipos no identificados precedentemente</v>
          </cell>
          <cell r="E309">
            <v>2000000</v>
          </cell>
          <cell r="G309">
            <v>-2000000</v>
          </cell>
          <cell r="I309">
            <v>0</v>
          </cell>
          <cell r="K309">
            <v>0</v>
          </cell>
          <cell r="M309">
            <v>0</v>
          </cell>
          <cell r="O309">
            <v>0</v>
          </cell>
          <cell r="Q309">
            <v>0</v>
          </cell>
          <cell r="S309">
            <v>0</v>
          </cell>
          <cell r="U309">
            <v>0</v>
          </cell>
        </row>
        <row r="310">
          <cell r="A310" t="str">
            <v>2.6.1.9.01</v>
          </cell>
          <cell r="B310" t="str">
            <v>Otros Mobiliarios y Equipos no Identificados Precedentemente</v>
          </cell>
          <cell r="E310">
            <v>2000000</v>
          </cell>
          <cell r="G310">
            <v>-2000000</v>
          </cell>
          <cell r="I310">
            <v>0</v>
          </cell>
          <cell r="K310">
            <v>0</v>
          </cell>
          <cell r="M310">
            <v>0</v>
          </cell>
          <cell r="O310">
            <v>0</v>
          </cell>
          <cell r="Q310">
            <v>0</v>
          </cell>
          <cell r="S310">
            <v>0</v>
          </cell>
          <cell r="U310">
            <v>0</v>
          </cell>
        </row>
        <row r="311">
          <cell r="A311" t="str">
            <v>2.6.2.6.2</v>
          </cell>
          <cell r="E311">
            <v>5246550</v>
          </cell>
          <cell r="G311">
            <v>3895000</v>
          </cell>
          <cell r="I311">
            <v>9141550</v>
          </cell>
          <cell r="K311">
            <v>4021267.1</v>
          </cell>
          <cell r="M311">
            <v>5120282.9000000004</v>
          </cell>
          <cell r="O311">
            <v>5120282.9000000004</v>
          </cell>
          <cell r="Q311">
            <v>5120282.9000000004</v>
          </cell>
          <cell r="S311">
            <v>5120282.9000000004</v>
          </cell>
          <cell r="U311">
            <v>5120282.9000000004</v>
          </cell>
        </row>
        <row r="312">
          <cell r="A312">
            <v>2.6</v>
          </cell>
          <cell r="B312" t="str">
            <v>BIENES MUEBLES, INMUEBLES E INTANGIBLES</v>
          </cell>
          <cell r="E312">
            <v>5246550</v>
          </cell>
          <cell r="G312">
            <v>3895000</v>
          </cell>
          <cell r="I312">
            <v>9141550</v>
          </cell>
          <cell r="K312">
            <v>4021267.1</v>
          </cell>
          <cell r="M312">
            <v>5120282.9000000004</v>
          </cell>
          <cell r="O312">
            <v>5120282.9000000004</v>
          </cell>
          <cell r="Q312">
            <v>5120282.9000000004</v>
          </cell>
          <cell r="S312">
            <v>5120282.9000000004</v>
          </cell>
          <cell r="U312">
            <v>5120282.9000000004</v>
          </cell>
        </row>
        <row r="313">
          <cell r="A313" t="str">
            <v>2.6.2</v>
          </cell>
          <cell r="B313" t="str">
            <v>MOBILIARIO Y EQUIPO DE AUDIO, AUDIOVISUAL, RECREATIVO Y EDUCACIONAL</v>
          </cell>
          <cell r="E313">
            <v>5246550</v>
          </cell>
          <cell r="G313">
            <v>3895000</v>
          </cell>
          <cell r="I313">
            <v>9141550</v>
          </cell>
          <cell r="K313">
            <v>4021267.1</v>
          </cell>
          <cell r="M313">
            <v>5120282.9000000004</v>
          </cell>
          <cell r="O313">
            <v>5120282.9000000004</v>
          </cell>
          <cell r="Q313">
            <v>5120282.9000000004</v>
          </cell>
          <cell r="S313">
            <v>5120282.9000000004</v>
          </cell>
          <cell r="U313">
            <v>5120282.9000000004</v>
          </cell>
        </row>
        <row r="314">
          <cell r="A314" t="str">
            <v>2.6.2.1</v>
          </cell>
          <cell r="B314" t="str">
            <v>Equipos y aparatos audiovisuales</v>
          </cell>
          <cell r="E314">
            <v>2946550</v>
          </cell>
          <cell r="G314">
            <v>220000</v>
          </cell>
          <cell r="I314">
            <v>3166550</v>
          </cell>
          <cell r="K314">
            <v>2935462.92</v>
          </cell>
          <cell r="M314">
            <v>231087.08</v>
          </cell>
          <cell r="O314">
            <v>231087.08</v>
          </cell>
          <cell r="Q314">
            <v>231087.08</v>
          </cell>
          <cell r="S314">
            <v>231087.08</v>
          </cell>
          <cell r="U314">
            <v>231087.08</v>
          </cell>
        </row>
        <row r="315">
          <cell r="A315" t="str">
            <v>2.6.2.1.01</v>
          </cell>
          <cell r="B315" t="str">
            <v>Equipos y Aparatos Audiovisuales</v>
          </cell>
          <cell r="E315">
            <v>2946550</v>
          </cell>
          <cell r="G315">
            <v>220000</v>
          </cell>
          <cell r="I315">
            <v>3166550</v>
          </cell>
          <cell r="K315">
            <v>2935462.92</v>
          </cell>
          <cell r="M315">
            <v>231087.08</v>
          </cell>
          <cell r="O315">
            <v>231087.08</v>
          </cell>
          <cell r="Q315">
            <v>231087.08</v>
          </cell>
          <cell r="S315">
            <v>231087.08</v>
          </cell>
          <cell r="U315">
            <v>231087.08</v>
          </cell>
        </row>
        <row r="316">
          <cell r="A316" t="str">
            <v>2.6.2.3</v>
          </cell>
          <cell r="B316" t="str">
            <v>Cámaras fotográficas y de video</v>
          </cell>
          <cell r="E316">
            <v>300000</v>
          </cell>
          <cell r="G316">
            <v>1675000</v>
          </cell>
          <cell r="I316">
            <v>1975000</v>
          </cell>
          <cell r="K316">
            <v>303231.24</v>
          </cell>
          <cell r="M316">
            <v>1671768.76</v>
          </cell>
          <cell r="O316">
            <v>1671768.76</v>
          </cell>
          <cell r="Q316">
            <v>1671768.76</v>
          </cell>
          <cell r="S316">
            <v>1671768.76</v>
          </cell>
          <cell r="U316">
            <v>1671768.76</v>
          </cell>
        </row>
        <row r="317">
          <cell r="A317" t="str">
            <v>2.6.2.3.01</v>
          </cell>
          <cell r="B317" t="str">
            <v>Cámaras fotográficas y de video</v>
          </cell>
          <cell r="E317">
            <v>300000</v>
          </cell>
          <cell r="G317">
            <v>1675000</v>
          </cell>
          <cell r="I317">
            <v>1975000</v>
          </cell>
          <cell r="K317">
            <v>303231.24</v>
          </cell>
          <cell r="M317">
            <v>1671768.76</v>
          </cell>
          <cell r="O317">
            <v>1671768.76</v>
          </cell>
          <cell r="Q317">
            <v>1671768.76</v>
          </cell>
          <cell r="S317">
            <v>1671768.76</v>
          </cell>
          <cell r="U317">
            <v>1671768.76</v>
          </cell>
        </row>
        <row r="318">
          <cell r="A318" t="str">
            <v>2.6.2.4</v>
          </cell>
          <cell r="B318" t="str">
            <v>Mobiliario y equipo educacional y recreativo</v>
          </cell>
          <cell r="E318">
            <v>2000000</v>
          </cell>
          <cell r="G318">
            <v>2000000</v>
          </cell>
          <cell r="I318">
            <v>4000000</v>
          </cell>
          <cell r="K318">
            <v>782572.94</v>
          </cell>
          <cell r="M318">
            <v>3217427.06</v>
          </cell>
          <cell r="O318">
            <v>3217427.06</v>
          </cell>
          <cell r="Q318">
            <v>3217427.06</v>
          </cell>
          <cell r="S318">
            <v>3217427.06</v>
          </cell>
          <cell r="U318">
            <v>3217427.06</v>
          </cell>
        </row>
        <row r="319">
          <cell r="A319" t="str">
            <v>2.6.2.4.01</v>
          </cell>
          <cell r="B319" t="str">
            <v>Mobiliario y equipo educacional y recreativo</v>
          </cell>
          <cell r="E319">
            <v>2000000</v>
          </cell>
          <cell r="G319">
            <v>2000000</v>
          </cell>
          <cell r="I319">
            <v>4000000</v>
          </cell>
          <cell r="K319">
            <v>782572.94</v>
          </cell>
          <cell r="M319">
            <v>3217427.06</v>
          </cell>
          <cell r="O319">
            <v>3217427.06</v>
          </cell>
          <cell r="Q319">
            <v>3217427.06</v>
          </cell>
          <cell r="S319">
            <v>3217427.06</v>
          </cell>
          <cell r="U319">
            <v>3217427.06</v>
          </cell>
        </row>
        <row r="320">
          <cell r="A320" t="str">
            <v>2.6.2.6.5</v>
          </cell>
          <cell r="E320">
            <v>7410508</v>
          </cell>
          <cell r="G320">
            <v>1365000</v>
          </cell>
          <cell r="I320">
            <v>8775508</v>
          </cell>
          <cell r="K320">
            <v>5959125.2300000004</v>
          </cell>
          <cell r="M320">
            <v>2816382.77</v>
          </cell>
          <cell r="O320">
            <v>834758.21</v>
          </cell>
          <cell r="Q320">
            <v>834758.21</v>
          </cell>
          <cell r="S320">
            <v>834758.21</v>
          </cell>
          <cell r="U320">
            <v>834758.21</v>
          </cell>
        </row>
        <row r="321">
          <cell r="A321">
            <v>2.6</v>
          </cell>
          <cell r="B321" t="str">
            <v>BIENES MUEBLES, INMUEBLES E INTANGIBLES</v>
          </cell>
          <cell r="E321">
            <v>7410508</v>
          </cell>
          <cell r="G321">
            <v>1365000</v>
          </cell>
          <cell r="I321">
            <v>8775508</v>
          </cell>
          <cell r="K321">
            <v>5959125.2300000004</v>
          </cell>
          <cell r="M321">
            <v>2816382.77</v>
          </cell>
          <cell r="O321">
            <v>834758.21</v>
          </cell>
          <cell r="Q321">
            <v>834758.21</v>
          </cell>
          <cell r="S321">
            <v>834758.21</v>
          </cell>
          <cell r="U321">
            <v>834758.21</v>
          </cell>
        </row>
        <row r="322">
          <cell r="A322" t="str">
            <v>2.6.5</v>
          </cell>
          <cell r="B322" t="str">
            <v>MAQUINARIA, OTROS EQUIPOS Y HERRAMIENTAS</v>
          </cell>
          <cell r="E322">
            <v>7410508</v>
          </cell>
          <cell r="G322">
            <v>1365000</v>
          </cell>
          <cell r="I322">
            <v>8775508</v>
          </cell>
          <cell r="K322">
            <v>5959125.2300000004</v>
          </cell>
          <cell r="M322">
            <v>2816382.77</v>
          </cell>
          <cell r="O322">
            <v>834758.21</v>
          </cell>
          <cell r="Q322">
            <v>834758.21</v>
          </cell>
          <cell r="S322">
            <v>834758.21</v>
          </cell>
          <cell r="U322">
            <v>834758.21</v>
          </cell>
        </row>
        <row r="323">
          <cell r="A323" t="str">
            <v>2.6.5.1</v>
          </cell>
          <cell r="B323" t="str">
            <v>Maquinaria y equipo agropecuario</v>
          </cell>
          <cell r="E323">
            <v>0</v>
          </cell>
          <cell r="G323">
            <v>420000</v>
          </cell>
          <cell r="I323">
            <v>420000</v>
          </cell>
          <cell r="K323">
            <v>11885.2</v>
          </cell>
          <cell r="M323">
            <v>408114.8</v>
          </cell>
          <cell r="O323">
            <v>0</v>
          </cell>
          <cell r="Q323">
            <v>0</v>
          </cell>
          <cell r="S323">
            <v>0</v>
          </cell>
          <cell r="U323">
            <v>0</v>
          </cell>
        </row>
        <row r="324">
          <cell r="A324" t="str">
            <v>2.6.5.1.01</v>
          </cell>
          <cell r="B324" t="str">
            <v>Maquinaria y equipo agropecuario</v>
          </cell>
          <cell r="E324">
            <v>0</v>
          </cell>
          <cell r="G324">
            <v>420000</v>
          </cell>
          <cell r="I324">
            <v>420000</v>
          </cell>
          <cell r="K324">
            <v>11885.2</v>
          </cell>
          <cell r="M324">
            <v>408114.8</v>
          </cell>
          <cell r="O324">
            <v>0</v>
          </cell>
          <cell r="Q324">
            <v>0</v>
          </cell>
          <cell r="S324">
            <v>0</v>
          </cell>
          <cell r="U324">
            <v>0</v>
          </cell>
        </row>
        <row r="325">
          <cell r="A325" t="str">
            <v>2.6.5.2</v>
          </cell>
          <cell r="B325" t="str">
            <v>Maquinaria y equipo industrial</v>
          </cell>
          <cell r="E325">
            <v>1150000</v>
          </cell>
          <cell r="G325">
            <v>0</v>
          </cell>
          <cell r="I325">
            <v>1150000</v>
          </cell>
          <cell r="K325">
            <v>786972.18</v>
          </cell>
          <cell r="M325">
            <v>363027.82</v>
          </cell>
          <cell r="O325">
            <v>0</v>
          </cell>
          <cell r="Q325">
            <v>0</v>
          </cell>
          <cell r="S325">
            <v>0</v>
          </cell>
          <cell r="U325">
            <v>0</v>
          </cell>
        </row>
        <row r="326">
          <cell r="A326" t="str">
            <v>2.6.5.2.01</v>
          </cell>
          <cell r="B326" t="str">
            <v>Maquinaria y equipo industrial</v>
          </cell>
          <cell r="E326">
            <v>1150000</v>
          </cell>
          <cell r="G326">
            <v>0</v>
          </cell>
          <cell r="I326">
            <v>1150000</v>
          </cell>
          <cell r="K326">
            <v>786972.18</v>
          </cell>
          <cell r="M326">
            <v>363027.82</v>
          </cell>
          <cell r="O326">
            <v>0</v>
          </cell>
          <cell r="Q326">
            <v>0</v>
          </cell>
          <cell r="S326">
            <v>0</v>
          </cell>
          <cell r="U326">
            <v>0</v>
          </cell>
        </row>
        <row r="327">
          <cell r="A327" t="str">
            <v>2.6.5.4</v>
          </cell>
          <cell r="B327" t="str">
            <v>Sistemas y equipos de climatización</v>
          </cell>
          <cell r="E327">
            <v>6105508</v>
          </cell>
          <cell r="G327">
            <v>835000</v>
          </cell>
          <cell r="I327">
            <v>6940508</v>
          </cell>
          <cell r="K327">
            <v>5174884.79</v>
          </cell>
          <cell r="M327">
            <v>1765623.21</v>
          </cell>
          <cell r="O327">
            <v>834758.21</v>
          </cell>
          <cell r="Q327">
            <v>834758.21</v>
          </cell>
          <cell r="S327">
            <v>834758.21</v>
          </cell>
          <cell r="U327">
            <v>834758.21</v>
          </cell>
        </row>
        <row r="328">
          <cell r="A328" t="str">
            <v>2.6.5.4.01</v>
          </cell>
          <cell r="B328" t="str">
            <v>Sistemas y equipos de climatización</v>
          </cell>
          <cell r="E328">
            <v>6105508</v>
          </cell>
          <cell r="G328">
            <v>835000</v>
          </cell>
          <cell r="I328">
            <v>6940508</v>
          </cell>
          <cell r="K328">
            <v>5174884.79</v>
          </cell>
          <cell r="M328">
            <v>1765623.21</v>
          </cell>
          <cell r="O328">
            <v>834758.21</v>
          </cell>
          <cell r="Q328">
            <v>834758.21</v>
          </cell>
          <cell r="S328">
            <v>834758.21</v>
          </cell>
          <cell r="U328">
            <v>834758.21</v>
          </cell>
        </row>
        <row r="329">
          <cell r="A329" t="str">
            <v>2.6.5.5</v>
          </cell>
          <cell r="B329" t="str">
            <v>Equipo de comunicación, telecomunicaciones y señalamiento</v>
          </cell>
          <cell r="E329">
            <v>155000</v>
          </cell>
          <cell r="G329">
            <v>0</v>
          </cell>
          <cell r="I329">
            <v>155000</v>
          </cell>
          <cell r="K329">
            <v>155000</v>
          </cell>
          <cell r="M329">
            <v>0</v>
          </cell>
          <cell r="O329">
            <v>0</v>
          </cell>
          <cell r="Q329">
            <v>0</v>
          </cell>
          <cell r="S329">
            <v>0</v>
          </cell>
          <cell r="U329">
            <v>0</v>
          </cell>
        </row>
        <row r="330">
          <cell r="A330" t="str">
            <v>2.6.5.5.01</v>
          </cell>
          <cell r="B330" t="str">
            <v>Equipo de comunicación, telecomunicaciones y señalamiento</v>
          </cell>
          <cell r="E330">
            <v>155000</v>
          </cell>
          <cell r="G330">
            <v>0</v>
          </cell>
          <cell r="I330">
            <v>155000</v>
          </cell>
          <cell r="K330">
            <v>155000</v>
          </cell>
          <cell r="M330">
            <v>0</v>
          </cell>
          <cell r="O330">
            <v>0</v>
          </cell>
          <cell r="Q330">
            <v>0</v>
          </cell>
          <cell r="S330">
            <v>0</v>
          </cell>
          <cell r="U330">
            <v>0</v>
          </cell>
        </row>
        <row r="331">
          <cell r="A331" t="str">
            <v>Ref CCP Concepto.Ref CCP Cuenta</v>
          </cell>
          <cell r="D331" t="str">
            <v>Presupuesto Inicial</v>
          </cell>
          <cell r="F331" t="str">
            <v>Modificaciones Presupestarias</v>
          </cell>
          <cell r="H331" t="str">
            <v>Presupuesto Vigente</v>
          </cell>
          <cell r="J331" t="str">
            <v>Presupuesto Disponible</v>
          </cell>
          <cell r="L331" t="str">
            <v>ETAPAS DEL GASTO</v>
          </cell>
        </row>
        <row r="332">
          <cell r="L332" t="str">
            <v>Preventivo</v>
          </cell>
          <cell r="N332" t="str">
            <v>Compromiso</v>
          </cell>
          <cell r="P332" t="str">
            <v>Devengado</v>
          </cell>
          <cell r="R332" t="str">
            <v>Libramiento</v>
          </cell>
          <cell r="T332" t="str">
            <v>Pagado</v>
          </cell>
        </row>
        <row r="333">
          <cell r="A333" t="str">
            <v>Total General</v>
          </cell>
          <cell r="E333">
            <v>2115775488</v>
          </cell>
          <cell r="G333">
            <v>42758103.539999999</v>
          </cell>
          <cell r="I333">
            <v>2158533591.54</v>
          </cell>
          <cell r="K333">
            <v>876821996.40999997</v>
          </cell>
          <cell r="M333">
            <v>1281711595.1300001</v>
          </cell>
          <cell r="O333">
            <v>1188435504.0799999</v>
          </cell>
          <cell r="Q333">
            <v>1149026252.97</v>
          </cell>
          <cell r="S333">
            <v>1034532541.23</v>
          </cell>
          <cell r="U333">
            <v>1034532541.23</v>
          </cell>
        </row>
        <row r="334">
          <cell r="A334" t="str">
            <v>2.6.2.6.5</v>
          </cell>
          <cell r="E334">
            <v>7410508</v>
          </cell>
          <cell r="G334">
            <v>1365000</v>
          </cell>
          <cell r="I334">
            <v>8775508</v>
          </cell>
          <cell r="K334">
            <v>5959125.2300000004</v>
          </cell>
          <cell r="M334">
            <v>2816382.77</v>
          </cell>
          <cell r="O334">
            <v>834758.21</v>
          </cell>
          <cell r="Q334">
            <v>834758.21</v>
          </cell>
          <cell r="S334">
            <v>834758.21</v>
          </cell>
          <cell r="U334">
            <v>834758.21</v>
          </cell>
        </row>
        <row r="335">
          <cell r="A335">
            <v>2.6</v>
          </cell>
          <cell r="B335" t="str">
            <v>BIENES MUEBLES, INMUEBLES E INTANGIBLES</v>
          </cell>
          <cell r="E335">
            <v>7410508</v>
          </cell>
          <cell r="G335">
            <v>1365000</v>
          </cell>
          <cell r="I335">
            <v>8775508</v>
          </cell>
          <cell r="K335">
            <v>5959125.2300000004</v>
          </cell>
          <cell r="M335">
            <v>2816382.77</v>
          </cell>
          <cell r="O335">
            <v>834758.21</v>
          </cell>
          <cell r="Q335">
            <v>834758.21</v>
          </cell>
          <cell r="S335">
            <v>834758.21</v>
          </cell>
          <cell r="U335">
            <v>834758.21</v>
          </cell>
        </row>
        <row r="336">
          <cell r="A336" t="str">
            <v>2.6.5.7</v>
          </cell>
          <cell r="B336" t="str">
            <v>Máquinas-herramientas</v>
          </cell>
          <cell r="E336">
            <v>0</v>
          </cell>
          <cell r="G336">
            <v>110000</v>
          </cell>
          <cell r="I336">
            <v>110000</v>
          </cell>
          <cell r="K336">
            <v>-169616.94</v>
          </cell>
          <cell r="M336">
            <v>279616.94</v>
          </cell>
          <cell r="O336">
            <v>0</v>
          </cell>
          <cell r="Q336">
            <v>0</v>
          </cell>
          <cell r="S336">
            <v>0</v>
          </cell>
          <cell r="U336">
            <v>0</v>
          </cell>
        </row>
        <row r="337">
          <cell r="A337" t="str">
            <v>2.6.5.7.01</v>
          </cell>
          <cell r="B337" t="str">
            <v>Máquinas-herramientas</v>
          </cell>
          <cell r="E337">
            <v>0</v>
          </cell>
          <cell r="G337">
            <v>110000</v>
          </cell>
          <cell r="I337">
            <v>110000</v>
          </cell>
          <cell r="K337">
            <v>-169616.94</v>
          </cell>
          <cell r="M337">
            <v>279616.94</v>
          </cell>
          <cell r="O337">
            <v>0</v>
          </cell>
          <cell r="Q337">
            <v>0</v>
          </cell>
          <cell r="S337">
            <v>0</v>
          </cell>
          <cell r="U337">
            <v>0</v>
          </cell>
        </row>
        <row r="338">
          <cell r="A338" t="str">
            <v>2.6.2.6.6</v>
          </cell>
          <cell r="E338">
            <v>0</v>
          </cell>
          <cell r="G338">
            <v>50000</v>
          </cell>
          <cell r="I338">
            <v>50000</v>
          </cell>
          <cell r="K338">
            <v>30959.99</v>
          </cell>
          <cell r="M338">
            <v>19040.009999999998</v>
          </cell>
          <cell r="O338">
            <v>19040.009999999998</v>
          </cell>
          <cell r="Q338">
            <v>19040.009999999998</v>
          </cell>
          <cell r="S338">
            <v>19040.009999999998</v>
          </cell>
          <cell r="U338">
            <v>19040.009999999998</v>
          </cell>
        </row>
        <row r="339">
          <cell r="A339">
            <v>2.6</v>
          </cell>
          <cell r="B339" t="str">
            <v>BIENES MUEBLES, INMUEBLES E INTANGIBLES</v>
          </cell>
          <cell r="E339">
            <v>0</v>
          </cell>
          <cell r="G339">
            <v>50000</v>
          </cell>
          <cell r="I339">
            <v>50000</v>
          </cell>
          <cell r="K339">
            <v>30959.99</v>
          </cell>
          <cell r="M339">
            <v>19040.009999999998</v>
          </cell>
          <cell r="O339">
            <v>19040.009999999998</v>
          </cell>
          <cell r="Q339">
            <v>19040.009999999998</v>
          </cell>
          <cell r="S339">
            <v>19040.009999999998</v>
          </cell>
          <cell r="U339">
            <v>19040.009999999998</v>
          </cell>
        </row>
        <row r="340">
          <cell r="A340" t="str">
            <v>2.6.6</v>
          </cell>
          <cell r="B340" t="str">
            <v>EQUIPOS DE DEFENSA Y SEGURIDAD</v>
          </cell>
          <cell r="E340">
            <v>0</v>
          </cell>
          <cell r="G340">
            <v>50000</v>
          </cell>
          <cell r="I340">
            <v>50000</v>
          </cell>
          <cell r="K340">
            <v>30959.99</v>
          </cell>
          <cell r="M340">
            <v>19040.009999999998</v>
          </cell>
          <cell r="O340">
            <v>19040.009999999998</v>
          </cell>
          <cell r="Q340">
            <v>19040.009999999998</v>
          </cell>
          <cell r="S340">
            <v>19040.009999999998</v>
          </cell>
          <cell r="U340">
            <v>19040.009999999998</v>
          </cell>
        </row>
        <row r="341">
          <cell r="A341" t="str">
            <v>2.6.6.2</v>
          </cell>
          <cell r="B341" t="str">
            <v>Equipos de seguridad</v>
          </cell>
          <cell r="E341">
            <v>0</v>
          </cell>
          <cell r="G341">
            <v>50000</v>
          </cell>
          <cell r="I341">
            <v>50000</v>
          </cell>
          <cell r="K341">
            <v>30959.99</v>
          </cell>
          <cell r="M341">
            <v>19040.009999999998</v>
          </cell>
          <cell r="O341">
            <v>19040.009999999998</v>
          </cell>
          <cell r="Q341">
            <v>19040.009999999998</v>
          </cell>
          <cell r="S341">
            <v>19040.009999999998</v>
          </cell>
          <cell r="U341">
            <v>19040.009999999998</v>
          </cell>
        </row>
        <row r="342">
          <cell r="A342" t="str">
            <v>2.6.6.2.01</v>
          </cell>
          <cell r="B342" t="str">
            <v>Equipos de seguridad</v>
          </cell>
          <cell r="E342">
            <v>0</v>
          </cell>
          <cell r="G342">
            <v>50000</v>
          </cell>
          <cell r="I342">
            <v>50000</v>
          </cell>
          <cell r="K342">
            <v>30959.99</v>
          </cell>
          <cell r="M342">
            <v>19040.009999999998</v>
          </cell>
          <cell r="O342">
            <v>19040.009999999998</v>
          </cell>
          <cell r="Q342">
            <v>19040.009999999998</v>
          </cell>
          <cell r="S342">
            <v>19040.009999999998</v>
          </cell>
          <cell r="U342">
            <v>19040.009999999998</v>
          </cell>
        </row>
        <row r="343">
          <cell r="A343" t="str">
            <v>2.7.2.7.1</v>
          </cell>
          <cell r="E343">
            <v>0</v>
          </cell>
          <cell r="G343">
            <v>17916694.289999999</v>
          </cell>
          <cell r="I343">
            <v>17916694.289999999</v>
          </cell>
          <cell r="K343">
            <v>17133310</v>
          </cell>
          <cell r="M343">
            <v>783384.29</v>
          </cell>
          <cell r="O343">
            <v>783384.29</v>
          </cell>
          <cell r="Q343">
            <v>0</v>
          </cell>
          <cell r="S343">
            <v>0</v>
          </cell>
          <cell r="U343">
            <v>0</v>
          </cell>
        </row>
        <row r="344">
          <cell r="A344">
            <v>2.7</v>
          </cell>
          <cell r="B344" t="str">
            <v>OBRAS</v>
          </cell>
          <cell r="E344">
            <v>0</v>
          </cell>
          <cell r="G344">
            <v>17916694.289999999</v>
          </cell>
          <cell r="I344">
            <v>17916694.289999999</v>
          </cell>
          <cell r="K344">
            <v>17133310</v>
          </cell>
          <cell r="M344">
            <v>783384.29</v>
          </cell>
          <cell r="O344">
            <v>783384.29</v>
          </cell>
          <cell r="Q344">
            <v>0</v>
          </cell>
          <cell r="S344">
            <v>0</v>
          </cell>
          <cell r="U344">
            <v>0</v>
          </cell>
        </row>
        <row r="345">
          <cell r="A345" t="str">
            <v>2.7.1</v>
          </cell>
          <cell r="B345" t="str">
            <v>OBRAS EN EDIFICACIONES</v>
          </cell>
          <cell r="E345">
            <v>0</v>
          </cell>
          <cell r="G345">
            <v>17916694.289999999</v>
          </cell>
          <cell r="I345">
            <v>17916694.289999999</v>
          </cell>
          <cell r="K345">
            <v>17133310</v>
          </cell>
          <cell r="M345">
            <v>783384.29</v>
          </cell>
          <cell r="O345">
            <v>783384.29</v>
          </cell>
          <cell r="Q345">
            <v>0</v>
          </cell>
          <cell r="S345">
            <v>0</v>
          </cell>
          <cell r="U345">
            <v>0</v>
          </cell>
        </row>
        <row r="346">
          <cell r="A346" t="str">
            <v>2.7.1.2</v>
          </cell>
          <cell r="B346" t="str">
            <v>Obras para edificación no residencial</v>
          </cell>
          <cell r="E346">
            <v>0</v>
          </cell>
          <cell r="G346">
            <v>17133310</v>
          </cell>
          <cell r="I346">
            <v>17133310</v>
          </cell>
          <cell r="K346">
            <v>17133310</v>
          </cell>
          <cell r="M346">
            <v>0</v>
          </cell>
          <cell r="O346">
            <v>0</v>
          </cell>
          <cell r="Q346">
            <v>0</v>
          </cell>
          <cell r="S346">
            <v>0</v>
          </cell>
          <cell r="U346">
            <v>0</v>
          </cell>
        </row>
        <row r="347">
          <cell r="A347" t="str">
            <v>2.7.1.2.01</v>
          </cell>
          <cell r="B347" t="str">
            <v>Obras para edificación no residencial</v>
          </cell>
          <cell r="E347">
            <v>0</v>
          </cell>
          <cell r="G347">
            <v>17133310</v>
          </cell>
          <cell r="I347">
            <v>17133310</v>
          </cell>
          <cell r="K347">
            <v>17133310</v>
          </cell>
          <cell r="M347">
            <v>0</v>
          </cell>
          <cell r="O347">
            <v>0</v>
          </cell>
          <cell r="Q347">
            <v>0</v>
          </cell>
          <cell r="S347">
            <v>0</v>
          </cell>
          <cell r="U347">
            <v>0</v>
          </cell>
        </row>
        <row r="348">
          <cell r="A348" t="str">
            <v>2.7.1.5</v>
          </cell>
          <cell r="B348" t="str">
            <v>Supervisión e inspección de obras en edificaciones</v>
          </cell>
          <cell r="E348">
            <v>0</v>
          </cell>
          <cell r="G348">
            <v>783384.29</v>
          </cell>
          <cell r="I348">
            <v>783384.29</v>
          </cell>
          <cell r="K348">
            <v>0</v>
          </cell>
          <cell r="M348">
            <v>783384.29</v>
          </cell>
          <cell r="O348">
            <v>783384.29</v>
          </cell>
          <cell r="Q348">
            <v>0</v>
          </cell>
          <cell r="S348">
            <v>0</v>
          </cell>
          <cell r="U348">
            <v>0</v>
          </cell>
        </row>
        <row r="349">
          <cell r="A349" t="str">
            <v>2.7.1.5.01</v>
          </cell>
          <cell r="B349" t="str">
            <v>Supervisión e inspección de obras en edificaciones</v>
          </cell>
          <cell r="E349">
            <v>0</v>
          </cell>
          <cell r="G349">
            <v>783384.29</v>
          </cell>
          <cell r="I349">
            <v>783384.29</v>
          </cell>
          <cell r="K349">
            <v>0</v>
          </cell>
          <cell r="M349">
            <v>783384.29</v>
          </cell>
          <cell r="O349">
            <v>783384.29</v>
          </cell>
          <cell r="Q349">
            <v>0</v>
          </cell>
          <cell r="S349">
            <v>0</v>
          </cell>
          <cell r="U349">
            <v>0</v>
          </cell>
        </row>
        <row r="350">
          <cell r="A350" t="str">
            <v>2.7.2.7.2</v>
          </cell>
          <cell r="E350">
            <v>0</v>
          </cell>
          <cell r="G350">
            <v>6453501.3300000001</v>
          </cell>
          <cell r="I350">
            <v>6453501.3300000001</v>
          </cell>
          <cell r="K350">
            <v>505236.19</v>
          </cell>
          <cell r="M350">
            <v>5948265.1399999997</v>
          </cell>
          <cell r="O350">
            <v>4211954.49</v>
          </cell>
          <cell r="Q350">
            <v>2303098.3199999998</v>
          </cell>
          <cell r="S350">
            <v>2303098.3199999998</v>
          </cell>
          <cell r="U350">
            <v>2303098.3199999998</v>
          </cell>
        </row>
        <row r="351">
          <cell r="A351">
            <v>2.7</v>
          </cell>
          <cell r="B351" t="str">
            <v>OBRAS</v>
          </cell>
          <cell r="E351">
            <v>0</v>
          </cell>
          <cell r="G351">
            <v>6453501.3300000001</v>
          </cell>
          <cell r="I351">
            <v>6453501.3300000001</v>
          </cell>
          <cell r="K351">
            <v>505236.19</v>
          </cell>
          <cell r="M351">
            <v>5948265.1399999997</v>
          </cell>
          <cell r="O351">
            <v>4211954.49</v>
          </cell>
          <cell r="Q351">
            <v>2303098.3199999998</v>
          </cell>
          <cell r="S351">
            <v>2303098.3199999998</v>
          </cell>
          <cell r="U351">
            <v>2303098.3199999998</v>
          </cell>
        </row>
        <row r="352">
          <cell r="A352" t="str">
            <v>2.7.2</v>
          </cell>
          <cell r="B352" t="str">
            <v>INFRAESTRUCTURA</v>
          </cell>
          <cell r="E352">
            <v>0</v>
          </cell>
          <cell r="G352">
            <v>6453501.3300000001</v>
          </cell>
          <cell r="I352">
            <v>6453501.3300000001</v>
          </cell>
          <cell r="K352">
            <v>505236.19</v>
          </cell>
          <cell r="M352">
            <v>5948265.1399999997</v>
          </cell>
          <cell r="O352">
            <v>4211954.49</v>
          </cell>
          <cell r="Q352">
            <v>2303098.3199999998</v>
          </cell>
          <cell r="S352">
            <v>2303098.3199999998</v>
          </cell>
          <cell r="U352">
            <v>2303098.3199999998</v>
          </cell>
        </row>
        <row r="353">
          <cell r="A353" t="str">
            <v>2.7.2.7</v>
          </cell>
          <cell r="B353" t="str">
            <v>Obras urbanísticas</v>
          </cell>
          <cell r="E353">
            <v>0</v>
          </cell>
          <cell r="G353">
            <v>6453501.3300000001</v>
          </cell>
          <cell r="I353">
            <v>6453501.3300000001</v>
          </cell>
          <cell r="K353">
            <v>505236.19</v>
          </cell>
          <cell r="M353">
            <v>5948265.1399999997</v>
          </cell>
          <cell r="O353">
            <v>4211954.49</v>
          </cell>
          <cell r="Q353">
            <v>2303098.3199999998</v>
          </cell>
          <cell r="S353">
            <v>2303098.3199999998</v>
          </cell>
          <cell r="U353">
            <v>2303098.3199999998</v>
          </cell>
        </row>
        <row r="354">
          <cell r="A354" t="str">
            <v>2.7.2.7.01</v>
          </cell>
          <cell r="B354" t="str">
            <v>Obras urbanísticas</v>
          </cell>
          <cell r="E354">
            <v>0</v>
          </cell>
          <cell r="G354">
            <v>6453501.3300000001</v>
          </cell>
          <cell r="I354">
            <v>6453501.3300000001</v>
          </cell>
          <cell r="K354">
            <v>505236.19</v>
          </cell>
          <cell r="M354">
            <v>5948265.1399999997</v>
          </cell>
          <cell r="O354">
            <v>4211954.49</v>
          </cell>
          <cell r="Q354">
            <v>2303098.3199999998</v>
          </cell>
          <cell r="S354">
            <v>2303098.3199999998</v>
          </cell>
          <cell r="U354">
            <v>2303098.3199999998</v>
          </cell>
        </row>
        <row r="355">
          <cell r="A355" t="str">
            <v>Parametros del Reporte :</v>
          </cell>
        </row>
        <row r="356">
          <cell r="A356" t="str">
            <v>Tipo Moneda : 1 - Nacional
Seleccion(es) del Grid Clasificador Posee 1 valores! [2022-0216-01-01-0001-MINISTERIO DE CULTURA]
Tipo Gasto : Presupuestado Parametros Reporte:
Hasta : 31/07/2022 23:59
null : Balance Aprobado Lista Clasificadores :
Posee 1 valores!
[2022-0216-01-01-0001-MINISTERIO DE CULTURA]
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dr.gov.sigef.clasificadores.institucional.ue.LookupVOUePartidasDelGasto-UE Partidas Del Gasto
Nombre :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CCPCuenta"/>
      <sheetName val="Definicion"/>
    </sheetNames>
    <sheetDataSet>
      <sheetData sheetId="0">
        <row r="9">
          <cell r="C9">
            <v>46740860.020000003</v>
          </cell>
        </row>
        <row r="10">
          <cell r="C10">
            <v>10705584.66</v>
          </cell>
        </row>
        <row r="11">
          <cell r="C11">
            <v>6961513.1299999999</v>
          </cell>
        </row>
        <row r="13">
          <cell r="C13">
            <v>9097630.8900000006</v>
          </cell>
        </row>
        <row r="14">
          <cell r="C14">
            <v>804488.6</v>
          </cell>
        </row>
        <row r="15">
          <cell r="C15">
            <v>142150</v>
          </cell>
        </row>
        <row r="16">
          <cell r="C16">
            <v>2973408.15</v>
          </cell>
        </row>
        <row r="17">
          <cell r="C17">
            <v>849184.48</v>
          </cell>
        </row>
        <row r="18">
          <cell r="C18">
            <v>1226895.94</v>
          </cell>
        </row>
        <row r="19">
          <cell r="C19">
            <v>7073144.5800000001</v>
          </cell>
        </row>
        <row r="20">
          <cell r="C20">
            <v>618084</v>
          </cell>
        </row>
        <row r="22">
          <cell r="C22">
            <v>411997</v>
          </cell>
        </row>
        <row r="23">
          <cell r="C23">
            <v>453238</v>
          </cell>
        </row>
        <row r="24">
          <cell r="C24">
            <v>245594.58</v>
          </cell>
        </row>
        <row r="25">
          <cell r="C25">
            <v>24308.04</v>
          </cell>
        </row>
        <row r="26">
          <cell r="C26">
            <v>75244.67</v>
          </cell>
        </row>
        <row r="27">
          <cell r="C27">
            <v>246500.13</v>
          </cell>
        </row>
        <row r="28">
          <cell r="C28">
            <v>1436809.13</v>
          </cell>
        </row>
        <row r="30">
          <cell r="C30">
            <v>1852666.66</v>
          </cell>
        </row>
        <row r="31">
          <cell r="C31">
            <v>20885986.25</v>
          </cell>
        </row>
        <row r="32">
          <cell r="C32">
            <v>13538769.539999999</v>
          </cell>
        </row>
        <row r="33">
          <cell r="C33">
            <v>19016369.66</v>
          </cell>
        </row>
        <row r="35">
          <cell r="C35">
            <v>573873.55000000005</v>
          </cell>
        </row>
        <row r="36">
          <cell r="C36">
            <v>211420</v>
          </cell>
        </row>
        <row r="37">
          <cell r="C37">
            <v>20945</v>
          </cell>
        </row>
        <row r="38">
          <cell r="C38">
            <v>466987.36</v>
          </cell>
        </row>
        <row r="42">
          <cell r="C42">
            <v>18065278.920000002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rgb="FFFFFF00"/>
    <pageSetUpPr fitToPage="1"/>
  </sheetPr>
  <dimension ref="A3:R102"/>
  <sheetViews>
    <sheetView tabSelected="1" topLeftCell="A34" zoomScale="110" zoomScaleNormal="110" workbookViewId="0">
      <selection activeCell="C94" sqref="C94"/>
    </sheetView>
  </sheetViews>
  <sheetFormatPr defaultColWidth="13.33203125" defaultRowHeight="12.75" x14ac:dyDescent="0.2"/>
  <cols>
    <col min="1" max="1" width="6.33203125" style="1" customWidth="1"/>
    <col min="2" max="2" width="49" style="1" customWidth="1"/>
    <col min="3" max="3" width="15.83203125" style="1" customWidth="1"/>
    <col min="4" max="4" width="13.83203125" style="1" customWidth="1"/>
    <col min="5" max="5" width="13.1640625" style="1" customWidth="1"/>
    <col min="6" max="6" width="13.33203125" style="1" customWidth="1"/>
    <col min="7" max="7" width="13.5" style="1" customWidth="1"/>
    <col min="8" max="8" width="13.1640625" style="1" customWidth="1"/>
    <col min="9" max="9" width="13" style="1" customWidth="1"/>
    <col min="10" max="10" width="13.1640625" style="1" customWidth="1"/>
    <col min="11" max="12" width="13" style="1" customWidth="1"/>
    <col min="13" max="13" width="13.83203125" style="1" customWidth="1"/>
    <col min="14" max="15" width="10.83203125" style="1" customWidth="1"/>
    <col min="16" max="16" width="10.33203125" style="1" customWidth="1"/>
    <col min="17" max="17" width="13.83203125" style="1" customWidth="1"/>
    <col min="18" max="16384" width="13.33203125" style="1"/>
  </cols>
  <sheetData>
    <row r="3" spans="1:18" ht="28.5" customHeight="1" x14ac:dyDescent="0.2"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8" ht="21" customHeight="1" x14ac:dyDescent="0.2">
      <c r="B4" s="29" t="s">
        <v>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8" ht="15.75" x14ac:dyDescent="0.2">
      <c r="B5" s="31" t="s">
        <v>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8" ht="15.75" customHeight="1" x14ac:dyDescent="0.2">
      <c r="B6" s="29" t="s">
        <v>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8" ht="15.75" customHeight="1" x14ac:dyDescent="0.2">
      <c r="B7" s="30" t="s">
        <v>4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8" x14ac:dyDescent="0.2">
      <c r="B8" s="26" t="s">
        <v>163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8" ht="25.5" customHeight="1" x14ac:dyDescent="0.2">
      <c r="B9" s="34" t="s">
        <v>5</v>
      </c>
      <c r="C9" s="35" t="s">
        <v>6</v>
      </c>
      <c r="D9" s="35" t="s">
        <v>7</v>
      </c>
      <c r="E9" s="37" t="s">
        <v>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</row>
    <row r="10" spans="1:18" x14ac:dyDescent="0.2">
      <c r="B10" s="34"/>
      <c r="C10" s="36"/>
      <c r="D10" s="36"/>
      <c r="E10" s="2" t="s">
        <v>9</v>
      </c>
      <c r="F10" s="2" t="s">
        <v>10</v>
      </c>
      <c r="G10" s="2" t="s">
        <v>11</v>
      </c>
      <c r="H10" s="2" t="s">
        <v>12</v>
      </c>
      <c r="I10" s="3" t="s">
        <v>13</v>
      </c>
      <c r="J10" s="2" t="s">
        <v>14</v>
      </c>
      <c r="K10" s="3" t="s">
        <v>15</v>
      </c>
      <c r="L10" s="2" t="s">
        <v>16</v>
      </c>
      <c r="M10" s="2" t="s">
        <v>17</v>
      </c>
      <c r="N10" s="2" t="s">
        <v>18</v>
      </c>
      <c r="O10" s="2" t="s">
        <v>19</v>
      </c>
      <c r="P10" s="3" t="s">
        <v>20</v>
      </c>
      <c r="Q10" s="2" t="s">
        <v>21</v>
      </c>
    </row>
    <row r="11" spans="1:18" x14ac:dyDescent="0.2">
      <c r="B11" s="4" t="s">
        <v>22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x14ac:dyDescent="0.2">
      <c r="B12" s="6" t="s">
        <v>23</v>
      </c>
      <c r="C12" s="21">
        <f t="shared" ref="C12:O12" si="0">C13+C14+C17+C15</f>
        <v>728933490</v>
      </c>
      <c r="D12" s="21">
        <f t="shared" si="0"/>
        <v>603622241</v>
      </c>
      <c r="E12" s="22">
        <f t="shared" si="0"/>
        <v>42166398.729999997</v>
      </c>
      <c r="F12" s="22">
        <f t="shared" si="0"/>
        <v>67470798.340000004</v>
      </c>
      <c r="G12" s="22">
        <f t="shared" si="0"/>
        <v>59416250.549999997</v>
      </c>
      <c r="H12" s="22">
        <f t="shared" si="0"/>
        <v>59460932.210000001</v>
      </c>
      <c r="I12" s="22">
        <f t="shared" si="0"/>
        <v>57983836.25</v>
      </c>
      <c r="J12" s="21">
        <f t="shared" si="0"/>
        <v>82204828.810000002</v>
      </c>
      <c r="K12" s="21">
        <f t="shared" si="0"/>
        <v>58096525.809999995</v>
      </c>
      <c r="L12" s="21">
        <f t="shared" si="0"/>
        <v>58536379.570000008</v>
      </c>
      <c r="M12" s="21">
        <f t="shared" si="0"/>
        <v>64407957.81000001</v>
      </c>
      <c r="N12" s="21">
        <f t="shared" si="0"/>
        <v>0</v>
      </c>
      <c r="O12" s="21">
        <f t="shared" si="0"/>
        <v>0</v>
      </c>
      <c r="P12" s="21">
        <f>P13+P14+P15+P16+P17</f>
        <v>0</v>
      </c>
      <c r="Q12" s="21">
        <f t="shared" ref="Q12:Q37" si="1">E12+F12+G12+H12+I12+J12+K12+L12+M12+N12+O12+P12</f>
        <v>549743908.08000004</v>
      </c>
    </row>
    <row r="13" spans="1:18" x14ac:dyDescent="0.2">
      <c r="A13" s="8" t="s">
        <v>24</v>
      </c>
      <c r="B13" s="9" t="s">
        <v>25</v>
      </c>
      <c r="C13" s="10">
        <f>IFERROR(VLOOKUP($A13,[1]PRESUPUESTO!$A:$U,5,0),0)</f>
        <v>582024694</v>
      </c>
      <c r="D13" s="10">
        <f>IFERROR(VLOOKUP($A13,[1]PRESUPUESTO!$A:$U,9,0),0)</f>
        <v>483314265.07999998</v>
      </c>
      <c r="E13" s="10">
        <f>IFERROR(VLOOKUP($A13,[1]SIGEF!$A:$O,3,0),0)</f>
        <v>36647731.009999998</v>
      </c>
      <c r="F13" s="10">
        <f>IFERROR(VLOOKUP($A13,[1]SIGEF!$A:$O,4,0),0)</f>
        <v>54506027.07</v>
      </c>
      <c r="G13" s="10">
        <f>IFERROR(VLOOKUP($A13,[1]SIGEF!$A:$O,5,0),0)</f>
        <v>49707053.409999996</v>
      </c>
      <c r="H13" s="10">
        <f>IFERROR(VLOOKUP($A13,[1]SIGEF!$A:$O,6,0),0)</f>
        <v>49771985.740000002</v>
      </c>
      <c r="I13" s="10">
        <f>IFERROR(VLOOKUP($A13,[1]SIGEF!$A:$O,7,0),0)</f>
        <v>48290361.170000002</v>
      </c>
      <c r="J13" s="10">
        <f>IFERROR(VLOOKUP($A13,[1]SIGEF!$A:$O,8,0),0)</f>
        <v>72819292.140000001</v>
      </c>
      <c r="K13" s="10">
        <f>IFERROR(VLOOKUP($A13,[1]SIGEF!$A:$O,9,0),0)</f>
        <v>48772146.759999998</v>
      </c>
      <c r="L13" s="10">
        <v>49234201.280000001</v>
      </c>
      <c r="M13" s="10">
        <f>[2]RefCCPCuenta!$C$9</f>
        <v>46740860.020000003</v>
      </c>
      <c r="N13" s="10">
        <f>IFERROR(VLOOKUP($A13,[1]SIGEF!#REF!,13,0),0)</f>
        <v>0</v>
      </c>
      <c r="O13" s="10">
        <f>IFERROR(VLOOKUP($A13,[1]SIGEF!#REF!,14,0),0)</f>
        <v>0</v>
      </c>
      <c r="P13" s="10">
        <f>IFERROR(VLOOKUP($A13,[1]SIGEF!#REF!,15,0),0)</f>
        <v>0</v>
      </c>
      <c r="Q13" s="10">
        <f t="shared" si="1"/>
        <v>456489658.60000002</v>
      </c>
    </row>
    <row r="14" spans="1:18" x14ac:dyDescent="0.2">
      <c r="A14" s="8" t="s">
        <v>26</v>
      </c>
      <c r="B14" s="9" t="s">
        <v>27</v>
      </c>
      <c r="C14" s="10">
        <f>IFERROR(VLOOKUP($A14,[1]PRESUPUESTO!$A:$U,5,0),0)</f>
        <v>69874474</v>
      </c>
      <c r="D14" s="10">
        <v>33214945.920000002</v>
      </c>
      <c r="E14" s="10">
        <f>IFERROR(VLOOKUP($A14,[1]SIGEF!$A:$O,3,0),0)</f>
        <v>30000</v>
      </c>
      <c r="F14" s="10">
        <f>IFERROR(VLOOKUP($A14,[1]SIGEF!$A:$O,4,0),0)</f>
        <v>4794000</v>
      </c>
      <c r="G14" s="10">
        <f>IFERROR(VLOOKUP($A14,[1]SIGEF!$A:$O,5,0),0)</f>
        <v>2257000</v>
      </c>
      <c r="H14" s="10">
        <f>IFERROR(VLOOKUP($A14,[1]SIGEF!$A:$O,6,0),0)</f>
        <v>2236249</v>
      </c>
      <c r="I14" s="10">
        <f>IFERROR(VLOOKUP($A14,[1]SIGEF!$A:$O,7,0),0)</f>
        <v>2453149</v>
      </c>
      <c r="J14" s="10">
        <f>IFERROR(VLOOKUP($A14,[1]SIGEF!$A:$O,8,0),0)</f>
        <v>2281291</v>
      </c>
      <c r="K14" s="10">
        <f>IFERROR(VLOOKUP($A14,[1]SIGEF!$A:$O,9,0),0)</f>
        <v>2293111</v>
      </c>
      <c r="L14" s="10">
        <v>2297164.34</v>
      </c>
      <c r="M14" s="10">
        <f>[2]RefCCPCuenta!$C$10</f>
        <v>10705584.66</v>
      </c>
      <c r="N14" s="10">
        <f>IFERROR(VLOOKUP($A14,[1]SIGEF!#REF!,13,0),0)</f>
        <v>0</v>
      </c>
      <c r="O14" s="10">
        <f>IFERROR(VLOOKUP($A14,[1]SIGEF!#REF!,14,0),0)</f>
        <v>0</v>
      </c>
      <c r="P14" s="10">
        <f>IFERROR(VLOOKUP($A14,[1]SIGEF!#REF!,15,0),0)</f>
        <v>0</v>
      </c>
      <c r="Q14" s="10">
        <f t="shared" si="1"/>
        <v>29347549</v>
      </c>
    </row>
    <row r="15" spans="1:18" x14ac:dyDescent="0.2">
      <c r="A15" s="8" t="s">
        <v>28</v>
      </c>
      <c r="B15" s="11" t="s">
        <v>29</v>
      </c>
      <c r="C15" s="10">
        <f>IFERROR(VLOOKUP($A15,[1]PRESUPUESTO!$A:$U,5,0),0)</f>
        <v>0</v>
      </c>
      <c r="D15" s="10">
        <f>IFERROR(VLOOKUP($A15,[1]PRESUPUESTO!$A:$U,9,0),0)</f>
        <v>0</v>
      </c>
      <c r="E15" s="10">
        <f>IFERROR(VLOOKUP($A15,[1]SIGEF!$A:$O,3,0),0)</f>
        <v>0</v>
      </c>
      <c r="F15" s="10">
        <f>IFERROR(VLOOKUP($A15,[1]SIGEF!$A:$O,4,0),0)</f>
        <v>0</v>
      </c>
      <c r="G15" s="10">
        <f>IFERROR(VLOOKUP($A15,[1]SIGEF!$A:$O,5,0),0)</f>
        <v>0</v>
      </c>
      <c r="H15" s="10">
        <f>IFERROR(VLOOKUP($A15,[1]SIGEF!$A:$O,6,0),0)</f>
        <v>0</v>
      </c>
      <c r="I15" s="10">
        <f>IFERROR(VLOOKUP($A15,[1]SIGEF!$A:$O,7,0),0)</f>
        <v>0</v>
      </c>
      <c r="J15" s="10">
        <f>IFERROR(VLOOKUP($A15,[1]SIGEF!$A:$O,8,0),0)</f>
        <v>0</v>
      </c>
      <c r="K15" s="10">
        <f>IFERROR(VLOOKUP($A15,[1]SIGEF!$A:$O,9,0),0)</f>
        <v>0</v>
      </c>
      <c r="L15" s="10">
        <v>0</v>
      </c>
      <c r="M15" s="10">
        <f>IFERROR(VLOOKUP($A15,[1]SIGEF!#REF!,12,0),0)</f>
        <v>0</v>
      </c>
      <c r="N15" s="10">
        <f>IFERROR(VLOOKUP($A15,[1]SIGEF!#REF!,13,0),0)</f>
        <v>0</v>
      </c>
      <c r="O15" s="10">
        <f>IFERROR(VLOOKUP($A15,[1]SIGEF!#REF!,14,0),0)</f>
        <v>0</v>
      </c>
      <c r="P15" s="10">
        <f>IFERROR(VLOOKUP($A15,[1]SIGEF!#REF!,15,0),0)</f>
        <v>0</v>
      </c>
      <c r="Q15" s="10">
        <f t="shared" si="1"/>
        <v>0</v>
      </c>
      <c r="R15" s="12"/>
    </row>
    <row r="16" spans="1:18" x14ac:dyDescent="0.2">
      <c r="A16" s="8" t="s">
        <v>30</v>
      </c>
      <c r="B16" s="11" t="s">
        <v>31</v>
      </c>
      <c r="C16" s="10">
        <f>IFERROR(VLOOKUP($A16,[1]PRESUPUESTO!$A:$U,5,0),0)</f>
        <v>0</v>
      </c>
      <c r="D16" s="10">
        <f>IFERROR(VLOOKUP($A16,[1]PRESUPUESTO!$A:$U,9,0),0)</f>
        <v>0</v>
      </c>
      <c r="E16" s="10">
        <f>IFERROR(VLOOKUP($A16,[1]SIGEF!$A:$O,3,0),0)</f>
        <v>0</v>
      </c>
      <c r="F16" s="10">
        <f>IFERROR(VLOOKUP($A16,[1]SIGEF!$A:$O,4,0),0)</f>
        <v>0</v>
      </c>
      <c r="G16" s="10">
        <f>IFERROR(VLOOKUP($A16,[1]SIGEF!$A:$O,5,0),0)</f>
        <v>0</v>
      </c>
      <c r="H16" s="10">
        <f>IFERROR(VLOOKUP($A16,[1]SIGEF!$A:$O,6,0),0)</f>
        <v>0</v>
      </c>
      <c r="I16" s="10">
        <f>IFERROR(VLOOKUP($A16,[1]SIGEF!$A:$O,7,0),0)</f>
        <v>0</v>
      </c>
      <c r="J16" s="10">
        <f>IFERROR(VLOOKUP($A16,[1]SIGEF!$A:$O,8,0),0)</f>
        <v>0</v>
      </c>
      <c r="K16" s="10">
        <f>IFERROR(VLOOKUP($A16,[1]SIGEF!$A:$O,9,0),0)</f>
        <v>0</v>
      </c>
      <c r="L16" s="10">
        <v>0</v>
      </c>
      <c r="M16" s="10">
        <f>IFERROR(VLOOKUP($A16,[1]SIGEF!#REF!,12,0),0)</f>
        <v>0</v>
      </c>
      <c r="N16" s="10">
        <f>IFERROR(VLOOKUP($A16,[1]SIGEF!#REF!,13,0),0)</f>
        <v>0</v>
      </c>
      <c r="O16" s="10">
        <f>IFERROR(VLOOKUP($A16,[1]SIGEF!#REF!,14,0),0)</f>
        <v>0</v>
      </c>
      <c r="P16" s="10">
        <f>IFERROR(VLOOKUP($A16,[1]SIGEF!#REF!,15,0),0)</f>
        <v>0</v>
      </c>
      <c r="Q16" s="10">
        <f t="shared" si="1"/>
        <v>0</v>
      </c>
    </row>
    <row r="17" spans="1:17" x14ac:dyDescent="0.2">
      <c r="A17" s="8" t="s">
        <v>32</v>
      </c>
      <c r="B17" s="11" t="s">
        <v>33</v>
      </c>
      <c r="C17" s="10">
        <f>IFERROR(VLOOKUP($A17,[1]PRESUPUESTO!$A:$U,5,0),0)</f>
        <v>77034322</v>
      </c>
      <c r="D17" s="10">
        <f>IFERROR(VLOOKUP($A17,[1]PRESUPUESTO!$A:$U,9,0),0)</f>
        <v>87093030</v>
      </c>
      <c r="E17" s="10">
        <f>IFERROR(VLOOKUP($A17,[1]SIGEF!$A:$O,3,0),0)</f>
        <v>5488667.7199999997</v>
      </c>
      <c r="F17" s="10">
        <f>IFERROR(VLOOKUP($A17,[1]SIGEF!$A:$O,4,0),0)</f>
        <v>8170771.2699999996</v>
      </c>
      <c r="G17" s="10">
        <f>IFERROR(VLOOKUP($A17,[1]SIGEF!$A:$O,5,0),0)</f>
        <v>7452197.1399999997</v>
      </c>
      <c r="H17" s="10">
        <f>IFERROR(VLOOKUP($A17,[1]SIGEF!$A:$O,6,0),0)</f>
        <v>7452697.4699999997</v>
      </c>
      <c r="I17" s="10">
        <f>IFERROR(VLOOKUP($A17,[1]SIGEF!$A:$O,7,0),0)</f>
        <v>7240326.0800000001</v>
      </c>
      <c r="J17" s="10">
        <f>IFERROR(VLOOKUP($A17,[1]SIGEF!$A:$O,8,0),0)</f>
        <v>7104245.6699999999</v>
      </c>
      <c r="K17" s="10">
        <f>IFERROR(VLOOKUP($A17,[1]SIGEF!$A:$O,9,0),0)</f>
        <v>7031268.0499999998</v>
      </c>
      <c r="L17" s="10">
        <v>7005013.9500000002</v>
      </c>
      <c r="M17" s="10">
        <f>[2]RefCCPCuenta!$C$11</f>
        <v>6961513.1299999999</v>
      </c>
      <c r="N17" s="10">
        <f>IFERROR(VLOOKUP($A17,[1]SIGEF!#REF!,13,0),0)</f>
        <v>0</v>
      </c>
      <c r="O17" s="10">
        <f>IFERROR(VLOOKUP($A17,[1]SIGEF!#REF!,14,0),0)</f>
        <v>0</v>
      </c>
      <c r="P17" s="10">
        <f>IFERROR(VLOOKUP($A17,[1]SIGEF!#REF!,15,0),0)</f>
        <v>0</v>
      </c>
      <c r="Q17" s="10">
        <f t="shared" si="1"/>
        <v>63906700.480000004</v>
      </c>
    </row>
    <row r="18" spans="1:17" x14ac:dyDescent="0.2">
      <c r="B18" s="6" t="s">
        <v>34</v>
      </c>
      <c r="C18" s="21">
        <f t="shared" ref="C18:O18" si="2">C19+C20+C21+C22+C23+C24+C25+C26+C27</f>
        <v>337120471</v>
      </c>
      <c r="D18" s="21">
        <f t="shared" si="2"/>
        <v>386620566.92000002</v>
      </c>
      <c r="E18" s="21">
        <f t="shared" si="2"/>
        <v>8891644.4399999995</v>
      </c>
      <c r="F18" s="21">
        <f t="shared" si="2"/>
        <v>9057936.1899999995</v>
      </c>
      <c r="G18" s="21">
        <f t="shared" si="2"/>
        <v>13883710.82</v>
      </c>
      <c r="H18" s="21">
        <f t="shared" si="2"/>
        <v>10642736.920000002</v>
      </c>
      <c r="I18" s="21">
        <f t="shared" si="2"/>
        <v>15092844.780000001</v>
      </c>
      <c r="J18" s="21">
        <f t="shared" si="2"/>
        <v>33740563.960000001</v>
      </c>
      <c r="K18" s="21">
        <f t="shared" si="2"/>
        <v>39515342.129999995</v>
      </c>
      <c r="L18" s="21">
        <f t="shared" si="2"/>
        <v>26221890.939999998</v>
      </c>
      <c r="M18" s="21">
        <f t="shared" si="2"/>
        <v>22784986.640000001</v>
      </c>
      <c r="N18" s="21">
        <f t="shared" si="2"/>
        <v>0</v>
      </c>
      <c r="O18" s="21">
        <f t="shared" si="2"/>
        <v>0</v>
      </c>
      <c r="P18" s="21">
        <f>P19+P20+P21+P23+P22+P24+P25+P26+P27</f>
        <v>0</v>
      </c>
      <c r="Q18" s="21">
        <f t="shared" si="1"/>
        <v>179831656.81999999</v>
      </c>
    </row>
    <row r="19" spans="1:17" x14ac:dyDescent="0.2">
      <c r="A19" s="8" t="s">
        <v>35</v>
      </c>
      <c r="B19" s="9" t="s">
        <v>36</v>
      </c>
      <c r="C19" s="10">
        <f>IFERROR(VLOOKUP($A19,[1]PRESUPUESTO!$A:$U,5,0),0)</f>
        <v>114956500</v>
      </c>
      <c r="D19" s="10">
        <f>IFERROR(VLOOKUP($A19,[1]PRESUPUESTO!$A:$U,9,0),0)</f>
        <v>115461551</v>
      </c>
      <c r="E19" s="10">
        <f>IFERROR(VLOOKUP($A19,[1]SIGEF!$A:$O,3,0),0)</f>
        <v>8891644.4399999995</v>
      </c>
      <c r="F19" s="10">
        <f>IFERROR(VLOOKUP($A19,[1]SIGEF!$A:$O,4,0),0)</f>
        <v>8250533.0499999998</v>
      </c>
      <c r="G19" s="10">
        <f>IFERROR(VLOOKUP($A19,[1]SIGEF!$A:$O,5,0),0)</f>
        <v>9412928.6699999999</v>
      </c>
      <c r="H19" s="10">
        <f>IFERROR(VLOOKUP($A19,[1]SIGEF!$A:$O,6,0),0)</f>
        <v>9099405.8000000007</v>
      </c>
      <c r="I19" s="10">
        <f>IFERROR(VLOOKUP($A19,[1]SIGEF!$A:$O,7,0),0)</f>
        <v>8364509.4100000001</v>
      </c>
      <c r="J19" s="10">
        <f>IFERROR(VLOOKUP($A19,[1]SIGEF!$A:$O,8,0),0)</f>
        <v>12117195.390000001</v>
      </c>
      <c r="K19" s="10">
        <f>IFERROR(VLOOKUP($A19,[1]SIGEF!$A:$O,9,0),0)</f>
        <v>10408680.73</v>
      </c>
      <c r="L19" s="10">
        <v>11837972.5</v>
      </c>
      <c r="M19" s="10">
        <f>[2]RefCCPCuenta!$C$13</f>
        <v>9097630.8900000006</v>
      </c>
      <c r="N19" s="10">
        <f>IFERROR(VLOOKUP($A19,[1]SIGEF!#REF!,13,0),0)</f>
        <v>0</v>
      </c>
      <c r="O19" s="10">
        <f>IFERROR(VLOOKUP($A19,[1]SIGEF!#REF!,14,0),0)</f>
        <v>0</v>
      </c>
      <c r="P19" s="10">
        <f>IFERROR(VLOOKUP($A19,[1]SIGEF!#REF!,15,0),0)</f>
        <v>0</v>
      </c>
      <c r="Q19" s="10">
        <f t="shared" si="1"/>
        <v>87480500.879999995</v>
      </c>
    </row>
    <row r="20" spans="1:17" x14ac:dyDescent="0.2">
      <c r="A20" s="8" t="s">
        <v>37</v>
      </c>
      <c r="B20" s="11" t="s">
        <v>38</v>
      </c>
      <c r="C20" s="10">
        <f>IFERROR(VLOOKUP($A20,[1]PRESUPUESTO!$A:$U,5,0),0)</f>
        <v>12255000</v>
      </c>
      <c r="D20" s="10">
        <v>17199314</v>
      </c>
      <c r="E20" s="10">
        <f>IFERROR(VLOOKUP($A20,[1]SIGEF!$A:$O,3,0),0)</f>
        <v>0</v>
      </c>
      <c r="F20" s="10">
        <f>IFERROR(VLOOKUP($A20,[1]SIGEF!$A:$O,4,0),0)</f>
        <v>0</v>
      </c>
      <c r="G20" s="10">
        <f>IFERROR(VLOOKUP($A20,[1]SIGEF!$A:$O,5,0),0)</f>
        <v>121114.89</v>
      </c>
      <c r="H20" s="10">
        <f>IFERROR(VLOOKUP($A20,[1]SIGEF!$A:$O,6,0),0)</f>
        <v>0</v>
      </c>
      <c r="I20" s="10">
        <f>IFERROR(VLOOKUP($A20,[1]SIGEF!$A:$O,7,0),0)</f>
        <v>0</v>
      </c>
      <c r="J20" s="10">
        <f>IFERROR(VLOOKUP($A20,[1]SIGEF!$A:$O,8,0),0)</f>
        <v>2304353.84</v>
      </c>
      <c r="K20" s="10">
        <f>IFERROR(VLOOKUP($A20,[1]SIGEF!$A:$O,9,0),0)</f>
        <v>348572</v>
      </c>
      <c r="L20" s="10">
        <v>585693</v>
      </c>
      <c r="M20" s="10">
        <f>[2]RefCCPCuenta!$C$14</f>
        <v>804488.6</v>
      </c>
      <c r="N20" s="10">
        <f>IFERROR(VLOOKUP($A20,[1]SIGEF!#REF!,13,0),0)</f>
        <v>0</v>
      </c>
      <c r="O20" s="10">
        <f>IFERROR(VLOOKUP($A20,[1]SIGEF!#REF!,14,0),0)</f>
        <v>0</v>
      </c>
      <c r="P20" s="10">
        <f>IFERROR(VLOOKUP($A20,[1]SIGEF!#REF!,15,0),0)</f>
        <v>0</v>
      </c>
      <c r="Q20" s="10">
        <f t="shared" si="1"/>
        <v>4164222.33</v>
      </c>
    </row>
    <row r="21" spans="1:17" x14ac:dyDescent="0.2">
      <c r="A21" s="8" t="s">
        <v>39</v>
      </c>
      <c r="B21" s="9" t="s">
        <v>40</v>
      </c>
      <c r="C21" s="10">
        <f>IFERROR(VLOOKUP($A21,[1]PRESUPUESTO!$A:$U,5,0),0)</f>
        <v>2000000</v>
      </c>
      <c r="D21" s="10">
        <f>IFERROR(VLOOKUP($A21,[1]PRESUPUESTO!$A:$U,9,0),0)</f>
        <v>6782000</v>
      </c>
      <c r="E21" s="10">
        <f>IFERROR(VLOOKUP($A21,[1]SIGEF!$A:$O,3,0),0)</f>
        <v>0</v>
      </c>
      <c r="F21" s="10">
        <f>IFERROR(VLOOKUP($A21,[1]SIGEF!$A:$O,4,0),0)</f>
        <v>92150</v>
      </c>
      <c r="G21" s="10">
        <f>IFERROR(VLOOKUP($A21,[1]SIGEF!$A:$O,5,0),0)</f>
        <v>85000</v>
      </c>
      <c r="H21" s="10">
        <f>IFERROR(VLOOKUP($A21,[1]SIGEF!$A:$O,6,0),0)</f>
        <v>52450</v>
      </c>
      <c r="I21" s="10">
        <f>IFERROR(VLOOKUP($A21,[1]SIGEF!$A:$O,7,0),0)</f>
        <v>31500</v>
      </c>
      <c r="J21" s="10">
        <f>IFERROR(VLOOKUP($A21,[1]SIGEF!$A:$O,8,0),0)</f>
        <v>170150</v>
      </c>
      <c r="K21" s="10">
        <f>IFERROR(VLOOKUP($A21,[1]SIGEF!$A:$O,9,0),0)</f>
        <v>80350</v>
      </c>
      <c r="L21" s="10">
        <v>57150</v>
      </c>
      <c r="M21" s="10">
        <f>[2]RefCCPCuenta!$C$15</f>
        <v>142150</v>
      </c>
      <c r="N21" s="10">
        <f>IFERROR(VLOOKUP($A21,[1]SIGEF!#REF!,13,0),0)</f>
        <v>0</v>
      </c>
      <c r="O21" s="10">
        <f>IFERROR(VLOOKUP($A21,[1]SIGEF!#REF!,14,0),0)</f>
        <v>0</v>
      </c>
      <c r="P21" s="10">
        <f>IFERROR(VLOOKUP($A21,[1]SIGEF!#REF!,15,0),0)</f>
        <v>0</v>
      </c>
      <c r="Q21" s="10">
        <f t="shared" si="1"/>
        <v>710900</v>
      </c>
    </row>
    <row r="22" spans="1:17" x14ac:dyDescent="0.2">
      <c r="A22" s="8" t="s">
        <v>41</v>
      </c>
      <c r="B22" s="9" t="s">
        <v>42</v>
      </c>
      <c r="C22" s="10">
        <f>IFERROR(VLOOKUP($A22,[1]PRESUPUESTO!$A:$U,5,0),0)</f>
        <v>5000000</v>
      </c>
      <c r="D22" s="10">
        <f>IFERROR(VLOOKUP($A22,[1]PRESUPUESTO!$A:$U,9,0),0)</f>
        <v>1500000</v>
      </c>
      <c r="E22" s="10">
        <f>IFERROR(VLOOKUP($A22,[1]SIGEF!$A:$O,3,0),0)</f>
        <v>0</v>
      </c>
      <c r="F22" s="10">
        <f>IFERROR(VLOOKUP($A22,[1]SIGEF!$A:$O,4,0),0)</f>
        <v>0</v>
      </c>
      <c r="G22" s="10">
        <f>IFERROR(VLOOKUP($A22,[1]SIGEF!$A:$O,5,0),0)</f>
        <v>0</v>
      </c>
      <c r="H22" s="10">
        <f>IFERROR(VLOOKUP($A22,[1]SIGEF!$A:$O,6,0),0)</f>
        <v>0</v>
      </c>
      <c r="I22" s="10">
        <f>IFERROR(VLOOKUP($A22,[1]SIGEF!$A:$O,7,0),0)</f>
        <v>0</v>
      </c>
      <c r="J22" s="10">
        <f>IFERROR(VLOOKUP($A22,[1]SIGEF!$A:$O,8,0),0)</f>
        <v>0</v>
      </c>
      <c r="K22" s="10">
        <f>IFERROR(VLOOKUP($A22,[1]SIGEF!$A:$O,9,0),0)</f>
        <v>0</v>
      </c>
      <c r="L22" s="10">
        <v>0</v>
      </c>
      <c r="M22" s="10">
        <f>IFERROR(VLOOKUP($A22,[1]SIGEF!#REF!,12,0),0)</f>
        <v>0</v>
      </c>
      <c r="N22" s="10">
        <f>IFERROR(VLOOKUP($A22,[1]SIGEF!#REF!,13,0),0)</f>
        <v>0</v>
      </c>
      <c r="O22" s="10">
        <f>IFERROR(VLOOKUP($A22,[1]SIGEF!#REF!,14,0),0)</f>
        <v>0</v>
      </c>
      <c r="P22" s="10">
        <f>IFERROR(VLOOKUP($A22,[1]SIGEF!#REF!,15,0),0)</f>
        <v>0</v>
      </c>
      <c r="Q22" s="10">
        <f t="shared" si="1"/>
        <v>0</v>
      </c>
    </row>
    <row r="23" spans="1:17" x14ac:dyDescent="0.2">
      <c r="A23" s="8" t="s">
        <v>43</v>
      </c>
      <c r="B23" s="9" t="s">
        <v>44</v>
      </c>
      <c r="C23" s="10">
        <f>IFERROR(VLOOKUP($A23,[1]PRESUPUESTO!$A:$U,5,0),0)</f>
        <v>33033996</v>
      </c>
      <c r="D23" s="10">
        <v>48609329</v>
      </c>
      <c r="E23" s="10">
        <f>IFERROR(VLOOKUP($A23,[1]SIGEF!$A:$O,3,0),0)</f>
        <v>0</v>
      </c>
      <c r="F23" s="10">
        <f>IFERROR(VLOOKUP($A23,[1]SIGEF!$A:$O,4,0),0)</f>
        <v>0</v>
      </c>
      <c r="G23" s="10">
        <f>IFERROR(VLOOKUP($A23,[1]SIGEF!$A:$O,5,0),0)</f>
        <v>877960</v>
      </c>
      <c r="H23" s="10">
        <f>IFERROR(VLOOKUP($A23,[1]SIGEF!$A:$O,6,0),0)</f>
        <v>419258.4</v>
      </c>
      <c r="I23" s="10">
        <f>IFERROR(VLOOKUP($A23,[1]SIGEF!$A:$O,7,0),0)</f>
        <v>318736.88</v>
      </c>
      <c r="J23" s="10">
        <f>IFERROR(VLOOKUP($A23,[1]SIGEF!$A:$O,8,0),0)</f>
        <v>478590</v>
      </c>
      <c r="K23" s="10">
        <f>IFERROR(VLOOKUP($A23,[1]SIGEF!$A:$O,9,0),0)</f>
        <v>6291997.5199999996</v>
      </c>
      <c r="L23" s="10">
        <v>3865631.12</v>
      </c>
      <c r="M23" s="10">
        <f>[2]RefCCPCuenta!$C$16</f>
        <v>2973408.15</v>
      </c>
      <c r="N23" s="10">
        <f>IFERROR(VLOOKUP($A23,[1]SIGEF!#REF!,13,0),0)</f>
        <v>0</v>
      </c>
      <c r="O23" s="10">
        <f>IFERROR(VLOOKUP($A23,[1]SIGEF!#REF!,14,0),0)</f>
        <v>0</v>
      </c>
      <c r="P23" s="10">
        <f>IFERROR(VLOOKUP($A23,[1]SIGEF!#REF!,15,0),0)</f>
        <v>0</v>
      </c>
      <c r="Q23" s="10">
        <f t="shared" si="1"/>
        <v>15225582.069999998</v>
      </c>
    </row>
    <row r="24" spans="1:17" x14ac:dyDescent="0.2">
      <c r="A24" s="8" t="s">
        <v>45</v>
      </c>
      <c r="B24" s="9" t="s">
        <v>46</v>
      </c>
      <c r="C24" s="10">
        <f>IFERROR(VLOOKUP($A24,[1]PRESUPUESTO!$A:$U,5,0),0)</f>
        <v>12390000</v>
      </c>
      <c r="D24" s="10">
        <f>IFERROR(VLOOKUP($A24,[1]PRESUPUESTO!$A:$U,9,0),0)</f>
        <v>12390000</v>
      </c>
      <c r="E24" s="10">
        <f>IFERROR(VLOOKUP($A24,[1]SIGEF!$A:$O,3,0),0)</f>
        <v>0</v>
      </c>
      <c r="F24" s="10">
        <f>IFERROR(VLOOKUP($A24,[1]SIGEF!$A:$O,4,0),0)</f>
        <v>715253.14</v>
      </c>
      <c r="G24" s="10">
        <f>IFERROR(VLOOKUP($A24,[1]SIGEF!$A:$O,5,0),0)</f>
        <v>1466357.08</v>
      </c>
      <c r="H24" s="10">
        <f>IFERROR(VLOOKUP($A24,[1]SIGEF!$A:$O,6,0),0)</f>
        <v>759875.17</v>
      </c>
      <c r="I24" s="10">
        <f>IFERROR(VLOOKUP($A24,[1]SIGEF!$A:$O,7,0),0)</f>
        <v>0</v>
      </c>
      <c r="J24" s="10">
        <f>IFERROR(VLOOKUP($A24,[1]SIGEF!$A:$O,8,0),0)</f>
        <v>1433331.47</v>
      </c>
      <c r="K24" s="10">
        <f>IFERROR(VLOOKUP($A24,[1]SIGEF!$A:$O,9,0),0)</f>
        <v>854720.91</v>
      </c>
      <c r="L24" s="10">
        <v>0</v>
      </c>
      <c r="M24" s="10">
        <f>[2]RefCCPCuenta!$C$17</f>
        <v>849184.48</v>
      </c>
      <c r="N24" s="10">
        <f>IFERROR(VLOOKUP($A24,[1]SIGEF!#REF!,13,0),0)</f>
        <v>0</v>
      </c>
      <c r="O24" s="10">
        <f>IFERROR(VLOOKUP($A24,[1]SIGEF!#REF!,14,0),0)</f>
        <v>0</v>
      </c>
      <c r="P24" s="10">
        <f>IFERROR(VLOOKUP($A24,[1]SIGEF!#REF!,15,0),0)</f>
        <v>0</v>
      </c>
      <c r="Q24" s="10">
        <f t="shared" si="1"/>
        <v>6078722.25</v>
      </c>
    </row>
    <row r="25" spans="1:17" ht="38.25" customHeight="1" x14ac:dyDescent="0.2">
      <c r="A25" s="8" t="s">
        <v>47</v>
      </c>
      <c r="B25" s="11" t="s">
        <v>48</v>
      </c>
      <c r="C25" s="10">
        <f>IFERROR(VLOOKUP($A25,[1]PRESUPUESTO!$A:$U,5,0),0)</f>
        <v>80284975</v>
      </c>
      <c r="D25" s="10">
        <v>113215614</v>
      </c>
      <c r="E25" s="10">
        <f>IFERROR(VLOOKUP($A25,[1]SIGEF!$A:$O,3,0),0)</f>
        <v>0</v>
      </c>
      <c r="F25" s="10">
        <f>IFERROR(VLOOKUP($A25,[1]SIGEF!$A:$O,4,0),0)</f>
        <v>0</v>
      </c>
      <c r="G25" s="10">
        <f>IFERROR(VLOOKUP($A25,[1]SIGEF!$A:$O,5,0),0)</f>
        <v>1188256.3500000001</v>
      </c>
      <c r="H25" s="10">
        <f>IFERROR(VLOOKUP($A25,[1]SIGEF!$A:$O,6,0),0)</f>
        <v>152565.54999999999</v>
      </c>
      <c r="I25" s="10">
        <f>IFERROR(VLOOKUP($A25,[1]SIGEF!$A:$O,7,0),0)</f>
        <v>4111355.83</v>
      </c>
      <c r="J25" s="10">
        <f>IFERROR(VLOOKUP($A25,[1]SIGEF!$A:$O,8,0),0)</f>
        <v>1374241.85</v>
      </c>
      <c r="K25" s="10">
        <f>IFERROR(VLOOKUP($A25,[1]SIGEF!$A:$O,9,0),0)</f>
        <v>19682915.969999999</v>
      </c>
      <c r="L25" s="10">
        <v>5909772.8499999996</v>
      </c>
      <c r="M25" s="10">
        <f>[2]RefCCPCuenta!$C$18</f>
        <v>1226895.94</v>
      </c>
      <c r="N25" s="10">
        <f>IFERROR(VLOOKUP($A25,[1]SIGEF!#REF!,13,0),0)</f>
        <v>0</v>
      </c>
      <c r="O25" s="10">
        <f>IFERROR(VLOOKUP($A25,[1]SIGEF!#REF!,14,0),0)</f>
        <v>0</v>
      </c>
      <c r="P25" s="10">
        <f>IFERROR(VLOOKUP($A25,[1]SIGEF!#REF!,15,0),0)</f>
        <v>0</v>
      </c>
      <c r="Q25" s="10">
        <f t="shared" si="1"/>
        <v>33646004.339999996</v>
      </c>
    </row>
    <row r="26" spans="1:17" x14ac:dyDescent="0.2">
      <c r="A26" s="8" t="s">
        <v>49</v>
      </c>
      <c r="B26" s="11" t="s">
        <v>50</v>
      </c>
      <c r="C26" s="10">
        <f>IFERROR(VLOOKUP($A26,[1]PRESUPUESTO!$A:$U,5,0),0)</f>
        <v>38200000</v>
      </c>
      <c r="D26" s="10">
        <v>38824537.920000002</v>
      </c>
      <c r="E26" s="10">
        <f>IFERROR(VLOOKUP($A26,[1]SIGEF!$A:$O,3,0),0)</f>
        <v>0</v>
      </c>
      <c r="F26" s="10">
        <f>IFERROR(VLOOKUP($A26,[1]SIGEF!$A:$O,4,0),0)</f>
        <v>0</v>
      </c>
      <c r="G26" s="10">
        <f>IFERROR(VLOOKUP($A26,[1]SIGEF!$A:$O,5,0),0)</f>
        <v>528262.40000000002</v>
      </c>
      <c r="H26" s="10">
        <f>IFERROR(VLOOKUP($A26,[1]SIGEF!$A:$O,6,0),0)</f>
        <v>0</v>
      </c>
      <c r="I26" s="10">
        <f>IFERROR(VLOOKUP($A26,[1]SIGEF!$A:$O,7,0),0)</f>
        <v>42480</v>
      </c>
      <c r="J26" s="10">
        <f>IFERROR(VLOOKUP($A26,[1]SIGEF!$A:$O,8,0),0)</f>
        <v>15384889.08</v>
      </c>
      <c r="K26" s="10">
        <f>IFERROR(VLOOKUP($A26,[1]SIGEF!$A:$O,9,0),0)</f>
        <v>1094734</v>
      </c>
      <c r="L26" s="10">
        <v>91240</v>
      </c>
      <c r="M26" s="10">
        <f>[2]RefCCPCuenta!$C$19</f>
        <v>7073144.5800000001</v>
      </c>
      <c r="N26" s="10">
        <f>IFERROR(VLOOKUP($A26,[1]SIGEF!#REF!,13,0),0)</f>
        <v>0</v>
      </c>
      <c r="O26" s="10">
        <f>IFERROR(VLOOKUP($A26,[1]SIGEF!#REF!,14,0),0)</f>
        <v>0</v>
      </c>
      <c r="P26" s="10">
        <f>IFERROR(VLOOKUP($A26,[1]SIGEF!#REF!,15,0),0)</f>
        <v>0</v>
      </c>
      <c r="Q26" s="10">
        <f t="shared" si="1"/>
        <v>24214750.060000002</v>
      </c>
    </row>
    <row r="27" spans="1:17" x14ac:dyDescent="0.2">
      <c r="A27" s="8" t="s">
        <v>51</v>
      </c>
      <c r="B27" s="11" t="s">
        <v>52</v>
      </c>
      <c r="C27" s="10">
        <f>IFERROR(VLOOKUP($A27,[1]PRESUPUESTO!$A:$U,5,0),0)</f>
        <v>39000000</v>
      </c>
      <c r="D27" s="10">
        <v>32638221</v>
      </c>
      <c r="E27" s="10">
        <f>IFERROR(VLOOKUP($A27,[1]SIGEF!$A:$O,3,0),0)</f>
        <v>0</v>
      </c>
      <c r="F27" s="10">
        <f>IFERROR(VLOOKUP($A27,[1]SIGEF!$A:$O,4,0),0)</f>
        <v>0</v>
      </c>
      <c r="G27" s="10">
        <f>IFERROR(VLOOKUP($A27,[1]SIGEF!$A:$O,5,0),0)</f>
        <v>203831.43</v>
      </c>
      <c r="H27" s="10">
        <f>IFERROR(VLOOKUP($A27,[1]SIGEF!$A:$O,6,0),0)</f>
        <v>159182</v>
      </c>
      <c r="I27" s="10">
        <f>IFERROR(VLOOKUP($A27,[1]SIGEF!$A:$O,7,0),0)</f>
        <v>2224262.66</v>
      </c>
      <c r="J27" s="10">
        <f>IFERROR(VLOOKUP($A27,[1]SIGEF!$A:$O,8,0),0)</f>
        <v>477812.33</v>
      </c>
      <c r="K27" s="10">
        <f>IFERROR(VLOOKUP($A27,[1]SIGEF!$A:$O,9,0),0)</f>
        <v>753371</v>
      </c>
      <c r="L27" s="10">
        <v>3874431.47</v>
      </c>
      <c r="M27" s="10">
        <f>[2]RefCCPCuenta!$C$20</f>
        <v>618084</v>
      </c>
      <c r="N27" s="10">
        <f>IFERROR(VLOOKUP($A27,[1]SIGEF!#REF!,13,0),0)</f>
        <v>0</v>
      </c>
      <c r="O27" s="10">
        <f>IFERROR(VLOOKUP($A27,[1]SIGEF!#REF!,14,0),0)</f>
        <v>0</v>
      </c>
      <c r="P27" s="10">
        <f>IFERROR(VLOOKUP($A27,[1]SIGEF!#REF!,15,0),0)</f>
        <v>0</v>
      </c>
      <c r="Q27" s="10">
        <f t="shared" si="1"/>
        <v>8310974.8900000006</v>
      </c>
    </row>
    <row r="28" spans="1:17" x14ac:dyDescent="0.2">
      <c r="B28" s="6" t="s">
        <v>53</v>
      </c>
      <c r="C28" s="21">
        <f t="shared" ref="C28:O28" si="3">C37+C35+C34+C33+C32+C31+C30+C29</f>
        <v>77278821</v>
      </c>
      <c r="D28" s="21">
        <f t="shared" si="3"/>
        <v>62322170</v>
      </c>
      <c r="E28" s="21">
        <f t="shared" si="3"/>
        <v>0</v>
      </c>
      <c r="F28" s="21">
        <f t="shared" si="3"/>
        <v>0</v>
      </c>
      <c r="G28" s="21">
        <f t="shared" si="3"/>
        <v>944998.83000000007</v>
      </c>
      <c r="H28" s="21">
        <f t="shared" si="3"/>
        <v>167110</v>
      </c>
      <c r="I28" s="21">
        <f t="shared" si="3"/>
        <v>143842</v>
      </c>
      <c r="J28" s="21">
        <f t="shared" si="3"/>
        <v>2535894.75</v>
      </c>
      <c r="K28" s="21">
        <f t="shared" si="3"/>
        <v>1192742.1399999999</v>
      </c>
      <c r="L28" s="21">
        <f t="shared" si="3"/>
        <v>6118999.2699999996</v>
      </c>
      <c r="M28" s="21">
        <f t="shared" si="3"/>
        <v>2893691.55</v>
      </c>
      <c r="N28" s="21">
        <f t="shared" si="3"/>
        <v>0</v>
      </c>
      <c r="O28" s="21">
        <f t="shared" si="3"/>
        <v>0</v>
      </c>
      <c r="P28" s="21">
        <f>P29+P30+P31+P32+P33+P34+P35+P36+P37</f>
        <v>0</v>
      </c>
      <c r="Q28" s="21">
        <f t="shared" si="1"/>
        <v>13997278.539999999</v>
      </c>
    </row>
    <row r="29" spans="1:17" x14ac:dyDescent="0.2">
      <c r="A29" s="8" t="s">
        <v>54</v>
      </c>
      <c r="B29" s="11" t="s">
        <v>55</v>
      </c>
      <c r="C29" s="10">
        <f>IFERROR(VLOOKUP($A29,[1]PRESUPUESTO!$A:$U,5,0),0)</f>
        <v>3710000</v>
      </c>
      <c r="D29" s="10">
        <v>3915000</v>
      </c>
      <c r="E29" s="10">
        <f>IFERROR(VLOOKUP($A29,[1]SIGEF!$A:$O,3,0),0)</f>
        <v>0</v>
      </c>
      <c r="F29" s="10">
        <f>IFERROR(VLOOKUP($A29,[1]SIGEF!$A:$O,4,0),0)</f>
        <v>0</v>
      </c>
      <c r="G29" s="10">
        <f>IFERROR(VLOOKUP($A29,[1]SIGEF!$A:$O,5,0),0)</f>
        <v>0</v>
      </c>
      <c r="H29" s="10">
        <f>IFERROR(VLOOKUP($A29,[1]SIGEF!$A:$O,6,0),0)</f>
        <v>0</v>
      </c>
      <c r="I29" s="10">
        <f>IFERROR(VLOOKUP($A29,[1]SIGEF!$A:$O,7,0),0)</f>
        <v>0</v>
      </c>
      <c r="J29" s="10">
        <f>IFERROR(VLOOKUP($A29,[1]SIGEF!$A:$O,8,0),0)</f>
        <v>1052324</v>
      </c>
      <c r="K29" s="10">
        <f>IFERROR(VLOOKUP($A29,[1]SIGEF!$A:$O,9,0),0)</f>
        <v>105205.9</v>
      </c>
      <c r="L29" s="10">
        <v>659465</v>
      </c>
      <c r="M29" s="10">
        <f>[2]RefCCPCuenta!$C$22</f>
        <v>411997</v>
      </c>
      <c r="N29" s="10">
        <f>IFERROR(VLOOKUP($A29,[1]SIGEF!#REF!,13,0),0)</f>
        <v>0</v>
      </c>
      <c r="O29" s="10">
        <f>IFERROR(VLOOKUP($A29,[1]SIGEF!#REF!,14,0),0)</f>
        <v>0</v>
      </c>
      <c r="P29" s="10">
        <f>IFERROR(VLOOKUP($A29,[1]SIGEF!#REF!,15,0),0)</f>
        <v>0</v>
      </c>
      <c r="Q29" s="10">
        <f t="shared" si="1"/>
        <v>2228991.9</v>
      </c>
    </row>
    <row r="30" spans="1:17" x14ac:dyDescent="0.2">
      <c r="A30" s="8" t="s">
        <v>56</v>
      </c>
      <c r="B30" s="9" t="s">
        <v>57</v>
      </c>
      <c r="C30" s="10">
        <f>IFERROR(VLOOKUP($A30,[1]PRESUPUESTO!$A:$U,5,0),0)</f>
        <v>6425000</v>
      </c>
      <c r="D30" s="10">
        <v>2297980</v>
      </c>
      <c r="E30" s="10">
        <f>IFERROR(VLOOKUP($A30,[1]SIGEF!$A:$O,3,0),0)</f>
        <v>0</v>
      </c>
      <c r="F30" s="10">
        <f>IFERROR(VLOOKUP($A30,[1]SIGEF!$A:$O,4,0),0)</f>
        <v>0</v>
      </c>
      <c r="G30" s="10">
        <f>IFERROR(VLOOKUP($A30,[1]SIGEF!$A:$O,5,0),0)</f>
        <v>109740</v>
      </c>
      <c r="H30" s="10">
        <f>IFERROR(VLOOKUP($A30,[1]SIGEF!$A:$O,6,0),0)</f>
        <v>0</v>
      </c>
      <c r="I30" s="10">
        <f>IFERROR(VLOOKUP($A30,[1]SIGEF!$A:$O,7,0),0)</f>
        <v>0</v>
      </c>
      <c r="J30" s="10">
        <f>IFERROR(VLOOKUP($A30,[1]SIGEF!$A:$O,8,0),0)</f>
        <v>293837.61</v>
      </c>
      <c r="K30" s="10">
        <f>IFERROR(VLOOKUP($A30,[1]SIGEF!$A:$O,9,0),0)</f>
        <v>0</v>
      </c>
      <c r="L30" s="10">
        <v>0</v>
      </c>
      <c r="M30" s="10">
        <f>[2]RefCCPCuenta!$C$23</f>
        <v>453238</v>
      </c>
      <c r="N30" s="10">
        <f>IFERROR(VLOOKUP($A30,[1]SIGEF!#REF!,13,0),0)</f>
        <v>0</v>
      </c>
      <c r="O30" s="10">
        <f>IFERROR(VLOOKUP($A30,[1]SIGEF!#REF!,14,0),0)</f>
        <v>0</v>
      </c>
      <c r="P30" s="10">
        <f>IFERROR(VLOOKUP($A30,[1]SIGEF!#REF!,15,0),0)</f>
        <v>0</v>
      </c>
      <c r="Q30" s="10">
        <f t="shared" si="1"/>
        <v>856815.61</v>
      </c>
    </row>
    <row r="31" spans="1:17" x14ac:dyDescent="0.2">
      <c r="A31" s="8" t="s">
        <v>58</v>
      </c>
      <c r="B31" s="11" t="s">
        <v>59</v>
      </c>
      <c r="C31" s="10">
        <f>IFERROR(VLOOKUP($A31,[1]PRESUPUESTO!$A:$U,5,0),0)</f>
        <v>5575000</v>
      </c>
      <c r="D31" s="10">
        <f>IFERROR(VLOOKUP($A31,[1]PRESUPUESTO!$A:$U,9,0),0)</f>
        <v>5040000</v>
      </c>
      <c r="E31" s="10">
        <f>IFERROR(VLOOKUP($A31,[1]SIGEF!$A:$O,3,0),0)</f>
        <v>0</v>
      </c>
      <c r="F31" s="10">
        <f>IFERROR(VLOOKUP($A31,[1]SIGEF!$A:$O,4,0),0)</f>
        <v>0</v>
      </c>
      <c r="G31" s="10">
        <f>IFERROR(VLOOKUP($A31,[1]SIGEF!$A:$O,5,0),0)</f>
        <v>0</v>
      </c>
      <c r="H31" s="10">
        <f>IFERROR(VLOOKUP($A31,[1]SIGEF!$A:$O,6,0),0)</f>
        <v>0</v>
      </c>
      <c r="I31" s="10">
        <f>IFERROR(VLOOKUP($A31,[1]SIGEF!$A:$O,7,0),0)</f>
        <v>0</v>
      </c>
      <c r="J31" s="10">
        <f>IFERROR(VLOOKUP($A31,[1]SIGEF!$A:$O,8,0),0)</f>
        <v>392940</v>
      </c>
      <c r="K31" s="10">
        <f>IFERROR(VLOOKUP($A31,[1]SIGEF!$A:$O,9,0),0)</f>
        <v>347072.99</v>
      </c>
      <c r="L31" s="10">
        <v>6200</v>
      </c>
      <c r="M31" s="10">
        <f>[2]RefCCPCuenta!$C$24</f>
        <v>245594.58</v>
      </c>
      <c r="N31" s="10">
        <f>IFERROR(VLOOKUP($A31,[1]SIGEF!#REF!,13,0),0)</f>
        <v>0</v>
      </c>
      <c r="O31" s="10">
        <f>IFERROR(VLOOKUP($A31,[1]SIGEF!#REF!,14,0),0)</f>
        <v>0</v>
      </c>
      <c r="P31" s="10">
        <f>IFERROR(VLOOKUP($A31,[1]SIGEF!#REF!,15,0),0)</f>
        <v>0</v>
      </c>
      <c r="Q31" s="10">
        <f t="shared" si="1"/>
        <v>991807.57</v>
      </c>
    </row>
    <row r="32" spans="1:17" x14ac:dyDescent="0.2">
      <c r="A32" s="8" t="s">
        <v>60</v>
      </c>
      <c r="B32" s="9" t="s">
        <v>61</v>
      </c>
      <c r="C32" s="10">
        <f>IFERROR(VLOOKUP($A32,[1]PRESUPUESTO!$A:$U,5,0),0)</f>
        <v>0</v>
      </c>
      <c r="D32" s="10">
        <f>IFERROR(VLOOKUP($A32,[1]PRESUPUESTO!$A:$U,9,0),0)</f>
        <v>0</v>
      </c>
      <c r="E32" s="10">
        <f>IFERROR(VLOOKUP($A32,[1]SIGEF!$A:$O,3,0),0)</f>
        <v>0</v>
      </c>
      <c r="F32" s="10">
        <f>IFERROR(VLOOKUP($A32,[1]SIGEF!$A:$O,4,0),0)</f>
        <v>0</v>
      </c>
      <c r="G32" s="10">
        <f>IFERROR(VLOOKUP($A32,[1]SIGEF!$A:$O,5,0),0)</f>
        <v>0</v>
      </c>
      <c r="H32" s="10">
        <f>IFERROR(VLOOKUP($A32,[1]SIGEF!$A:$O,6,0),0)</f>
        <v>0</v>
      </c>
      <c r="I32" s="10">
        <f>IFERROR(VLOOKUP($A32,[1]SIGEF!$A:$O,7,0),0)</f>
        <v>0</v>
      </c>
      <c r="J32" s="10">
        <f>IFERROR(VLOOKUP($A32,[1]SIGEF!$A:$O,8,0),0)</f>
        <v>0</v>
      </c>
      <c r="K32" s="10">
        <f>IFERROR(VLOOKUP($A32,[1]SIGEF!$A:$O,9,0),0)</f>
        <v>0</v>
      </c>
      <c r="L32" s="10">
        <v>0</v>
      </c>
      <c r="M32" s="10">
        <f>IFERROR(VLOOKUP($A32,[1]SIGEF!#REF!,12,0),0)</f>
        <v>0</v>
      </c>
      <c r="N32" s="10">
        <f>IFERROR(VLOOKUP($A32,[1]SIGEF!#REF!,13,0),0)</f>
        <v>0</v>
      </c>
      <c r="O32" s="10">
        <f>IFERROR(VLOOKUP($A32,[1]SIGEF!#REF!,14,0),0)</f>
        <v>0</v>
      </c>
      <c r="P32" s="10">
        <f>IFERROR(VLOOKUP($A32,[1]SIGEF!#REF!,15,0),0)</f>
        <v>0</v>
      </c>
      <c r="Q32" s="10">
        <f t="shared" si="1"/>
        <v>0</v>
      </c>
    </row>
    <row r="33" spans="1:17" x14ac:dyDescent="0.2">
      <c r="A33" s="8" t="s">
        <v>62</v>
      </c>
      <c r="B33" s="11" t="s">
        <v>63</v>
      </c>
      <c r="C33" s="10">
        <f>IFERROR(VLOOKUP($A33,[1]PRESUPUESTO!$A:$U,5,0),0)</f>
        <v>1105000</v>
      </c>
      <c r="D33" s="10">
        <v>425000</v>
      </c>
      <c r="E33" s="10">
        <f>IFERROR(VLOOKUP($A33,[1]SIGEF!$A:$O,3,0),0)</f>
        <v>0</v>
      </c>
      <c r="F33" s="10">
        <f>IFERROR(VLOOKUP($A33,[1]SIGEF!$A:$O,4,0),0)</f>
        <v>0</v>
      </c>
      <c r="G33" s="10">
        <f>IFERROR(VLOOKUP($A33,[1]SIGEF!$A:$O,5,0),0)</f>
        <v>0</v>
      </c>
      <c r="H33" s="10">
        <f>IFERROR(VLOOKUP($A33,[1]SIGEF!$A:$O,6,0),0)</f>
        <v>0</v>
      </c>
      <c r="I33" s="10">
        <f>IFERROR(VLOOKUP($A33,[1]SIGEF!$A:$O,7,0),0)</f>
        <v>0</v>
      </c>
      <c r="J33" s="10">
        <f>IFERROR(VLOOKUP($A33,[1]SIGEF!$A:$O,8,0),0)</f>
        <v>0</v>
      </c>
      <c r="K33" s="10">
        <f>IFERROR(VLOOKUP($A33,[1]SIGEF!$A:$O,9,0),0)</f>
        <v>0</v>
      </c>
      <c r="L33" s="10">
        <v>27398.47</v>
      </c>
      <c r="M33" s="10">
        <f>[2]RefCCPCuenta!$C$25</f>
        <v>24308.04</v>
      </c>
      <c r="N33" s="10">
        <f>IFERROR(VLOOKUP($A33,[1]SIGEF!#REF!,13,0),0)</f>
        <v>0</v>
      </c>
      <c r="O33" s="10">
        <f>IFERROR(VLOOKUP($A33,[1]SIGEF!#REF!,14,0),0)</f>
        <v>0</v>
      </c>
      <c r="P33" s="10">
        <f>IFERROR(VLOOKUP($A33,[1]SIGEF!#REF!,15,0),0)</f>
        <v>0</v>
      </c>
      <c r="Q33" s="10">
        <f t="shared" si="1"/>
        <v>51706.51</v>
      </c>
    </row>
    <row r="34" spans="1:17" x14ac:dyDescent="0.2">
      <c r="A34" s="8" t="s">
        <v>64</v>
      </c>
      <c r="B34" s="11" t="s">
        <v>65</v>
      </c>
      <c r="C34" s="10">
        <f>IFERROR(VLOOKUP($A34,[1]PRESUPUESTO!$A:$U,5,0),0)</f>
        <v>5475121</v>
      </c>
      <c r="D34" s="10">
        <v>5882577</v>
      </c>
      <c r="E34" s="10">
        <f>IFERROR(VLOOKUP($A34,[1]SIGEF!$A:$O,3,0),0)</f>
        <v>0</v>
      </c>
      <c r="F34" s="10">
        <f>IFERROR(VLOOKUP($A34,[1]SIGEF!$A:$O,4,0),0)</f>
        <v>0</v>
      </c>
      <c r="G34" s="10">
        <f>IFERROR(VLOOKUP($A34,[1]SIGEF!$A:$O,5,0),0)</f>
        <v>0</v>
      </c>
      <c r="H34" s="10">
        <f>IFERROR(VLOOKUP($A34,[1]SIGEF!$A:$O,6,0),0)</f>
        <v>0</v>
      </c>
      <c r="I34" s="10">
        <f>IFERROR(VLOOKUP($A34,[1]SIGEF!$A:$O,7,0),0)</f>
        <v>0</v>
      </c>
      <c r="J34" s="10">
        <f>IFERROR(VLOOKUP($A34,[1]SIGEF!$A:$O,8,0),0)</f>
        <v>13260.22</v>
      </c>
      <c r="K34" s="10">
        <f>IFERROR(VLOOKUP($A34,[1]SIGEF!$A:$O,9,0),0)</f>
        <v>6545</v>
      </c>
      <c r="L34" s="10">
        <v>0</v>
      </c>
      <c r="M34" s="10">
        <f>[2]RefCCPCuenta!$C$26</f>
        <v>75244.67</v>
      </c>
      <c r="N34" s="10">
        <f>IFERROR(VLOOKUP($A34,[1]SIGEF!#REF!,13,0),0)</f>
        <v>0</v>
      </c>
      <c r="O34" s="10">
        <f>IFERROR(VLOOKUP($A34,[1]SIGEF!#REF!,14,0),0)</f>
        <v>0</v>
      </c>
      <c r="P34" s="10">
        <f>IFERROR(VLOOKUP($A34,[1]SIGEF!#REF!,15,0),0)</f>
        <v>0</v>
      </c>
      <c r="Q34" s="10">
        <f t="shared" si="1"/>
        <v>95049.89</v>
      </c>
    </row>
    <row r="35" spans="1:17" ht="16.5" x14ac:dyDescent="0.2">
      <c r="A35" s="8" t="s">
        <v>66</v>
      </c>
      <c r="B35" s="11" t="s">
        <v>67</v>
      </c>
      <c r="C35" s="10">
        <f>IFERROR(VLOOKUP($A35,[1]PRESUPUESTO!$A:$U,5,0),0)</f>
        <v>29331700</v>
      </c>
      <c r="D35" s="10">
        <v>29142700</v>
      </c>
      <c r="E35" s="10">
        <f>IFERROR(VLOOKUP($A35,[1]SIGEF!$A:$O,3,0),0)</f>
        <v>0</v>
      </c>
      <c r="F35" s="10">
        <f>IFERROR(VLOOKUP($A35,[1]SIGEF!$A:$O,4,0),0)</f>
        <v>0</v>
      </c>
      <c r="G35" s="10">
        <f>IFERROR(VLOOKUP($A35,[1]SIGEF!$A:$O,5,0),0)</f>
        <v>269581.2</v>
      </c>
      <c r="H35" s="10">
        <f>IFERROR(VLOOKUP($A35,[1]SIGEF!$A:$O,6,0),0)</f>
        <v>167110</v>
      </c>
      <c r="I35" s="10">
        <f>IFERROR(VLOOKUP($A35,[1]SIGEF!$A:$O,7,0),0)</f>
        <v>0</v>
      </c>
      <c r="J35" s="10">
        <f>IFERROR(VLOOKUP($A35,[1]SIGEF!$A:$O,8,0),0)</f>
        <v>51036.800000000003</v>
      </c>
      <c r="K35" s="10">
        <f>IFERROR(VLOOKUP($A35,[1]SIGEF!$A:$O,9,0),0)</f>
        <v>104818.19</v>
      </c>
      <c r="L35" s="10">
        <v>5243374.8</v>
      </c>
      <c r="M35" s="10">
        <f>[2]RefCCPCuenta!$C$27</f>
        <v>246500.13</v>
      </c>
      <c r="N35" s="10">
        <f>IFERROR(VLOOKUP($A35,[1]SIGEF!#REF!,13,0),0)</f>
        <v>0</v>
      </c>
      <c r="O35" s="10">
        <f>IFERROR(VLOOKUP($A35,[1]SIGEF!#REF!,14,0),0)</f>
        <v>0</v>
      </c>
      <c r="P35" s="10">
        <f>IFERROR(VLOOKUP($A35,[1]SIGEF!#REF!,15,0),0)</f>
        <v>0</v>
      </c>
      <c r="Q35" s="10">
        <f t="shared" si="1"/>
        <v>6082421.1200000001</v>
      </c>
    </row>
    <row r="36" spans="1:17" ht="16.5" x14ac:dyDescent="0.2">
      <c r="A36" s="8" t="s">
        <v>68</v>
      </c>
      <c r="B36" s="11" t="s">
        <v>69</v>
      </c>
      <c r="C36" s="10">
        <f>IFERROR(VLOOKUP($A36,[1]PRESUPUESTO!$A:$U,5,0),0)</f>
        <v>0</v>
      </c>
      <c r="D36" s="10">
        <f>IFERROR(VLOOKUP($A36,[1]PRESUPUESTO!$A:$U,9,0),0)</f>
        <v>0</v>
      </c>
      <c r="E36" s="10">
        <f>IFERROR(VLOOKUP($A36,[1]SIGEF!$A:$O,3,0),0)</f>
        <v>0</v>
      </c>
      <c r="F36" s="10">
        <f>IFERROR(VLOOKUP($A36,[1]SIGEF!$A:$O,4,0),0)</f>
        <v>0</v>
      </c>
      <c r="G36" s="10">
        <f>IFERROR(VLOOKUP($A36,[1]SIGEF!$A:$O,5,0),0)</f>
        <v>0</v>
      </c>
      <c r="H36" s="10">
        <f>IFERROR(VLOOKUP($A36,[1]SIGEF!$A:$O,6,0),0)</f>
        <v>0</v>
      </c>
      <c r="I36" s="10">
        <f>IFERROR(VLOOKUP($A36,[1]SIGEF!$A:$O,7,0),0)</f>
        <v>0</v>
      </c>
      <c r="J36" s="10">
        <f>IFERROR(VLOOKUP($A36,[1]SIGEF!$A:$O,8,0),0)</f>
        <v>0</v>
      </c>
      <c r="K36" s="10">
        <f>IFERROR(VLOOKUP($A36,[1]SIGEF!$A:$O,9,0),0)</f>
        <v>0</v>
      </c>
      <c r="L36" s="10">
        <v>0</v>
      </c>
      <c r="M36" s="10">
        <f>IFERROR(VLOOKUP($A36,[1]SIGEF!#REF!,12,0),0)</f>
        <v>0</v>
      </c>
      <c r="N36" s="10">
        <f>IFERROR(VLOOKUP($A36,[1]SIGEF!#REF!,13,0),0)</f>
        <v>0</v>
      </c>
      <c r="O36" s="10">
        <f>IFERROR(VLOOKUP($A36,[1]SIGEF!#REF!,14,0),0)</f>
        <v>0</v>
      </c>
      <c r="P36" s="10">
        <f>IFERROR(VLOOKUP($A36,[1]SIGEF!#REF!,15,0),0)</f>
        <v>0</v>
      </c>
      <c r="Q36" s="10">
        <f t="shared" si="1"/>
        <v>0</v>
      </c>
    </row>
    <row r="37" spans="1:17" x14ac:dyDescent="0.2">
      <c r="A37" s="8" t="s">
        <v>70</v>
      </c>
      <c r="B37" s="9" t="s">
        <v>71</v>
      </c>
      <c r="C37" s="10">
        <f>IFERROR(VLOOKUP($A37,[1]PRESUPUESTO!$A:$U,5,0),0)</f>
        <v>25657000</v>
      </c>
      <c r="D37" s="10">
        <v>15618913</v>
      </c>
      <c r="E37" s="10">
        <f>IFERROR(VLOOKUP($A37,[1]SIGEF!$A:$O,3,0),0)</f>
        <v>0</v>
      </c>
      <c r="F37" s="10">
        <f>IFERROR(VLOOKUP($A37,[1]SIGEF!$A:$O,4,0),0)</f>
        <v>0</v>
      </c>
      <c r="G37" s="10">
        <f>IFERROR(VLOOKUP($A37,[1]SIGEF!$A:$O,5,0),0)</f>
        <v>565677.63</v>
      </c>
      <c r="H37" s="10">
        <f>IFERROR(VLOOKUP($A37,[1]SIGEF!$A:$O,6,0),0)</f>
        <v>0</v>
      </c>
      <c r="I37" s="10">
        <f>IFERROR(VLOOKUP($A37,[1]SIGEF!$A:$O,7,0),0)</f>
        <v>143842</v>
      </c>
      <c r="J37" s="10">
        <f>IFERROR(VLOOKUP($A37,[1]SIGEF!$A:$O,8,0),0)</f>
        <v>732496.12</v>
      </c>
      <c r="K37" s="10">
        <f>IFERROR(VLOOKUP($A37,[1]SIGEF!$A:$O,9,0),0)</f>
        <v>629100.06000000006</v>
      </c>
      <c r="L37" s="10">
        <v>182561</v>
      </c>
      <c r="M37" s="10">
        <f>[2]RefCCPCuenta!$C$28</f>
        <v>1436809.13</v>
      </c>
      <c r="N37" s="10">
        <f>IFERROR(VLOOKUP($A37,[1]SIGEF!#REF!,13,0),0)</f>
        <v>0</v>
      </c>
      <c r="O37" s="10">
        <f>IFERROR(VLOOKUP($A37,[1]SIGEF!#REF!,14,0),0)</f>
        <v>0</v>
      </c>
      <c r="P37" s="10">
        <f>IFERROR(VLOOKUP($A37,[1]SIGEF!#REF!,15,0),0)</f>
        <v>0</v>
      </c>
      <c r="Q37" s="10">
        <f t="shared" si="1"/>
        <v>3690485.94</v>
      </c>
    </row>
    <row r="38" spans="1:17" x14ac:dyDescent="0.2">
      <c r="B38" s="6" t="s">
        <v>72</v>
      </c>
      <c r="C38" s="21">
        <f t="shared" ref="C38:Q38" si="4">C39+C40+C42+C44+C45+C46+C41+C43</f>
        <v>906285648</v>
      </c>
      <c r="D38" s="21">
        <f t="shared" si="4"/>
        <v>1003094898</v>
      </c>
      <c r="E38" s="21">
        <f t="shared" si="4"/>
        <v>48753923.450000003</v>
      </c>
      <c r="F38" s="21">
        <f t="shared" si="4"/>
        <v>63290088.200000003</v>
      </c>
      <c r="G38" s="21">
        <f t="shared" si="4"/>
        <v>88457968.430000007</v>
      </c>
      <c r="H38" s="21">
        <f t="shared" si="4"/>
        <v>69059805.049999997</v>
      </c>
      <c r="I38" s="21">
        <f t="shared" si="4"/>
        <v>69132675.280000001</v>
      </c>
      <c r="J38" s="21">
        <f t="shared" si="4"/>
        <v>104709640.50999999</v>
      </c>
      <c r="K38" s="21">
        <f t="shared" si="4"/>
        <v>83837142.969999999</v>
      </c>
      <c r="L38" s="21">
        <f t="shared" si="4"/>
        <v>89582257.469999999</v>
      </c>
      <c r="M38" s="21">
        <f t="shared" si="4"/>
        <v>55293792.109999999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672117293.47000003</v>
      </c>
    </row>
    <row r="39" spans="1:17" x14ac:dyDescent="0.2">
      <c r="A39" s="8" t="s">
        <v>73</v>
      </c>
      <c r="B39" s="11" t="s">
        <v>74</v>
      </c>
      <c r="C39" s="10">
        <f>IFERROR(VLOOKUP($A39,[1]PRESUPUESTO!$A:$U,5,0),0)</f>
        <v>80051097</v>
      </c>
      <c r="D39" s="10">
        <f>IFERROR(VLOOKUP($A39,[1]PRESUPUESTO!$A:$U,9,0),0)</f>
        <v>116360347</v>
      </c>
      <c r="E39" s="10">
        <f>IFERROR(VLOOKUP($A39,[1]SIGEF!$A:$O,3,0),0)</f>
        <v>100000</v>
      </c>
      <c r="F39" s="10">
        <f>IFERROR(VLOOKUP($A39,[1]SIGEF!$A:$O,4,0),0)</f>
        <v>100000</v>
      </c>
      <c r="G39" s="10">
        <f>IFERROR(VLOOKUP($A39,[1]SIGEF!$A:$O,5,0),0)</f>
        <v>9504574.4800000004</v>
      </c>
      <c r="H39" s="10">
        <f>IFERROR(VLOOKUP($A39,[1]SIGEF!$A:$O,6,0),0)</f>
        <v>11334374.85</v>
      </c>
      <c r="I39" s="10">
        <f>IFERROR(VLOOKUP($A39,[1]SIGEF!$A:$O,7,0),0)</f>
        <v>6961975.0800000001</v>
      </c>
      <c r="J39" s="10">
        <f>IFERROR(VLOOKUP($A39,[1]SIGEF!$A:$O,8,0),0)</f>
        <v>19098170.309999999</v>
      </c>
      <c r="K39" s="10">
        <f>IFERROR(VLOOKUP($A39,[1]SIGEF!$A:$O,9,0),0)</f>
        <v>13453169.82</v>
      </c>
      <c r="L39" s="10">
        <v>8106815.5199999996</v>
      </c>
      <c r="M39" s="10">
        <f>[2]RefCCPCuenta!$C$30</f>
        <v>1852666.66</v>
      </c>
      <c r="N39" s="10">
        <f>IFERROR(VLOOKUP($A39,[1]SIGEF!#REF!,13,0),0)</f>
        <v>0</v>
      </c>
      <c r="O39" s="10">
        <f>IFERROR(VLOOKUP($A39,[1]SIGEF!#REF!,14,0),0)</f>
        <v>0</v>
      </c>
      <c r="P39" s="10">
        <f>IFERROR(VLOOKUP($A39,[1]SIGEF!#REF!,15,0),0)</f>
        <v>0</v>
      </c>
      <c r="Q39" s="10">
        <f t="shared" ref="Q39:Q75" si="5">E39+F39+G39+H39+I39+J39+K39+L39+M39+N39+O39+P39</f>
        <v>70511746.719999999</v>
      </c>
    </row>
    <row r="40" spans="1:17" ht="16.5" x14ac:dyDescent="0.2">
      <c r="A40" s="8" t="s">
        <v>75</v>
      </c>
      <c r="B40" s="11" t="s">
        <v>76</v>
      </c>
      <c r="C40" s="10">
        <f>IFERROR(VLOOKUP($A40,[1]PRESUPUESTO!$A:$U,5,0),0)</f>
        <v>409808934</v>
      </c>
      <c r="D40" s="10">
        <f>IFERROR(VLOOKUP($A40,[1]PRESUPUESTO!$A:$U,9,0),0)</f>
        <v>409808934</v>
      </c>
      <c r="E40" s="10">
        <f>IFERROR(VLOOKUP($A40,[1]SIGEF!$A:$O,3,0),0)</f>
        <v>20650189.25</v>
      </c>
      <c r="F40" s="10">
        <f>IFERROR(VLOOKUP($A40,[1]SIGEF!$A:$O,4,0),0)</f>
        <v>29369354</v>
      </c>
      <c r="G40" s="10">
        <f>IFERROR(VLOOKUP($A40,[1]SIGEF!$A:$O,5,0),0)</f>
        <v>45011594.75</v>
      </c>
      <c r="H40" s="10">
        <f>IFERROR(VLOOKUP($A40,[1]SIGEF!$A:$O,6,0),0)</f>
        <v>31677046</v>
      </c>
      <c r="I40" s="10">
        <f>IFERROR(VLOOKUP($A40,[1]SIGEF!$A:$O,7,0),0)</f>
        <v>31677046</v>
      </c>
      <c r="J40" s="10">
        <f>IFERROR(VLOOKUP($A40,[1]SIGEF!$A:$O,8,0),0)</f>
        <v>31677046</v>
      </c>
      <c r="K40" s="10">
        <f>IFERROR(VLOOKUP($A40,[1]SIGEF!$A:$O,9,0),0)</f>
        <v>20650188.949999999</v>
      </c>
      <c r="L40" s="10">
        <v>42703902.75</v>
      </c>
      <c r="M40" s="10">
        <f>[2]RefCCPCuenta!$C$31</f>
        <v>20885986.25</v>
      </c>
      <c r="N40" s="10">
        <f>IFERROR(VLOOKUP($A40,[1]SIGEF!#REF!,13,0),0)</f>
        <v>0</v>
      </c>
      <c r="O40" s="10">
        <f>IFERROR(VLOOKUP($A40,[1]SIGEF!#REF!,14,0),0)</f>
        <v>0</v>
      </c>
      <c r="P40" s="10">
        <f>IFERROR(VLOOKUP($A40,[1]SIGEF!#REF!,15,0),0)</f>
        <v>0</v>
      </c>
      <c r="Q40" s="10">
        <f t="shared" si="5"/>
        <v>274302353.94999999</v>
      </c>
    </row>
    <row r="41" spans="1:17" ht="16.5" x14ac:dyDescent="0.2">
      <c r="A41" s="8" t="s">
        <v>77</v>
      </c>
      <c r="B41" s="11" t="s">
        <v>78</v>
      </c>
      <c r="C41" s="10">
        <f>IFERROR(VLOOKUP($A41,[1]PRESUPUESTO!$A:$U,5,0),0)</f>
        <v>0</v>
      </c>
      <c r="D41" s="10">
        <f>IFERROR(VLOOKUP($A41,[1]PRESUPUESTO!$A:$U,9,0),0)</f>
        <v>0</v>
      </c>
      <c r="E41" s="10">
        <f>IFERROR(VLOOKUP($A41,[1]SIGEF!$A:$O,3,0),0)</f>
        <v>0</v>
      </c>
      <c r="F41" s="10">
        <f>IFERROR(VLOOKUP($A41,[1]SIGEF!$A:$O,4,0),0)</f>
        <v>0</v>
      </c>
      <c r="G41" s="10">
        <f>IFERROR(VLOOKUP($A41,[1]SIGEF!$A:$O,5,0),0)</f>
        <v>0</v>
      </c>
      <c r="H41" s="10">
        <f>IFERROR(VLOOKUP($A41,[1]SIGEF!$A:$O,6,0),0)</f>
        <v>0</v>
      </c>
      <c r="I41" s="10">
        <f>IFERROR(VLOOKUP($A41,[1]SIGEF!$A:$O,7,0),0)</f>
        <v>0</v>
      </c>
      <c r="J41" s="10">
        <f>IFERROR(VLOOKUP($A41,[1]SIGEF!$A:$O,8,0),0)</f>
        <v>0</v>
      </c>
      <c r="K41" s="10">
        <f>IFERROR(VLOOKUP($A41,[1]SIGEF!$A:$O,9,0),0)</f>
        <v>0</v>
      </c>
      <c r="L41" s="10">
        <v>0</v>
      </c>
      <c r="M41" s="10">
        <f>IFERROR(VLOOKUP($A41,[1]SIGEF!#REF!,12,0),0)</f>
        <v>0</v>
      </c>
      <c r="N41" s="10">
        <f>IFERROR(VLOOKUP($A41,[1]SIGEF!#REF!,13,0),0)</f>
        <v>0</v>
      </c>
      <c r="O41" s="10">
        <f>IFERROR(VLOOKUP($A41,[1]SIGEF!#REF!,14,0),0)</f>
        <v>0</v>
      </c>
      <c r="P41" s="10">
        <f>IFERROR(VLOOKUP($A41,[1]SIGEF!#REF!,15,0),0)</f>
        <v>0</v>
      </c>
      <c r="Q41" s="10">
        <f t="shared" si="5"/>
        <v>0</v>
      </c>
    </row>
    <row r="42" spans="1:17" ht="16.5" x14ac:dyDescent="0.2">
      <c r="A42" s="8" t="s">
        <v>79</v>
      </c>
      <c r="B42" s="11" t="s">
        <v>80</v>
      </c>
      <c r="C42" s="10">
        <f>IFERROR(VLOOKUP($A42,[1]PRESUPUESTO!$A:$U,5,0),0)</f>
        <v>109657636</v>
      </c>
      <c r="D42" s="10">
        <f>IFERROR(VLOOKUP($A42,[1]PRESUPUESTO!$A:$U,9,0),0)</f>
        <v>169657636</v>
      </c>
      <c r="E42" s="10">
        <f>IFERROR(VLOOKUP($A42,[1]SIGEF!$A:$O,3,0),0)</f>
        <v>8538769.5399999991</v>
      </c>
      <c r="F42" s="10">
        <f>IFERROR(VLOOKUP($A42,[1]SIGEF!$A:$O,4,0),0)</f>
        <v>8538769.5399999991</v>
      </c>
      <c r="G42" s="10">
        <f>IFERROR(VLOOKUP($A42,[1]SIGEF!$A:$O,5,0),0)</f>
        <v>8538769.5399999991</v>
      </c>
      <c r="H42" s="10">
        <f>IFERROR(VLOOKUP($A42,[1]SIGEF!$A:$O,6,0),0)</f>
        <v>8538769.5399999991</v>
      </c>
      <c r="I42" s="10">
        <f>IFERROR(VLOOKUP($A42,[1]SIGEF!$A:$O,7,0),0)</f>
        <v>8538769.5399999991</v>
      </c>
      <c r="J42" s="10">
        <f>IFERROR(VLOOKUP($A42,[1]SIGEF!$A:$O,8,0),0)</f>
        <v>34549104.539999999</v>
      </c>
      <c r="K42" s="10">
        <f>IFERROR(VLOOKUP($A42,[1]SIGEF!$A:$O,9,0),0)</f>
        <v>18538769.539999999</v>
      </c>
      <c r="L42" s="10">
        <v>13538769.539999999</v>
      </c>
      <c r="M42" s="10">
        <f>[2]RefCCPCuenta!$C$32</f>
        <v>13538769.539999999</v>
      </c>
      <c r="N42" s="10">
        <f>IFERROR(VLOOKUP($A42,[1]SIGEF!#REF!,13,0),0)</f>
        <v>0</v>
      </c>
      <c r="O42" s="10">
        <f>IFERROR(VLOOKUP($A42,[1]SIGEF!#REF!,14,0),0)</f>
        <v>0</v>
      </c>
      <c r="P42" s="10">
        <f>IFERROR(VLOOKUP($A42,[1]SIGEF!#REF!,15,0),0)</f>
        <v>0</v>
      </c>
      <c r="Q42" s="10">
        <f t="shared" si="5"/>
        <v>122859260.85999998</v>
      </c>
    </row>
    <row r="43" spans="1:17" ht="16.5" x14ac:dyDescent="0.2">
      <c r="A43" s="8" t="s">
        <v>81</v>
      </c>
      <c r="B43" s="11" t="s">
        <v>82</v>
      </c>
      <c r="C43" s="10">
        <f>IFERROR(VLOOKUP($A43,[1]PRESUPUESTO!$A:$U,5,0),0)</f>
        <v>0</v>
      </c>
      <c r="D43" s="10">
        <f>IFERROR(VLOOKUP($A43,[1]PRESUPUESTO!$A:$U,9,0),0)</f>
        <v>0</v>
      </c>
      <c r="E43" s="10">
        <f>IFERROR(VLOOKUP($A43,[1]SIGEF!$A:$O,3,0),0)</f>
        <v>0</v>
      </c>
      <c r="F43" s="10">
        <f>IFERROR(VLOOKUP($A43,[1]SIGEF!$A:$O,4,0),0)</f>
        <v>0</v>
      </c>
      <c r="G43" s="10">
        <f>IFERROR(VLOOKUP($A43,[1]SIGEF!$A:$O,5,0),0)</f>
        <v>0</v>
      </c>
      <c r="H43" s="10">
        <f>IFERROR(VLOOKUP($A43,[1]SIGEF!$A:$O,6,0),0)</f>
        <v>0</v>
      </c>
      <c r="I43" s="10">
        <f>IFERROR(VLOOKUP($A43,[1]SIGEF!$A:$O,7,0),0)</f>
        <v>0</v>
      </c>
      <c r="J43" s="10">
        <f>IFERROR(VLOOKUP($A43,[1]SIGEF!$A:$O,8,0),0)</f>
        <v>0</v>
      </c>
      <c r="K43" s="10">
        <f>IFERROR(VLOOKUP($A43,[1]SIGEF!$A:$O,9,0),0)</f>
        <v>0</v>
      </c>
      <c r="L43" s="10">
        <v>0</v>
      </c>
      <c r="M43" s="10">
        <f>IFERROR(VLOOKUP($A43,[1]SIGEF!#REF!,12,0),0)</f>
        <v>0</v>
      </c>
      <c r="N43" s="10">
        <f>IFERROR(VLOOKUP($A43,[1]SIGEF!#REF!,13,0),0)</f>
        <v>0</v>
      </c>
      <c r="O43" s="10">
        <f>IFERROR(VLOOKUP($A43,[1]SIGEF!#REF!,14,0),0)</f>
        <v>0</v>
      </c>
      <c r="P43" s="10">
        <f>IFERROR(VLOOKUP($A43,[1]SIGEF!#REF!,15,0),0)</f>
        <v>0</v>
      </c>
      <c r="Q43" s="10">
        <f t="shared" si="5"/>
        <v>0</v>
      </c>
    </row>
    <row r="44" spans="1:17" x14ac:dyDescent="0.2">
      <c r="A44" s="8" t="s">
        <v>83</v>
      </c>
      <c r="B44" s="9" t="s">
        <v>84</v>
      </c>
      <c r="C44" s="10">
        <f>IFERROR(VLOOKUP($A44,[1]PRESUPUESTO!$A:$U,5,0),0)</f>
        <v>0</v>
      </c>
      <c r="D44" s="10">
        <f>IFERROR(VLOOKUP($A44,[1]PRESUPUESTO!$A:$U,9,0),0)</f>
        <v>0</v>
      </c>
      <c r="E44" s="10">
        <f>IFERROR(VLOOKUP($A44,[1]SIGEF!$A:$O,3,0),0)</f>
        <v>0</v>
      </c>
      <c r="F44" s="10">
        <f>IFERROR(VLOOKUP($A44,[1]SIGEF!$A:$O,4,0),0)</f>
        <v>0</v>
      </c>
      <c r="G44" s="10">
        <f>IFERROR(VLOOKUP($A44,[1]SIGEF!$A:$O,5,0),0)</f>
        <v>0</v>
      </c>
      <c r="H44" s="10">
        <f>IFERROR(VLOOKUP($A44,[1]SIGEF!$A:$O,6,0),0)</f>
        <v>0</v>
      </c>
      <c r="I44" s="10">
        <f>IFERROR(VLOOKUP($A44,[1]SIGEF!$A:$O,7,0),0)</f>
        <v>0</v>
      </c>
      <c r="J44" s="10">
        <f>IFERROR(VLOOKUP($A44,[1]SIGEF!$A:$O,8,0),0)</f>
        <v>0</v>
      </c>
      <c r="K44" s="10">
        <f>IFERROR(VLOOKUP($A44,[1]SIGEF!$A:$O,9,0),0)</f>
        <v>0</v>
      </c>
      <c r="L44" s="10">
        <v>0</v>
      </c>
      <c r="M44" s="10">
        <f>IFERROR(VLOOKUP($A44,[1]SIGEF!#REF!,12,0),0)</f>
        <v>0</v>
      </c>
      <c r="N44" s="10">
        <f>IFERROR(VLOOKUP($A44,[1]SIGEF!#REF!,13,0),0)</f>
        <v>0</v>
      </c>
      <c r="O44" s="10">
        <f>IFERROR(VLOOKUP($A44,[1]SIGEF!#REF!,14,0),0)</f>
        <v>0</v>
      </c>
      <c r="P44" s="10">
        <f>IFERROR(VLOOKUP($A44,[1]SIGEF!#REF!,15,0),0)</f>
        <v>0</v>
      </c>
      <c r="Q44" s="10">
        <f t="shared" si="5"/>
        <v>0</v>
      </c>
    </row>
    <row r="45" spans="1:17" x14ac:dyDescent="0.2">
      <c r="A45" s="8" t="s">
        <v>85</v>
      </c>
      <c r="B45" s="11" t="s">
        <v>86</v>
      </c>
      <c r="C45" s="10">
        <f>IFERROR(VLOOKUP($A45,[1]PRESUPUESTO!$A:$U,5,0),0)</f>
        <v>11556832</v>
      </c>
      <c r="D45" s="10">
        <f>IFERROR(VLOOKUP($A45,[1]PRESUPUESTO!$A:$U,9,0),0)</f>
        <v>11556832</v>
      </c>
      <c r="E45" s="10">
        <f>IFERROR(VLOOKUP($A45,[1]SIGEF!$A:$O,3,0),0)</f>
        <v>0</v>
      </c>
      <c r="F45" s="10">
        <f>IFERROR(VLOOKUP($A45,[1]SIGEF!$A:$O,4,0),0)</f>
        <v>0</v>
      </c>
      <c r="G45" s="10">
        <f>IFERROR(VLOOKUP($A45,[1]SIGEF!$A:$O,5,0),0)</f>
        <v>0</v>
      </c>
      <c r="H45" s="10">
        <f>IFERROR(VLOOKUP($A45,[1]SIGEF!$A:$O,6,0),0)</f>
        <v>0</v>
      </c>
      <c r="I45" s="10">
        <f>IFERROR(VLOOKUP($A45,[1]SIGEF!$A:$O,7,0),0)</f>
        <v>555000</v>
      </c>
      <c r="J45" s="10">
        <f>IFERROR(VLOOKUP($A45,[1]SIGEF!$A:$O,8,0),0)</f>
        <v>0</v>
      </c>
      <c r="K45" s="10">
        <f>IFERROR(VLOOKUP($A45,[1]SIGEF!$A:$O,9,0),0)</f>
        <v>0</v>
      </c>
      <c r="L45" s="10">
        <v>0</v>
      </c>
      <c r="M45" s="10">
        <f>IFERROR(VLOOKUP($A45,[1]SIGEF!#REF!,12,0),0)</f>
        <v>0</v>
      </c>
      <c r="N45" s="10">
        <f>IFERROR(VLOOKUP($A45,[1]SIGEF!#REF!,13,0),0)</f>
        <v>0</v>
      </c>
      <c r="O45" s="10">
        <f>IFERROR(VLOOKUP($A45,[1]SIGEF!#REF!,14,0),0)</f>
        <v>0</v>
      </c>
      <c r="P45" s="10">
        <f>IFERROR(VLOOKUP($A45,[1]SIGEF!#REF!,15,0),0)</f>
        <v>0</v>
      </c>
      <c r="Q45" s="10">
        <f t="shared" si="5"/>
        <v>555000</v>
      </c>
    </row>
    <row r="46" spans="1:17" ht="16.5" x14ac:dyDescent="0.2">
      <c r="A46" s="8" t="s">
        <v>87</v>
      </c>
      <c r="B46" s="11" t="s">
        <v>88</v>
      </c>
      <c r="C46" s="10">
        <f>IFERROR(VLOOKUP($A46,[1]PRESUPUESTO!$A:$U,5,0),0)</f>
        <v>295211149</v>
      </c>
      <c r="D46" s="10">
        <f>IFERROR(VLOOKUP($A46,[1]PRESUPUESTO!$A:$U,9,0),0)</f>
        <v>295711149</v>
      </c>
      <c r="E46" s="10">
        <f>IFERROR(VLOOKUP($A46,[1]SIGEF!$A:$O,3,0),0)</f>
        <v>19464964.66</v>
      </c>
      <c r="F46" s="10">
        <f>IFERROR(VLOOKUP($A46,[1]SIGEF!$A:$O,4,0),0)</f>
        <v>25281964.66</v>
      </c>
      <c r="G46" s="10">
        <f>IFERROR(VLOOKUP($A46,[1]SIGEF!$A:$O,5,0),0)</f>
        <v>25403029.66</v>
      </c>
      <c r="H46" s="10">
        <f>IFERROR(VLOOKUP($A46,[1]SIGEF!$A:$O,6,0),0)</f>
        <v>17509614.66</v>
      </c>
      <c r="I46" s="10">
        <f>IFERROR(VLOOKUP($A46,[1]SIGEF!$A:$O,7,0),0)</f>
        <v>21399884.66</v>
      </c>
      <c r="J46" s="10">
        <f>IFERROR(VLOOKUP($A46,[1]SIGEF!$A:$O,8,0),0)</f>
        <v>19385319.66</v>
      </c>
      <c r="K46" s="10">
        <f>IFERROR(VLOOKUP($A46,[1]SIGEF!$A:$O,9,0),0)</f>
        <v>31195014.66</v>
      </c>
      <c r="L46" s="10">
        <v>25232769.66</v>
      </c>
      <c r="M46" s="10">
        <f>[2]RefCCPCuenta!$C$33</f>
        <v>19016369.66</v>
      </c>
      <c r="N46" s="10">
        <f>IFERROR(VLOOKUP($A46,[1]SIGEF!#REF!,13,0),0)</f>
        <v>0</v>
      </c>
      <c r="O46" s="10">
        <f>IFERROR(VLOOKUP($A46,[1]SIGEF!#REF!,14,0),0)</f>
        <v>0</v>
      </c>
      <c r="P46" s="10">
        <f>IFERROR(VLOOKUP($A46,[1]SIGEF!#REF!,15,0),0)</f>
        <v>0</v>
      </c>
      <c r="Q46" s="10">
        <f t="shared" si="5"/>
        <v>203888931.94</v>
      </c>
    </row>
    <row r="47" spans="1:17" s="14" customFormat="1" ht="15" x14ac:dyDescent="0.2">
      <c r="B47" s="6" t="s">
        <v>89</v>
      </c>
      <c r="C47" s="21">
        <f t="shared" ref="C47:N47" si="6">C49</f>
        <v>45000000</v>
      </c>
      <c r="D47" s="21">
        <f t="shared" si="6"/>
        <v>45000000</v>
      </c>
      <c r="E47" s="21">
        <f t="shared" si="6"/>
        <v>0</v>
      </c>
      <c r="F47" s="21">
        <f t="shared" si="6"/>
        <v>0</v>
      </c>
      <c r="G47" s="21">
        <f t="shared" si="6"/>
        <v>0</v>
      </c>
      <c r="H47" s="21">
        <f t="shared" si="6"/>
        <v>0</v>
      </c>
      <c r="I47" s="21">
        <f t="shared" si="6"/>
        <v>0</v>
      </c>
      <c r="J47" s="21">
        <f t="shared" si="6"/>
        <v>0</v>
      </c>
      <c r="K47" s="21">
        <f t="shared" si="6"/>
        <v>45000000</v>
      </c>
      <c r="L47" s="21">
        <f t="shared" si="6"/>
        <v>0</v>
      </c>
      <c r="M47" s="21">
        <f t="shared" si="6"/>
        <v>0</v>
      </c>
      <c r="N47" s="21">
        <f t="shared" si="6"/>
        <v>0</v>
      </c>
      <c r="O47" s="21">
        <v>0</v>
      </c>
      <c r="P47" s="10">
        <v>0</v>
      </c>
      <c r="Q47" s="21">
        <f t="shared" si="5"/>
        <v>45000000</v>
      </c>
    </row>
    <row r="48" spans="1:17" x14ac:dyDescent="0.2">
      <c r="A48" s="8" t="s">
        <v>90</v>
      </c>
      <c r="B48" s="11" t="s">
        <v>91</v>
      </c>
      <c r="C48" s="21">
        <f>IFERROR(VLOOKUP($A48,[1]PRESUPUESTO!$A:$U,5,0),0)</f>
        <v>0</v>
      </c>
      <c r="D48" s="21">
        <f>IFERROR(VLOOKUP($A48,[1]PRESUPUESTO!$A:$U,9,0),0)</f>
        <v>0</v>
      </c>
      <c r="E48" s="21">
        <f>IFERROR(VLOOKUP($A48,[1]SIGEF!$A:$O,3,0),0)</f>
        <v>0</v>
      </c>
      <c r="F48" s="21">
        <f>IFERROR(VLOOKUP($A48,[1]SIGEF!$A:$O,4,0),0)</f>
        <v>0</v>
      </c>
      <c r="G48" s="21">
        <f>IFERROR(VLOOKUP($A48,[1]SIGEF!$A:$O,5,0),0)</f>
        <v>0</v>
      </c>
      <c r="H48" s="21">
        <f>IFERROR(VLOOKUP($A48,[1]SIGEF!$A:$O,6,0),0)</f>
        <v>0</v>
      </c>
      <c r="I48" s="21">
        <f>IFERROR(VLOOKUP($A48,[1]SIGEF!$A:$O,7,0),0)</f>
        <v>0</v>
      </c>
      <c r="J48" s="21">
        <f>IFERROR(VLOOKUP($A48,[1]SIGEF!$A:$O,8,0),0)</f>
        <v>0</v>
      </c>
      <c r="K48" s="21">
        <f>IFERROR(VLOOKUP($A48,[1]SIGEF!$A:$O,9,0),0)</f>
        <v>0</v>
      </c>
      <c r="L48" s="21">
        <f>IFERROR(VLOOKUP($A48,[1]SIGEF!#REF!,11,0),0)</f>
        <v>0</v>
      </c>
      <c r="M48" s="21">
        <f>IFERROR(VLOOKUP($A48,[1]SIGEF!#REF!,12,0),0)</f>
        <v>0</v>
      </c>
      <c r="N48" s="21">
        <f>IFERROR(VLOOKUP($A48,[1]SIGEF!#REF!,13,0),0)</f>
        <v>0</v>
      </c>
      <c r="O48" s="21">
        <f>IFERROR(VLOOKUP($A48,[1]SIGEF!#REF!,14,0),0)</f>
        <v>0</v>
      </c>
      <c r="P48" s="21">
        <f>IFERROR(VLOOKUP($A48,[1]SIGEF!#REF!,15,0),0)</f>
        <v>0</v>
      </c>
      <c r="Q48" s="21">
        <f t="shared" si="5"/>
        <v>0</v>
      </c>
    </row>
    <row r="49" spans="1:17" ht="16.5" x14ac:dyDescent="0.2">
      <c r="A49" s="8" t="s">
        <v>92</v>
      </c>
      <c r="B49" s="11" t="s">
        <v>93</v>
      </c>
      <c r="C49" s="10">
        <f>IFERROR(VLOOKUP($A49,[1]PRESUPUESTO!$A:$U,5,0),0)</f>
        <v>45000000</v>
      </c>
      <c r="D49" s="10">
        <f>IFERROR(VLOOKUP($A49,[1]PRESUPUESTO!$A:$U,9,0),0)</f>
        <v>45000000</v>
      </c>
      <c r="E49" s="10">
        <f>IFERROR(VLOOKUP($A49,[1]SIGEF!$A:$O,3,0),0)</f>
        <v>0</v>
      </c>
      <c r="F49" s="10">
        <f>IFERROR(VLOOKUP($A49,[1]SIGEF!$A:$O,4,0),0)</f>
        <v>0</v>
      </c>
      <c r="G49" s="10">
        <f>IFERROR(VLOOKUP($A49,[1]SIGEF!$A:$O,5,0),0)</f>
        <v>0</v>
      </c>
      <c r="H49" s="10">
        <f>IFERROR(VLOOKUP($A49,[1]SIGEF!$A:$O,6,0),0)</f>
        <v>0</v>
      </c>
      <c r="I49" s="10">
        <f>IFERROR(VLOOKUP($A49,[1]SIGEF!$A:$O,7,0),0)</f>
        <v>0</v>
      </c>
      <c r="J49" s="10">
        <f>IFERROR(VLOOKUP($A49,[1]SIGEF!$A:$O,8,0),0)</f>
        <v>0</v>
      </c>
      <c r="K49" s="10">
        <f>IFERROR(VLOOKUP($A49,[1]SIGEF!$A:$O,9,0),0)</f>
        <v>45000000</v>
      </c>
      <c r="L49" s="10">
        <f>IFERROR(VLOOKUP($A49,[1]SIGEF!#REF!,11,0),0)</f>
        <v>0</v>
      </c>
      <c r="M49" s="10">
        <f>IFERROR(VLOOKUP($A49,[1]SIGEF!#REF!,12,0),0)</f>
        <v>0</v>
      </c>
      <c r="N49" s="10">
        <f>IFERROR(VLOOKUP($A49,[1]SIGEF!#REF!,13,0),0)</f>
        <v>0</v>
      </c>
      <c r="O49" s="10">
        <f>IFERROR(VLOOKUP($A49,[1]SIGEF!#REF!,14,0),0)</f>
        <v>0</v>
      </c>
      <c r="P49" s="21">
        <f>IFERROR(VLOOKUP($A49,[1]SIGEF!#REF!,15,0),0)</f>
        <v>0</v>
      </c>
      <c r="Q49" s="10">
        <f t="shared" si="5"/>
        <v>45000000</v>
      </c>
    </row>
    <row r="50" spans="1:17" ht="16.5" x14ac:dyDescent="0.2">
      <c r="A50" s="8" t="s">
        <v>94</v>
      </c>
      <c r="B50" s="11" t="s">
        <v>95</v>
      </c>
      <c r="C50" s="10">
        <f>IFERROR(VLOOKUP($A50,[1]PRESUPUESTO!$A:$U,5,0),0)</f>
        <v>0</v>
      </c>
      <c r="D50" s="10">
        <f>IFERROR(VLOOKUP($A50,[1]PRESUPUESTO!$A:$U,9,0),0)</f>
        <v>0</v>
      </c>
      <c r="E50" s="10">
        <f>IFERROR(VLOOKUP($A50,[1]SIGEF!$A:$O,3,0),0)</f>
        <v>0</v>
      </c>
      <c r="F50" s="10">
        <f>IFERROR(VLOOKUP($A50,[1]SIGEF!$A:$O,4,0),0)</f>
        <v>0</v>
      </c>
      <c r="G50" s="10">
        <f>IFERROR(VLOOKUP($A50,[1]SIGEF!$A:$O,5,0),0)</f>
        <v>0</v>
      </c>
      <c r="H50" s="10">
        <f>IFERROR(VLOOKUP($A50,[1]SIGEF!$A:$O,6,0),0)</f>
        <v>0</v>
      </c>
      <c r="I50" s="10">
        <f>IFERROR(VLOOKUP($A50,[1]SIGEF!$A:$O,7,0),0)</f>
        <v>0</v>
      </c>
      <c r="J50" s="10">
        <f>IFERROR(VLOOKUP($A50,[1]SIGEF!$A:$O,8,0),0)</f>
        <v>0</v>
      </c>
      <c r="K50" s="10">
        <f>IFERROR(VLOOKUP($A50,[1]SIGEF!$A:$O,9,0),0)</f>
        <v>0</v>
      </c>
      <c r="L50" s="10">
        <f>IFERROR(VLOOKUP($A50,[1]SIGEF!#REF!,11,0),0)</f>
        <v>0</v>
      </c>
      <c r="M50" s="10">
        <f>IFERROR(VLOOKUP($A50,[1]SIGEF!#REF!,12,0),0)</f>
        <v>0</v>
      </c>
      <c r="N50" s="10">
        <f>IFERROR(VLOOKUP($A50,[1]SIGEF!#REF!,13,0),0)</f>
        <v>0</v>
      </c>
      <c r="O50" s="10">
        <f>IFERROR(VLOOKUP($A50,[1]SIGEF!#REF!,14,0),0)</f>
        <v>0</v>
      </c>
      <c r="P50" s="21">
        <f>IFERROR(VLOOKUP($A50,[1]SIGEF!#REF!,15,0),0)</f>
        <v>0</v>
      </c>
      <c r="Q50" s="10">
        <f t="shared" si="5"/>
        <v>0</v>
      </c>
    </row>
    <row r="51" spans="1:17" ht="16.5" x14ac:dyDescent="0.2">
      <c r="A51" s="8" t="s">
        <v>96</v>
      </c>
      <c r="B51" s="11" t="s">
        <v>97</v>
      </c>
      <c r="C51" s="10">
        <f>IFERROR(VLOOKUP($A51,[1]PRESUPUESTO!$A:$U,5,0),0)</f>
        <v>0</v>
      </c>
      <c r="D51" s="10">
        <f>IFERROR(VLOOKUP($A51,[1]PRESUPUESTO!$A:$U,9,0),0)</f>
        <v>0</v>
      </c>
      <c r="E51" s="10">
        <f>IFERROR(VLOOKUP($A51,[1]SIGEF!$A:$O,3,0),0)</f>
        <v>0</v>
      </c>
      <c r="F51" s="10">
        <f>IFERROR(VLOOKUP($A51,[1]SIGEF!$A:$O,4,0),0)</f>
        <v>0</v>
      </c>
      <c r="G51" s="10">
        <f>IFERROR(VLOOKUP($A51,[1]SIGEF!$A:$O,5,0),0)</f>
        <v>0</v>
      </c>
      <c r="H51" s="10">
        <f>IFERROR(VLOOKUP($A51,[1]SIGEF!$A:$O,6,0),0)</f>
        <v>0</v>
      </c>
      <c r="I51" s="10">
        <f>IFERROR(VLOOKUP($A51,[1]SIGEF!$A:$O,7,0),0)</f>
        <v>0</v>
      </c>
      <c r="J51" s="10">
        <f>IFERROR(VLOOKUP($A51,[1]SIGEF!$A:$O,8,0),0)</f>
        <v>0</v>
      </c>
      <c r="K51" s="10">
        <f>IFERROR(VLOOKUP($A51,[1]SIGEF!$A:$O,9,0),0)</f>
        <v>0</v>
      </c>
      <c r="L51" s="10">
        <f>IFERROR(VLOOKUP($A51,[1]SIGEF!#REF!,11,0),0)</f>
        <v>0</v>
      </c>
      <c r="M51" s="10">
        <f>IFERROR(VLOOKUP($A51,[1]SIGEF!#REF!,12,0),0)</f>
        <v>0</v>
      </c>
      <c r="N51" s="10">
        <f>IFERROR(VLOOKUP($A51,[1]SIGEF!#REF!,13,0),0)</f>
        <v>0</v>
      </c>
      <c r="O51" s="10">
        <f>IFERROR(VLOOKUP($A51,[1]SIGEF!#REF!,14,0),0)</f>
        <v>0</v>
      </c>
      <c r="P51" s="21">
        <f>IFERROR(VLOOKUP($A51,[1]SIGEF!#REF!,15,0),0)</f>
        <v>0</v>
      </c>
      <c r="Q51" s="10">
        <f t="shared" si="5"/>
        <v>0</v>
      </c>
    </row>
    <row r="52" spans="1:17" x14ac:dyDescent="0.2">
      <c r="A52" s="8" t="s">
        <v>98</v>
      </c>
      <c r="B52" s="11" t="s">
        <v>99</v>
      </c>
      <c r="C52" s="10">
        <f>IFERROR(VLOOKUP($A52,[1]PRESUPUESTO!$A:$U,5,0),0)</f>
        <v>0</v>
      </c>
      <c r="D52" s="10">
        <f>IFERROR(VLOOKUP($A52,[1]PRESUPUESTO!$A:$U,9,0),0)</f>
        <v>0</v>
      </c>
      <c r="E52" s="10">
        <f>IFERROR(VLOOKUP($A52,[1]SIGEF!$A:$O,3,0),0)</f>
        <v>0</v>
      </c>
      <c r="F52" s="10">
        <f>IFERROR(VLOOKUP($A52,[1]SIGEF!$A:$O,4,0),0)</f>
        <v>0</v>
      </c>
      <c r="G52" s="10">
        <f>IFERROR(VLOOKUP($A52,[1]SIGEF!$A:$O,5,0),0)</f>
        <v>0</v>
      </c>
      <c r="H52" s="10">
        <f>IFERROR(VLOOKUP($A52,[1]SIGEF!$A:$O,6,0),0)</f>
        <v>0</v>
      </c>
      <c r="I52" s="10">
        <f>IFERROR(VLOOKUP($A52,[1]SIGEF!$A:$O,7,0),0)</f>
        <v>0</v>
      </c>
      <c r="J52" s="10">
        <f>IFERROR(VLOOKUP($A52,[1]SIGEF!$A:$O,8,0),0)</f>
        <v>0</v>
      </c>
      <c r="K52" s="10">
        <f>IFERROR(VLOOKUP($A52,[1]SIGEF!$A:$O,9,0),0)</f>
        <v>0</v>
      </c>
      <c r="L52" s="10">
        <f>IFERROR(VLOOKUP($A52,[1]SIGEF!#REF!,11,0),0)</f>
        <v>0</v>
      </c>
      <c r="M52" s="10">
        <f>IFERROR(VLOOKUP($A52,[1]SIGEF!#REF!,12,0),0)</f>
        <v>0</v>
      </c>
      <c r="N52" s="10">
        <f>IFERROR(VLOOKUP($A52,[1]SIGEF!#REF!,13,0),0)</f>
        <v>0</v>
      </c>
      <c r="O52" s="10">
        <f>IFERROR(VLOOKUP($A52,[1]SIGEF!#REF!,14,0),0)</f>
        <v>0</v>
      </c>
      <c r="P52" s="21">
        <f>IFERROR(VLOOKUP($A52,[1]SIGEF!#REF!,15,0),0)</f>
        <v>0</v>
      </c>
      <c r="Q52" s="10">
        <f t="shared" si="5"/>
        <v>0</v>
      </c>
    </row>
    <row r="53" spans="1:17" ht="16.5" x14ac:dyDescent="0.2">
      <c r="A53" s="8" t="s">
        <v>100</v>
      </c>
      <c r="B53" s="11" t="s">
        <v>101</v>
      </c>
      <c r="C53" s="10">
        <f>IFERROR(VLOOKUP($A53,[1]PRESUPUESTO!$A:$U,5,0),0)</f>
        <v>0</v>
      </c>
      <c r="D53" s="10">
        <f>IFERROR(VLOOKUP($A53,[1]PRESUPUESTO!$A:$U,9,0),0)</f>
        <v>0</v>
      </c>
      <c r="E53" s="10">
        <f>IFERROR(VLOOKUP($A53,[1]SIGEF!$A:$O,3,0),0)</f>
        <v>0</v>
      </c>
      <c r="F53" s="10">
        <f>IFERROR(VLOOKUP($A53,[1]SIGEF!$A:$O,4,0),0)</f>
        <v>0</v>
      </c>
      <c r="G53" s="10">
        <f>IFERROR(VLOOKUP($A53,[1]SIGEF!$A:$O,5,0),0)</f>
        <v>0</v>
      </c>
      <c r="H53" s="10">
        <f>IFERROR(VLOOKUP($A53,[1]SIGEF!$A:$O,6,0),0)</f>
        <v>0</v>
      </c>
      <c r="I53" s="10">
        <f>IFERROR(VLOOKUP($A53,[1]SIGEF!$A:$O,7,0),0)</f>
        <v>0</v>
      </c>
      <c r="J53" s="10">
        <f>IFERROR(VLOOKUP($A53,[1]SIGEF!$A:$O,8,0),0)</f>
        <v>0</v>
      </c>
      <c r="K53" s="10">
        <f>IFERROR(VLOOKUP($A53,[1]SIGEF!$A:$O,9,0),0)</f>
        <v>0</v>
      </c>
      <c r="L53" s="10">
        <f>IFERROR(VLOOKUP($A53,[1]SIGEF!#REF!,11,0),0)</f>
        <v>0</v>
      </c>
      <c r="M53" s="10">
        <f>IFERROR(VLOOKUP($A53,[1]SIGEF!#REF!,12,0),0)</f>
        <v>0</v>
      </c>
      <c r="N53" s="10">
        <f>IFERROR(VLOOKUP($A53,[1]SIGEF!#REF!,13,0),0)</f>
        <v>0</v>
      </c>
      <c r="O53" s="10">
        <f>IFERROR(VLOOKUP($A53,[1]SIGEF!#REF!,14,0),0)</f>
        <v>0</v>
      </c>
      <c r="P53" s="21">
        <f>IFERROR(VLOOKUP($A53,[1]SIGEF!#REF!,15,0),0)</f>
        <v>0</v>
      </c>
      <c r="Q53" s="10">
        <f t="shared" si="5"/>
        <v>0</v>
      </c>
    </row>
    <row r="54" spans="1:17" x14ac:dyDescent="0.2">
      <c r="B54" s="6" t="s">
        <v>102</v>
      </c>
      <c r="C54" s="21">
        <f>C55+C56+C58+C59+C60+C62+C57+C63</f>
        <v>21157058</v>
      </c>
      <c r="D54" s="21">
        <f>D55+D56+D58+D59+D60+D62+D57+D63</f>
        <v>33198258</v>
      </c>
      <c r="E54" s="21">
        <f t="shared" ref="E54:Q54" si="7">E55+E56+E58+E59+E60+E62+E57+E63</f>
        <v>0</v>
      </c>
      <c r="F54" s="21">
        <f t="shared" si="7"/>
        <v>0</v>
      </c>
      <c r="G54" s="21">
        <f t="shared" si="7"/>
        <v>5194690.75</v>
      </c>
      <c r="H54" s="21">
        <f t="shared" si="7"/>
        <v>0</v>
      </c>
      <c r="I54" s="21">
        <f t="shared" si="7"/>
        <v>118298.66</v>
      </c>
      <c r="J54" s="21">
        <f t="shared" si="7"/>
        <v>0</v>
      </c>
      <c r="K54" s="21">
        <f t="shared" si="7"/>
        <v>5982536.6900000004</v>
      </c>
      <c r="L54" s="21">
        <f t="shared" si="7"/>
        <v>0</v>
      </c>
      <c r="M54" s="21">
        <f t="shared" si="7"/>
        <v>1273225.9100000001</v>
      </c>
      <c r="N54" s="21">
        <f t="shared" si="7"/>
        <v>0</v>
      </c>
      <c r="O54" s="21">
        <f t="shared" si="7"/>
        <v>0</v>
      </c>
      <c r="P54" s="21">
        <f t="shared" si="7"/>
        <v>0</v>
      </c>
      <c r="Q54" s="21">
        <f t="shared" si="7"/>
        <v>12568752.01</v>
      </c>
    </row>
    <row r="55" spans="1:17" x14ac:dyDescent="0.2">
      <c r="A55" s="8" t="s">
        <v>103</v>
      </c>
      <c r="B55" s="9" t="s">
        <v>104</v>
      </c>
      <c r="C55" s="10">
        <f>IFERROR(VLOOKUP($A55,[1]PRESUPUESTO!$A:$U,5,0),0)</f>
        <v>8500000</v>
      </c>
      <c r="D55" s="10">
        <v>17725000</v>
      </c>
      <c r="E55" s="10">
        <f>IFERROR(VLOOKUP($A55,[1]SIGEF!$A:$O,3,0),0)</f>
        <v>0</v>
      </c>
      <c r="F55" s="10">
        <f>IFERROR(VLOOKUP($A55,[1]SIGEF!$A:$O,4,0),0)</f>
        <v>0</v>
      </c>
      <c r="G55" s="10">
        <f>IFERROR(VLOOKUP($A55,[1]SIGEF!$A:$O,5,0),0)</f>
        <v>173666.5</v>
      </c>
      <c r="H55" s="10">
        <f>IFERROR(VLOOKUP($A55,[1]SIGEF!$A:$O,6,0),0)</f>
        <v>0</v>
      </c>
      <c r="I55" s="10">
        <f>IFERROR(VLOOKUP($A55,[1]SIGEF!$A:$O,7,0),0)</f>
        <v>0</v>
      </c>
      <c r="J55" s="10">
        <f>IFERROR(VLOOKUP($A55,[1]SIGEF!$A:$O,8,0),0)</f>
        <v>0</v>
      </c>
      <c r="K55" s="10">
        <f>IFERROR(VLOOKUP($A55,[1]SIGEF!$A:$O,9,0),0)</f>
        <v>5147778.4800000004</v>
      </c>
      <c r="L55" s="10">
        <f>IFERROR(VLOOKUP($A55,[1]SIGEF!#REF!,11,0),0)</f>
        <v>0</v>
      </c>
      <c r="M55" s="10">
        <f>[2]RefCCPCuenta!$C$35</f>
        <v>573873.55000000005</v>
      </c>
      <c r="N55" s="10">
        <f>IFERROR(VLOOKUP($A55,[1]SIGEF!#REF!,13,0),0)</f>
        <v>0</v>
      </c>
      <c r="O55" s="10">
        <f>IFERROR(VLOOKUP($A55,[1]SIGEF!#REF!,14,0),0)</f>
        <v>0</v>
      </c>
      <c r="P55" s="10">
        <f>IFERROR(VLOOKUP($A55,[1]SIGEF!#REF!,15,0),0)</f>
        <v>0</v>
      </c>
      <c r="Q55" s="10">
        <f t="shared" si="5"/>
        <v>5895318.5300000003</v>
      </c>
    </row>
    <row r="56" spans="1:17" ht="16.5" x14ac:dyDescent="0.2">
      <c r="A56" s="8" t="s">
        <v>105</v>
      </c>
      <c r="B56" s="11" t="s">
        <v>106</v>
      </c>
      <c r="C56" s="10">
        <f>IFERROR(VLOOKUP($A56,[1]PRESUPUESTO!$A:$U,5,0),0)</f>
        <v>5246550</v>
      </c>
      <c r="D56" s="10">
        <v>8817350</v>
      </c>
      <c r="E56" s="10">
        <f>IFERROR(VLOOKUP($A56,[1]SIGEF!$A:$O,3,0),0)</f>
        <v>0</v>
      </c>
      <c r="F56" s="10">
        <f>IFERROR(VLOOKUP($A56,[1]SIGEF!$A:$O,4,0),0)</f>
        <v>0</v>
      </c>
      <c r="G56" s="10">
        <f>IFERROR(VLOOKUP($A56,[1]SIGEF!$A:$O,5,0),0)</f>
        <v>5001984.24</v>
      </c>
      <c r="H56" s="10">
        <f>IFERROR(VLOOKUP($A56,[1]SIGEF!$A:$O,6,0),0)</f>
        <v>0</v>
      </c>
      <c r="I56" s="10">
        <f>IFERROR(VLOOKUP($A56,[1]SIGEF!$A:$O,7,0),0)</f>
        <v>118298.66</v>
      </c>
      <c r="J56" s="10">
        <f>IFERROR(VLOOKUP($A56,[1]SIGEF!$A:$O,8,0),0)</f>
        <v>0</v>
      </c>
      <c r="K56" s="10">
        <f>IFERROR(VLOOKUP($A56,[1]SIGEF!$A:$O,9,0),0)</f>
        <v>0</v>
      </c>
      <c r="L56" s="10">
        <f>IFERROR(VLOOKUP($A56,[1]SIGEF!#REF!,11,0),0)</f>
        <v>0</v>
      </c>
      <c r="M56" s="10">
        <f>[2]RefCCPCuenta!$C$36</f>
        <v>211420</v>
      </c>
      <c r="N56" s="10">
        <f>IFERROR(VLOOKUP($A56,[1]SIGEF!#REF!,13,0),0)</f>
        <v>0</v>
      </c>
      <c r="O56" s="10">
        <f>IFERROR(VLOOKUP($A56,[1]SIGEF!#REF!,14,0),0)</f>
        <v>0</v>
      </c>
      <c r="P56" s="10">
        <f>IFERROR(VLOOKUP($A56,[1]SIGEF!#REF!,15,0),0)</f>
        <v>0</v>
      </c>
      <c r="Q56" s="10">
        <f t="shared" si="5"/>
        <v>5331702.9000000004</v>
      </c>
    </row>
    <row r="57" spans="1:17" x14ac:dyDescent="0.2">
      <c r="A57" s="8" t="s">
        <v>107</v>
      </c>
      <c r="B57" s="11" t="s">
        <v>108</v>
      </c>
      <c r="C57" s="10">
        <f>IFERROR(VLOOKUP($A57,[1]PRESUPUESTO!$A:$U,5,0),0)</f>
        <v>0</v>
      </c>
      <c r="D57" s="10">
        <f>IFERROR(VLOOKUP($A57,[1]PRESUPUESTO!$A:$U,9,0),0)</f>
        <v>0</v>
      </c>
      <c r="E57" s="10">
        <f>IFERROR(VLOOKUP($A57,[1]SIGEF!$A:$O,3,0),0)</f>
        <v>0</v>
      </c>
      <c r="F57" s="10">
        <f>IFERROR(VLOOKUP($A57,[1]SIGEF!$A:$O,4,0),0)</f>
        <v>0</v>
      </c>
      <c r="G57" s="10">
        <f>IFERROR(VLOOKUP($A57,[1]SIGEF!$A:$O,5,0),0)</f>
        <v>0</v>
      </c>
      <c r="H57" s="10">
        <f>IFERROR(VLOOKUP($A57,[1]SIGEF!$A:$O,6,0),0)</f>
        <v>0</v>
      </c>
      <c r="I57" s="10">
        <f>IFERROR(VLOOKUP($A57,[1]SIGEF!$A:$O,7,0),0)</f>
        <v>0</v>
      </c>
      <c r="J57" s="10">
        <f>IFERROR(VLOOKUP($A57,[1]SIGEF!$A:$O,8,0),0)</f>
        <v>0</v>
      </c>
      <c r="K57" s="10">
        <f>IFERROR(VLOOKUP($A57,[1]SIGEF!$A:$O,9,0),0)</f>
        <v>0</v>
      </c>
      <c r="L57" s="10">
        <f>IFERROR(VLOOKUP($A57,[1]SIGEF!#REF!,11,0),0)</f>
        <v>0</v>
      </c>
      <c r="M57" s="10">
        <f>IFERROR(VLOOKUP($A57,[1]SIGEF!#REF!,12,0),0)</f>
        <v>0</v>
      </c>
      <c r="N57" s="10">
        <f>IFERROR(VLOOKUP($A57,[1]SIGEF!#REF!,13,0),0)</f>
        <v>0</v>
      </c>
      <c r="O57" s="10">
        <f>IFERROR(VLOOKUP($A57,[1]SIGEF!#REF!,14,0),0)</f>
        <v>0</v>
      </c>
      <c r="P57" s="10">
        <f>IFERROR(VLOOKUP($A57,[1]SIGEF!#REF!,15,0),0)</f>
        <v>0</v>
      </c>
      <c r="Q57" s="10">
        <f t="shared" si="5"/>
        <v>0</v>
      </c>
    </row>
    <row r="58" spans="1:17" ht="16.5" x14ac:dyDescent="0.2">
      <c r="A58" s="8" t="s">
        <v>109</v>
      </c>
      <c r="B58" s="11" t="s">
        <v>110</v>
      </c>
      <c r="C58" s="10">
        <f>IFERROR(VLOOKUP($A58,[1]PRESUPUESTO!$A:$U,5,0),0)</f>
        <v>0</v>
      </c>
      <c r="D58" s="10">
        <v>20945</v>
      </c>
      <c r="E58" s="10">
        <f>IFERROR(VLOOKUP($A58,[1]SIGEF!$A:$O,3,0),0)</f>
        <v>0</v>
      </c>
      <c r="F58" s="10">
        <f>IFERROR(VLOOKUP($A58,[1]SIGEF!$A:$O,4,0),0)</f>
        <v>0</v>
      </c>
      <c r="G58" s="10">
        <f>IFERROR(VLOOKUP($A58,[1]SIGEF!$A:$O,5,0),0)</f>
        <v>0</v>
      </c>
      <c r="H58" s="10">
        <f>IFERROR(VLOOKUP($A58,[1]SIGEF!$A:$O,6,0),0)</f>
        <v>0</v>
      </c>
      <c r="I58" s="10">
        <f>IFERROR(VLOOKUP($A58,[1]SIGEF!$A:$O,7,0),0)</f>
        <v>0</v>
      </c>
      <c r="J58" s="10">
        <f>IFERROR(VLOOKUP($A58,[1]SIGEF!$A:$O,8,0),0)</f>
        <v>0</v>
      </c>
      <c r="K58" s="10">
        <f>IFERROR(VLOOKUP($A58,[1]SIGEF!$A:$O,9,0),0)</f>
        <v>0</v>
      </c>
      <c r="L58" s="10">
        <f>IFERROR(VLOOKUP($A58,[1]SIGEF!#REF!,11,0),0)</f>
        <v>0</v>
      </c>
      <c r="M58" s="10">
        <f>[2]RefCCPCuenta!$C$37</f>
        <v>20945</v>
      </c>
      <c r="N58" s="10">
        <f>IFERROR(VLOOKUP($A58,[1]SIGEF!#REF!,13,0),0)</f>
        <v>0</v>
      </c>
      <c r="O58" s="10">
        <f>IFERROR(VLOOKUP($A58,[1]SIGEF!#REF!,14,0),0)</f>
        <v>0</v>
      </c>
      <c r="P58" s="10">
        <f>IFERROR(VLOOKUP($A58,[1]SIGEF!#REF!,15,0),0)</f>
        <v>0</v>
      </c>
      <c r="Q58" s="10">
        <f t="shared" si="5"/>
        <v>20945</v>
      </c>
    </row>
    <row r="59" spans="1:17" x14ac:dyDescent="0.2">
      <c r="A59" s="8" t="s">
        <v>111</v>
      </c>
      <c r="B59" s="11" t="s">
        <v>112</v>
      </c>
      <c r="C59" s="10">
        <f>IFERROR(VLOOKUP($A59,[1]PRESUPUESTO!$A:$U,5,0),0)</f>
        <v>7410508</v>
      </c>
      <c r="D59" s="10">
        <v>4854563</v>
      </c>
      <c r="E59" s="10">
        <f>IFERROR(VLOOKUP($A59,[1]SIGEF!$A:$O,3,0),0)</f>
        <v>0</v>
      </c>
      <c r="F59" s="10">
        <f>IFERROR(VLOOKUP($A59,[1]SIGEF!$A:$O,4,0),0)</f>
        <v>0</v>
      </c>
      <c r="G59" s="10">
        <f>IFERROR(VLOOKUP($A59,[1]SIGEF!$A:$O,5,0),0)</f>
        <v>0</v>
      </c>
      <c r="H59" s="10">
        <f>IFERROR(VLOOKUP($A59,[1]SIGEF!$A:$O,6,0),0)</f>
        <v>0</v>
      </c>
      <c r="I59" s="10">
        <f>IFERROR(VLOOKUP($A59,[1]SIGEF!$A:$O,7,0),0)</f>
        <v>0</v>
      </c>
      <c r="J59" s="10">
        <f>IFERROR(VLOOKUP($A59,[1]SIGEF!$A:$O,8,0),0)</f>
        <v>0</v>
      </c>
      <c r="K59" s="10">
        <f>IFERROR(VLOOKUP($A59,[1]SIGEF!$A:$O,9,0),0)</f>
        <v>834758.21</v>
      </c>
      <c r="L59" s="10">
        <f>IFERROR(VLOOKUP($A59,[1]SIGEF!#REF!,11,0),0)</f>
        <v>0</v>
      </c>
      <c r="M59" s="10">
        <f>[2]RefCCPCuenta!$C$38</f>
        <v>466987.36</v>
      </c>
      <c r="N59" s="10">
        <f>IFERROR(VLOOKUP($A59,[1]SIGEF!#REF!,13,0),0)</f>
        <v>0</v>
      </c>
      <c r="O59" s="10">
        <f>IFERROR(VLOOKUP($A59,[1]SIGEF!#REF!,14,0),0)</f>
        <v>0</v>
      </c>
      <c r="P59" s="10">
        <f>IFERROR(VLOOKUP($A59,[1]SIGEF!#REF!,15,0),0)</f>
        <v>0</v>
      </c>
      <c r="Q59" s="10">
        <f t="shared" si="5"/>
        <v>1301745.5699999998</v>
      </c>
    </row>
    <row r="60" spans="1:17" x14ac:dyDescent="0.2">
      <c r="A60" s="8" t="s">
        <v>113</v>
      </c>
      <c r="B60" s="11" t="s">
        <v>114</v>
      </c>
      <c r="C60" s="10">
        <f>IFERROR(VLOOKUP($A60,[1]PRESUPUESTO!$A:$U,5,0),0)</f>
        <v>0</v>
      </c>
      <c r="D60" s="10">
        <v>580400</v>
      </c>
      <c r="E60" s="10">
        <f>IFERROR(VLOOKUP($A60,[1]SIGEF!$A:$O,3,0),0)</f>
        <v>0</v>
      </c>
      <c r="F60" s="10">
        <f>IFERROR(VLOOKUP($A60,[1]SIGEF!$A:$O,4,0),0)</f>
        <v>0</v>
      </c>
      <c r="G60" s="10">
        <f>IFERROR(VLOOKUP($A60,[1]SIGEF!$A:$O,5,0),0)</f>
        <v>19040.009999999998</v>
      </c>
      <c r="H60" s="10">
        <f>IFERROR(VLOOKUP($A60,[1]SIGEF!$A:$O,6,0),0)</f>
        <v>0</v>
      </c>
      <c r="I60" s="10">
        <f>IFERROR(VLOOKUP($A60,[1]SIGEF!$A:$O,7,0),0)</f>
        <v>0</v>
      </c>
      <c r="J60" s="10">
        <f>IFERROR(VLOOKUP($A60,[1]SIGEF!$A:$O,8,0),0)</f>
        <v>0</v>
      </c>
      <c r="K60" s="10">
        <f>IFERROR(VLOOKUP($A60,[1]SIGEF!$A:$O,9,0),0)</f>
        <v>0</v>
      </c>
      <c r="L60" s="10">
        <f>IFERROR(VLOOKUP($A60,[1]SIGEF!#REF!,11,0),0)</f>
        <v>0</v>
      </c>
      <c r="M60" s="10">
        <f>IFERROR(VLOOKUP($A60,[1]SIGEF!#REF!,12,0),0)</f>
        <v>0</v>
      </c>
      <c r="N60" s="10">
        <f>IFERROR(VLOOKUP($A60,[1]SIGEF!#REF!,13,0),0)</f>
        <v>0</v>
      </c>
      <c r="O60" s="10">
        <f>IFERROR(VLOOKUP($A60,[1]SIGEF!#REF!,14,0),0)</f>
        <v>0</v>
      </c>
      <c r="P60" s="10">
        <f>IFERROR(VLOOKUP($A60,[1]SIGEF!#REF!,15,0),0)</f>
        <v>0</v>
      </c>
      <c r="Q60" s="10">
        <f t="shared" si="5"/>
        <v>19040.009999999998</v>
      </c>
    </row>
    <row r="61" spans="1:17" x14ac:dyDescent="0.2">
      <c r="A61" s="8" t="s">
        <v>115</v>
      </c>
      <c r="B61" s="9" t="s">
        <v>116</v>
      </c>
      <c r="C61" s="10">
        <f>IFERROR(VLOOKUP($A61,[1]PRESUPUESTO!$A:$U,5,0),0)</f>
        <v>0</v>
      </c>
      <c r="D61" s="10">
        <f>IFERROR(VLOOKUP($A61,[1]PRESUPUESTO!$A:$U,9,0),0)</f>
        <v>0</v>
      </c>
      <c r="E61" s="10">
        <f>IFERROR(VLOOKUP($A61,[1]SIGEF!$A:$O,3,0),0)</f>
        <v>0</v>
      </c>
      <c r="F61" s="10">
        <f>IFERROR(VLOOKUP($A61,[1]SIGEF!$A:$O,4,0),0)</f>
        <v>0</v>
      </c>
      <c r="G61" s="10">
        <f>IFERROR(VLOOKUP($A61,[1]SIGEF!$A:$O,5,0),0)</f>
        <v>0</v>
      </c>
      <c r="H61" s="10">
        <f>IFERROR(VLOOKUP($A61,[1]SIGEF!$A:$O,6,0),0)</f>
        <v>0</v>
      </c>
      <c r="I61" s="10">
        <f>IFERROR(VLOOKUP($A61,[1]SIGEF!$A:$O,7,0),0)</f>
        <v>0</v>
      </c>
      <c r="J61" s="10">
        <f>IFERROR(VLOOKUP($A61,[1]SIGEF!$A:$O,8,0),0)</f>
        <v>0</v>
      </c>
      <c r="K61" s="10">
        <f>IFERROR(VLOOKUP($A61,[1]SIGEF!$A:$O,9,0),0)</f>
        <v>0</v>
      </c>
      <c r="L61" s="10">
        <f>IFERROR(VLOOKUP($A61,[1]SIGEF!#REF!,11,0),0)</f>
        <v>0</v>
      </c>
      <c r="M61" s="10">
        <f>IFERROR(VLOOKUP($A61,[1]SIGEF!#REF!,12,0),0)</f>
        <v>0</v>
      </c>
      <c r="N61" s="10">
        <f>IFERROR(VLOOKUP($A61,[1]SIGEF!#REF!,13,0),0)</f>
        <v>0</v>
      </c>
      <c r="O61" s="10">
        <f>IFERROR(VLOOKUP($A61,[1]SIGEF!#REF!,14,0),0)</f>
        <v>0</v>
      </c>
      <c r="P61" s="10">
        <f>IFERROR(VLOOKUP($A61,[1]SIGEF!#REF!,15,0),0)</f>
        <v>0</v>
      </c>
      <c r="Q61" s="10">
        <f t="shared" si="5"/>
        <v>0</v>
      </c>
    </row>
    <row r="62" spans="1:17" x14ac:dyDescent="0.2">
      <c r="A62" s="8" t="s">
        <v>117</v>
      </c>
      <c r="B62" s="9" t="s">
        <v>118</v>
      </c>
      <c r="C62" s="10">
        <f>IFERROR(VLOOKUP($A62,[1]PRESUPUESTO!$A:$U,5,0),0)</f>
        <v>0</v>
      </c>
      <c r="D62" s="10">
        <f>IFERROR(VLOOKUP($A62,[1]PRESUPUESTO!$A:$U,9,0),0)</f>
        <v>0</v>
      </c>
      <c r="E62" s="10">
        <f>IFERROR(VLOOKUP($A62,[1]SIGEF!$A:$O,3,0),0)</f>
        <v>0</v>
      </c>
      <c r="F62" s="10">
        <f>IFERROR(VLOOKUP($A62,[1]SIGEF!$A:$O,4,0),0)</f>
        <v>0</v>
      </c>
      <c r="G62" s="10">
        <f>IFERROR(VLOOKUP($A62,[1]SIGEF!$A:$O,5,0),0)</f>
        <v>0</v>
      </c>
      <c r="H62" s="10">
        <f>IFERROR(VLOOKUP($A62,[1]SIGEF!$A:$O,6,0),0)</f>
        <v>0</v>
      </c>
      <c r="I62" s="10">
        <f>IFERROR(VLOOKUP($A62,[1]SIGEF!$A:$O,7,0),0)</f>
        <v>0</v>
      </c>
      <c r="J62" s="10">
        <f>IFERROR(VLOOKUP($A62,[1]SIGEF!$A:$O,8,0),0)</f>
        <v>0</v>
      </c>
      <c r="K62" s="10">
        <f>IFERROR(VLOOKUP($A62,[1]SIGEF!$A:$O,9,0),0)</f>
        <v>0</v>
      </c>
      <c r="L62" s="10">
        <f>IFERROR(VLOOKUP($A62,[1]SIGEF!#REF!,11,0),0)</f>
        <v>0</v>
      </c>
      <c r="M62" s="10">
        <f>IFERROR(VLOOKUP($A62,[1]SIGEF!#REF!,12,0),0)</f>
        <v>0</v>
      </c>
      <c r="N62" s="10">
        <f>IFERROR(VLOOKUP($A62,[1]SIGEF!#REF!,13,0),0)</f>
        <v>0</v>
      </c>
      <c r="O62" s="10">
        <f>IFERROR(VLOOKUP($A62,[1]SIGEF!#REF!,14,0),0)</f>
        <v>0</v>
      </c>
      <c r="P62" s="10">
        <f>IFERROR(VLOOKUP($A62,[1]SIGEF!#REF!,15,0),0)</f>
        <v>0</v>
      </c>
      <c r="Q62" s="10">
        <f t="shared" si="5"/>
        <v>0</v>
      </c>
    </row>
    <row r="63" spans="1:17" ht="16.5" x14ac:dyDescent="0.2">
      <c r="A63" s="8" t="s">
        <v>119</v>
      </c>
      <c r="B63" s="11" t="s">
        <v>120</v>
      </c>
      <c r="C63" s="10">
        <f>IFERROR(VLOOKUP($A63,[1]PRESUPUESTO!$A:$U,5,0),0)</f>
        <v>0</v>
      </c>
      <c r="D63" s="10">
        <v>1200000</v>
      </c>
      <c r="E63" s="10">
        <f>IFERROR(VLOOKUP($A63,[1]SIGEF!$A:$O,3,0),0)</f>
        <v>0</v>
      </c>
      <c r="F63" s="10">
        <f>IFERROR(VLOOKUP($A63,[1]SIGEF!$A:$O,4,0),0)</f>
        <v>0</v>
      </c>
      <c r="G63" s="10">
        <f>IFERROR(VLOOKUP($A63,[1]SIGEF!$A:$O,5,0),0)</f>
        <v>0</v>
      </c>
      <c r="H63" s="10">
        <f>IFERROR(VLOOKUP($A63,[1]SIGEF!$A:$O,6,0),0)</f>
        <v>0</v>
      </c>
      <c r="I63" s="10">
        <f>IFERROR(VLOOKUP($A63,[1]SIGEF!$A:$O,7,0),0)</f>
        <v>0</v>
      </c>
      <c r="J63" s="10">
        <f>IFERROR(VLOOKUP($A63,[1]SIGEF!$A:$O,8,0),0)</f>
        <v>0</v>
      </c>
      <c r="K63" s="10">
        <f>IFERROR(VLOOKUP($A63,[1]SIGEF!$A:$O,9,0),0)</f>
        <v>0</v>
      </c>
      <c r="L63" s="10">
        <f>IFERROR(VLOOKUP($A63,[1]SIGEF!#REF!,11,0),0)</f>
        <v>0</v>
      </c>
      <c r="M63" s="10">
        <f>IFERROR(VLOOKUP($A63,[1]SIGEF!#REF!,12,0),0)</f>
        <v>0</v>
      </c>
      <c r="N63" s="10">
        <f>IFERROR(VLOOKUP($A63,[1]SIGEF!#REF!,13,0),0)</f>
        <v>0</v>
      </c>
      <c r="O63" s="10">
        <f>IFERROR(VLOOKUP($A63,[1]SIGEF!#REF!,14,0),0)</f>
        <v>0</v>
      </c>
      <c r="P63" s="10">
        <f>IFERROR(VLOOKUP($A63,[1]SIGEF!#REF!,15,0),0)</f>
        <v>0</v>
      </c>
      <c r="Q63" s="10">
        <f t="shared" si="5"/>
        <v>0</v>
      </c>
    </row>
    <row r="64" spans="1:17" x14ac:dyDescent="0.2">
      <c r="B64" s="15" t="s">
        <v>121</v>
      </c>
      <c r="C64" s="21">
        <f>C65+C66</f>
        <v>0</v>
      </c>
      <c r="D64" s="21">
        <f t="shared" ref="D64:E64" si="8">D65+D66+D67+D68</f>
        <v>24675457.619999997</v>
      </c>
      <c r="E64" s="21">
        <f t="shared" si="8"/>
        <v>0</v>
      </c>
      <c r="F64" s="21">
        <f>F65+F66+F67+F68</f>
        <v>0</v>
      </c>
      <c r="G64" s="21">
        <f>G65+G66+G67+G68</f>
        <v>807881.79</v>
      </c>
      <c r="H64" s="21">
        <f t="shared" ref="H64:N64" si="9">H65</f>
        <v>0</v>
      </c>
      <c r="I64" s="21">
        <f t="shared" si="9"/>
        <v>0</v>
      </c>
      <c r="J64" s="21">
        <f>J65+J66</f>
        <v>1495216.53</v>
      </c>
      <c r="K64" s="21">
        <f t="shared" si="9"/>
        <v>0</v>
      </c>
      <c r="L64" s="21">
        <f t="shared" si="9"/>
        <v>0</v>
      </c>
      <c r="M64" s="21">
        <f t="shared" si="9"/>
        <v>18065278.920000002</v>
      </c>
      <c r="N64" s="21">
        <f t="shared" si="9"/>
        <v>0</v>
      </c>
      <c r="O64" s="21">
        <v>0</v>
      </c>
      <c r="P64" s="21">
        <f>P65+P66+P67</f>
        <v>0</v>
      </c>
      <c r="Q64" s="21">
        <f t="shared" si="5"/>
        <v>20368377.240000002</v>
      </c>
    </row>
    <row r="65" spans="1:17" x14ac:dyDescent="0.2">
      <c r="A65" s="8" t="s">
        <v>122</v>
      </c>
      <c r="B65" s="9" t="s">
        <v>123</v>
      </c>
      <c r="C65" s="10">
        <f>IFERROR(VLOOKUP($A65,[1]PRESUPUESTO!$A:$U,5,0),0)</f>
        <v>0</v>
      </c>
      <c r="D65" s="10">
        <v>18221956.289999999</v>
      </c>
      <c r="E65" s="10">
        <f>IFERROR(VLOOKUP($A65,[1]SIGEF!$A:$O,3,0),0)</f>
        <v>0</v>
      </c>
      <c r="F65" s="10">
        <f>IFERROR(VLOOKUP($A65,[1]SIGEF!$A:$O,4,0),0)</f>
        <v>0</v>
      </c>
      <c r="G65" s="10">
        <f>IFERROR(VLOOKUP($A65,[1]SIGEF!$A:$O,5,0),0)</f>
        <v>0</v>
      </c>
      <c r="H65" s="10">
        <f>IFERROR(VLOOKUP($A65,[1]SIGEF!$A:$O,6,0),0)</f>
        <v>0</v>
      </c>
      <c r="I65" s="10">
        <f>IFERROR(VLOOKUP($A65,[1]SIGEF!$A:$O,7,0),0)</f>
        <v>0</v>
      </c>
      <c r="J65" s="10">
        <f>IFERROR(VLOOKUP($A65,[1]SIGEF!$A:$O,8,0),0)</f>
        <v>0</v>
      </c>
      <c r="K65" s="10">
        <f>IFERROR(VLOOKUP($A65,[1]SIGEF!$A:$O,9,0),0)</f>
        <v>0</v>
      </c>
      <c r="L65" s="10">
        <f>IFERROR(VLOOKUP($A65,[1]SIGEF!#REF!,11,0),0)</f>
        <v>0</v>
      </c>
      <c r="M65" s="10">
        <f>[2]RefCCPCuenta!$C$42</f>
        <v>18065278.920000002</v>
      </c>
      <c r="N65" s="10">
        <f>IFERROR(VLOOKUP($A65,[1]SIGEF!#REF!,13,0),0)</f>
        <v>0</v>
      </c>
      <c r="O65" s="10">
        <f>IFERROR(VLOOKUP($A65,[1]SIGEF!#REF!,14,0),0)</f>
        <v>0</v>
      </c>
      <c r="P65" s="10">
        <f>IFERROR(VLOOKUP($A65,[1]SIGEF!#REF!,15,0),0)</f>
        <v>0</v>
      </c>
      <c r="Q65" s="10">
        <f t="shared" si="5"/>
        <v>18065278.920000002</v>
      </c>
    </row>
    <row r="66" spans="1:17" x14ac:dyDescent="0.2">
      <c r="A66" s="8" t="s">
        <v>124</v>
      </c>
      <c r="B66" s="9" t="s">
        <v>125</v>
      </c>
      <c r="C66" s="10">
        <f>IFERROR(VLOOKUP($A66,[1]PRESUPUESTO!$A:$U,5,0),0)</f>
        <v>0</v>
      </c>
      <c r="D66" s="10">
        <f>IFERROR(VLOOKUP($A66,[1]PRESUPUESTO!$A:$U,9,0),0)</f>
        <v>6453501.3300000001</v>
      </c>
      <c r="E66" s="10">
        <f>IFERROR(VLOOKUP($A66,[1]SIGEF!$A:$O,3,0),0)</f>
        <v>0</v>
      </c>
      <c r="F66" s="10">
        <f>IFERROR(VLOOKUP($A66,[1]SIGEF!$A:$O,4,0),0)</f>
        <v>0</v>
      </c>
      <c r="G66" s="10">
        <f>IFERROR(VLOOKUP($A66,[1]SIGEF!$A:$O,5,0),0)</f>
        <v>807881.79</v>
      </c>
      <c r="H66" s="10">
        <f>IFERROR(VLOOKUP($A66,[1]SIGEF!$A:$O,6,0),0)</f>
        <v>0</v>
      </c>
      <c r="I66" s="10">
        <f>IFERROR(VLOOKUP($A66,[1]SIGEF!$A:$O,7,0),0)</f>
        <v>0</v>
      </c>
      <c r="J66" s="10">
        <f>IFERROR(VLOOKUP($A66,[1]SIGEF!$A:$O,8,0),0)</f>
        <v>1495216.53</v>
      </c>
      <c r="K66" s="10">
        <f>IFERROR(VLOOKUP($A66,[1]SIGEF!$A:$O,9,0),0)</f>
        <v>0</v>
      </c>
      <c r="L66" s="10">
        <f>IFERROR(VLOOKUP($A66,[1]SIGEF!#REF!,11,0),0)</f>
        <v>0</v>
      </c>
      <c r="M66" s="10">
        <f>IFERROR(VLOOKUP($A66,[1]SIGEF!#REF!,12,0),0)</f>
        <v>0</v>
      </c>
      <c r="N66" s="10">
        <f>IFERROR(VLOOKUP($A66,[1]SIGEF!#REF!,13,0),0)</f>
        <v>0</v>
      </c>
      <c r="O66" s="10">
        <f>IFERROR(VLOOKUP($A66,[1]SIGEF!#REF!,14,0),0)</f>
        <v>0</v>
      </c>
      <c r="P66" s="10">
        <f>IFERROR(VLOOKUP($A66,[1]SIGEF!#REF!,15,0),0)</f>
        <v>0</v>
      </c>
      <c r="Q66" s="10">
        <f t="shared" si="5"/>
        <v>2303098.3200000003</v>
      </c>
    </row>
    <row r="67" spans="1:17" x14ac:dyDescent="0.2">
      <c r="A67" s="8" t="s">
        <v>126</v>
      </c>
      <c r="B67" s="11" t="s">
        <v>127</v>
      </c>
      <c r="C67" s="10">
        <f>IFERROR(VLOOKUP($A67,[1]PRESUPUESTO!$A:$U,5,0),0)</f>
        <v>0</v>
      </c>
      <c r="D67" s="10">
        <f>IFERROR(VLOOKUP($A67,[1]PRESUPUESTO!$A:$U,9,0),0)</f>
        <v>0</v>
      </c>
      <c r="E67" s="10">
        <f>IFERROR(VLOOKUP($A67,[1]SIGEF!$A:$O,3,0),0)</f>
        <v>0</v>
      </c>
      <c r="F67" s="10">
        <f>IFERROR(VLOOKUP($A67,[1]SIGEF!$A:$O,4,0),0)</f>
        <v>0</v>
      </c>
      <c r="G67" s="10">
        <f>IFERROR(VLOOKUP($A67,[1]SIGEF!$A:$O,5,0),0)</f>
        <v>0</v>
      </c>
      <c r="H67" s="10">
        <f>IFERROR(VLOOKUP($A67,[1]SIGEF!$A:$O,6,0),0)</f>
        <v>0</v>
      </c>
      <c r="I67" s="10">
        <f>IFERROR(VLOOKUP($A67,[1]SIGEF!$A:$O,7,0),0)</f>
        <v>0</v>
      </c>
      <c r="J67" s="10">
        <f>IFERROR(VLOOKUP($A67,[1]SIGEF!$A:$O,8,0),0)</f>
        <v>0</v>
      </c>
      <c r="K67" s="10">
        <f>IFERROR(VLOOKUP($A67,[1]SIGEF!$A:$O,9,0),0)</f>
        <v>0</v>
      </c>
      <c r="L67" s="10">
        <f>IFERROR(VLOOKUP($A67,[1]SIGEF!#REF!,11,0),0)</f>
        <v>0</v>
      </c>
      <c r="M67" s="10">
        <f>IFERROR(VLOOKUP($A67,[1]SIGEF!#REF!,12,0),0)</f>
        <v>0</v>
      </c>
      <c r="N67" s="10">
        <f>IFERROR(VLOOKUP($A67,[1]SIGEF!#REF!,13,0),0)</f>
        <v>0</v>
      </c>
      <c r="O67" s="10">
        <f>IFERROR(VLOOKUP($A67,[1]SIGEF!#REF!,14,0),0)</f>
        <v>0</v>
      </c>
      <c r="P67" s="10">
        <f>IFERROR(VLOOKUP($A67,[1]SIGEF!#REF!,15,0),0)</f>
        <v>0</v>
      </c>
      <c r="Q67" s="10">
        <f t="shared" si="5"/>
        <v>0</v>
      </c>
    </row>
    <row r="68" spans="1:17" ht="16.5" x14ac:dyDescent="0.2">
      <c r="A68" s="8" t="s">
        <v>128</v>
      </c>
      <c r="B68" s="11" t="s">
        <v>129</v>
      </c>
      <c r="C68" s="10">
        <f>IFERROR(VLOOKUP($A68,[1]PRESUPUESTO!$A:$U,5,0),0)</f>
        <v>0</v>
      </c>
      <c r="D68" s="10">
        <f>IFERROR(VLOOKUP($A68,[1]PRESUPUESTO!$A:$U,9,0),0)</f>
        <v>0</v>
      </c>
      <c r="E68" s="10">
        <f>IFERROR(VLOOKUP($A68,[1]SIGEF!$A:$O,3,0),0)</f>
        <v>0</v>
      </c>
      <c r="F68" s="10">
        <f>IFERROR(VLOOKUP($A68,[1]SIGEF!$A:$O,4,0),0)</f>
        <v>0</v>
      </c>
      <c r="G68" s="10">
        <f>IFERROR(VLOOKUP($A68,[1]SIGEF!$A:$O,5,0),0)</f>
        <v>0</v>
      </c>
      <c r="H68" s="10">
        <f>IFERROR(VLOOKUP($A68,[1]SIGEF!$A:$O,6,0),0)</f>
        <v>0</v>
      </c>
      <c r="I68" s="10">
        <f>IFERROR(VLOOKUP($A68,[1]SIGEF!$A:$O,7,0),0)</f>
        <v>0</v>
      </c>
      <c r="J68" s="10">
        <f>IFERROR(VLOOKUP($A68,[1]SIGEF!$A:$O,8,0),0)</f>
        <v>0</v>
      </c>
      <c r="K68" s="10">
        <f>IFERROR(VLOOKUP($A68,[1]SIGEF!$A:$O,9,0),0)</f>
        <v>0</v>
      </c>
      <c r="L68" s="10">
        <f>IFERROR(VLOOKUP($A68,[1]SIGEF!#REF!,11,0),0)</f>
        <v>0</v>
      </c>
      <c r="M68" s="10">
        <f>IFERROR(VLOOKUP($A68,[1]SIGEF!#REF!,12,0),0)</f>
        <v>0</v>
      </c>
      <c r="N68" s="10">
        <f>IFERROR(VLOOKUP($A68,[1]SIGEF!#REF!,13,0),0)</f>
        <v>0</v>
      </c>
      <c r="O68" s="10">
        <f>IFERROR(VLOOKUP($A68,[1]SIGEF!#REF!,14,0),0)</f>
        <v>0</v>
      </c>
      <c r="P68" s="10">
        <f>IFERROR(VLOOKUP($A68,[1]SIGEF!#REF!,15,0),0)</f>
        <v>0</v>
      </c>
      <c r="Q68" s="10">
        <f t="shared" si="5"/>
        <v>0</v>
      </c>
    </row>
    <row r="69" spans="1:17" ht="16.5" x14ac:dyDescent="0.2">
      <c r="B69" s="6" t="s">
        <v>130</v>
      </c>
      <c r="C69" s="21"/>
      <c r="D69" s="21"/>
      <c r="E69" s="21"/>
      <c r="F69" s="21"/>
      <c r="G69" s="21"/>
      <c r="H69" s="21">
        <v>0</v>
      </c>
      <c r="I69" s="21"/>
      <c r="J69" s="21"/>
      <c r="K69" s="21">
        <f>IFERROR(VLOOKUP($A69,[1]SIGEF!$A:$O,9,0),0)</f>
        <v>0</v>
      </c>
      <c r="L69" s="21"/>
      <c r="M69" s="21"/>
      <c r="N69" s="21"/>
      <c r="O69" s="21"/>
      <c r="P69" s="10"/>
      <c r="Q69" s="21">
        <f t="shared" si="5"/>
        <v>0</v>
      </c>
    </row>
    <row r="70" spans="1:17" x14ac:dyDescent="0.2">
      <c r="A70" s="8" t="s">
        <v>131</v>
      </c>
      <c r="B70" s="9" t="s">
        <v>132</v>
      </c>
      <c r="C70" s="10">
        <f>IFERROR(VLOOKUP($A70,[1]PRESUPUESTO!$A:$U,5,0),0)</f>
        <v>0</v>
      </c>
      <c r="D70" s="10">
        <f>IFERROR(VLOOKUP($A70,[1]PRESUPUESTO!$A:$U,9,0),0)</f>
        <v>0</v>
      </c>
      <c r="E70" s="10">
        <f>IFERROR(VLOOKUP($A70,[1]SIGEF!$A:$O,3,0),0)</f>
        <v>0</v>
      </c>
      <c r="F70" s="10">
        <f>IFERROR(VLOOKUP($A70,[1]SIGEF!$A:$O,4,0),0)</f>
        <v>0</v>
      </c>
      <c r="G70" s="10">
        <f>IFERROR(VLOOKUP($A70,[1]SIGEF!$A:$O,5,0),0)</f>
        <v>0</v>
      </c>
      <c r="H70" s="10">
        <f>IFERROR(VLOOKUP($A70,[1]SIGEF!$A:$O,6,0),0)</f>
        <v>0</v>
      </c>
      <c r="I70" s="10">
        <f>IFERROR(VLOOKUP($A70,[1]SIGEF!$A:$O,7,0),0)</f>
        <v>0</v>
      </c>
      <c r="J70" s="10">
        <f>IFERROR(VLOOKUP($A70,[1]SIGEF!$A:$O,8,0),0)</f>
        <v>0</v>
      </c>
      <c r="K70" s="10">
        <f>IFERROR(VLOOKUP($A70,[1]SIGEF!$A:$O,9,0),0)</f>
        <v>0</v>
      </c>
      <c r="L70" s="10">
        <f>IFERROR(VLOOKUP($A70,[1]SIGEF!#REF!,11,0),0)</f>
        <v>0</v>
      </c>
      <c r="M70" s="10">
        <f>IFERROR(VLOOKUP($A70,[1]SIGEF!#REF!,12,0),0)</f>
        <v>0</v>
      </c>
      <c r="N70" s="10">
        <f>IFERROR(VLOOKUP($A70,[1]SIGEF!#REF!,13,0),0)</f>
        <v>0</v>
      </c>
      <c r="O70" s="10">
        <f>IFERROR(VLOOKUP($A70,[1]SIGEF!#REF!,14,0),0)</f>
        <v>0</v>
      </c>
      <c r="P70" s="10">
        <f>IFERROR(VLOOKUP($A70,[1]SIGEF!#REF!,15,0),0)</f>
        <v>0</v>
      </c>
      <c r="Q70" s="10">
        <f t="shared" si="5"/>
        <v>0</v>
      </c>
    </row>
    <row r="71" spans="1:17" ht="16.5" x14ac:dyDescent="0.2">
      <c r="A71" s="8" t="s">
        <v>133</v>
      </c>
      <c r="B71" s="11" t="s">
        <v>134</v>
      </c>
      <c r="C71" s="10">
        <f>IFERROR(VLOOKUP($A71,[1]PRESUPUESTO!$A:$U,5,0),0)</f>
        <v>0</v>
      </c>
      <c r="D71" s="10">
        <f>IFERROR(VLOOKUP($A71,[1]PRESUPUESTO!$A:$U,9,0),0)</f>
        <v>0</v>
      </c>
      <c r="E71" s="10">
        <f>IFERROR(VLOOKUP($A71,[1]SIGEF!$A:$O,3,0),0)</f>
        <v>0</v>
      </c>
      <c r="F71" s="10">
        <f>IFERROR(VLOOKUP($A71,[1]SIGEF!$A:$O,4,0),0)</f>
        <v>0</v>
      </c>
      <c r="G71" s="10">
        <f>IFERROR(VLOOKUP($A71,[1]SIGEF!$A:$O,5,0),0)</f>
        <v>0</v>
      </c>
      <c r="H71" s="10">
        <f>IFERROR(VLOOKUP($A71,[1]SIGEF!$A:$O,6,0),0)</f>
        <v>0</v>
      </c>
      <c r="I71" s="10">
        <f>IFERROR(VLOOKUP($A71,[1]SIGEF!$A:$O,7,0),0)</f>
        <v>0</v>
      </c>
      <c r="J71" s="10">
        <f>IFERROR(VLOOKUP($A71,[1]SIGEF!$A:$O,8,0),0)</f>
        <v>0</v>
      </c>
      <c r="K71" s="10">
        <f>IFERROR(VLOOKUP($A71,[1]SIGEF!$A:$O,9,0),0)</f>
        <v>0</v>
      </c>
      <c r="L71" s="10">
        <f>IFERROR(VLOOKUP($A71,[1]SIGEF!#REF!,11,0),0)</f>
        <v>0</v>
      </c>
      <c r="M71" s="10">
        <f>IFERROR(VLOOKUP($A71,[1]SIGEF!#REF!,12,0),0)</f>
        <v>0</v>
      </c>
      <c r="N71" s="10">
        <f>IFERROR(VLOOKUP($A71,[1]SIGEF!#REF!,13,0),0)</f>
        <v>0</v>
      </c>
      <c r="O71" s="10">
        <f>IFERROR(VLOOKUP($A71,[1]SIGEF!#REF!,14,0),0)</f>
        <v>0</v>
      </c>
      <c r="P71" s="10">
        <f>IFERROR(VLOOKUP($A71,[1]SIGEF!#REF!,15,0),0)</f>
        <v>0</v>
      </c>
      <c r="Q71" s="10">
        <f t="shared" si="5"/>
        <v>0</v>
      </c>
    </row>
    <row r="72" spans="1:17" x14ac:dyDescent="0.2">
      <c r="B72" s="15" t="s">
        <v>135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/>
      <c r="J72" s="21"/>
      <c r="K72" s="21">
        <f>IFERROR(VLOOKUP($A72,[1]SIGEF!$A:$O,9,0),0)</f>
        <v>0</v>
      </c>
      <c r="L72" s="21"/>
      <c r="M72" s="21"/>
      <c r="N72" s="21"/>
      <c r="O72" s="21"/>
      <c r="P72" s="10"/>
      <c r="Q72" s="21">
        <f t="shared" si="5"/>
        <v>0</v>
      </c>
    </row>
    <row r="73" spans="1:17" x14ac:dyDescent="0.2">
      <c r="A73" s="8" t="s">
        <v>136</v>
      </c>
      <c r="B73" s="11" t="s">
        <v>137</v>
      </c>
      <c r="C73" s="10">
        <f>IFERROR(VLOOKUP($A73,[1]PRESUPUESTO!$A:$U,5,0),0)</f>
        <v>0</v>
      </c>
      <c r="D73" s="10">
        <f>IFERROR(VLOOKUP($A73,[1]PRESUPUESTO!$A:$U,9,0),0)</f>
        <v>0</v>
      </c>
      <c r="E73" s="10">
        <f>IFERROR(VLOOKUP($A73,[1]SIGEF!$A:$O,3,0),0)</f>
        <v>0</v>
      </c>
      <c r="F73" s="10">
        <f>IFERROR(VLOOKUP($A73,[1]SIGEF!$A:$O,4,0),0)</f>
        <v>0</v>
      </c>
      <c r="G73" s="10">
        <f>IFERROR(VLOOKUP($A73,[1]SIGEF!$A:$O,5,0),0)</f>
        <v>0</v>
      </c>
      <c r="H73" s="10">
        <f>IFERROR(VLOOKUP($A73,[1]SIGEF!$A:$O,6,0),0)</f>
        <v>0</v>
      </c>
      <c r="I73" s="10">
        <f>IFERROR(VLOOKUP($A73,[1]SIGEF!$A:$O,7,0),0)</f>
        <v>0</v>
      </c>
      <c r="J73" s="10">
        <f>IFERROR(VLOOKUP($A73,[1]SIGEF!$A:$O,8,0),0)</f>
        <v>0</v>
      </c>
      <c r="K73" s="10">
        <f>IFERROR(VLOOKUP($A73,[1]SIGEF!$A:$O,9,0),0)</f>
        <v>0</v>
      </c>
      <c r="L73" s="10">
        <f>IFERROR(VLOOKUP($A73,[1]SIGEF!#REF!,11,0),0)</f>
        <v>0</v>
      </c>
      <c r="M73" s="10">
        <f>IFERROR(VLOOKUP($A73,[1]SIGEF!#REF!,12,0),0)</f>
        <v>0</v>
      </c>
      <c r="N73" s="10">
        <f>IFERROR(VLOOKUP($A73,[1]SIGEF!#REF!,13,0),0)</f>
        <v>0</v>
      </c>
      <c r="O73" s="10">
        <f>IFERROR(VLOOKUP($A73,[1]SIGEF!#REF!,14,0),0)</f>
        <v>0</v>
      </c>
      <c r="P73" s="10">
        <f>IFERROR(VLOOKUP($A73,[1]SIGEF!#REF!,15,0),0)</f>
        <v>0</v>
      </c>
      <c r="Q73" s="10">
        <f t="shared" si="5"/>
        <v>0</v>
      </c>
    </row>
    <row r="74" spans="1:17" x14ac:dyDescent="0.2">
      <c r="A74" s="8" t="s">
        <v>138</v>
      </c>
      <c r="B74" s="11" t="s">
        <v>139</v>
      </c>
      <c r="C74" s="10">
        <f>IFERROR(VLOOKUP($A74,[1]PRESUPUESTO!$A:$U,5,0),0)</f>
        <v>0</v>
      </c>
      <c r="D74" s="10">
        <f>IFERROR(VLOOKUP($A74,[1]PRESUPUESTO!$A:$U,9,0),0)</f>
        <v>0</v>
      </c>
      <c r="E74" s="10">
        <f>IFERROR(VLOOKUP($A74,[1]SIGEF!$A:$O,3,0),0)</f>
        <v>0</v>
      </c>
      <c r="F74" s="10">
        <f>IFERROR(VLOOKUP($A74,[1]SIGEF!$A:$O,4,0),0)</f>
        <v>0</v>
      </c>
      <c r="G74" s="10">
        <f>IFERROR(VLOOKUP($A74,[1]SIGEF!$A:$O,5,0),0)</f>
        <v>0</v>
      </c>
      <c r="H74" s="10">
        <f>IFERROR(VLOOKUP($A74,[1]SIGEF!$A:$O,6,0),0)</f>
        <v>0</v>
      </c>
      <c r="I74" s="10">
        <f>IFERROR(VLOOKUP($A74,[1]SIGEF!$A:$O,7,0),0)</f>
        <v>0</v>
      </c>
      <c r="J74" s="10">
        <f>IFERROR(VLOOKUP($A74,[1]SIGEF!$A:$O,8,0),0)</f>
        <v>0</v>
      </c>
      <c r="K74" s="10">
        <f>IFERROR(VLOOKUP($A74,[1]SIGEF!$A:$O,9,0),0)</f>
        <v>0</v>
      </c>
      <c r="L74" s="10">
        <f>IFERROR(VLOOKUP($A74,[1]SIGEF!#REF!,11,0),0)</f>
        <v>0</v>
      </c>
      <c r="M74" s="10">
        <f>IFERROR(VLOOKUP($A74,[1]SIGEF!#REF!,12,0),0)</f>
        <v>0</v>
      </c>
      <c r="N74" s="10">
        <f>IFERROR(VLOOKUP($A74,[1]SIGEF!#REF!,13,0),0)</f>
        <v>0</v>
      </c>
      <c r="O74" s="10">
        <f>IFERROR(VLOOKUP($A74,[1]SIGEF!#REF!,14,0),0)</f>
        <v>0</v>
      </c>
      <c r="P74" s="10">
        <f>IFERROR(VLOOKUP($A74,[1]SIGEF!#REF!,15,0),0)</f>
        <v>0</v>
      </c>
      <c r="Q74" s="10">
        <f t="shared" si="5"/>
        <v>0</v>
      </c>
    </row>
    <row r="75" spans="1:17" ht="16.5" x14ac:dyDescent="0.2">
      <c r="B75" s="11" t="s">
        <v>140</v>
      </c>
      <c r="C75" s="10">
        <f>IFERROR(VLOOKUP($A75,[1]PRESUPUESTO!$A:$U,5,0),0)</f>
        <v>0</v>
      </c>
      <c r="D75" s="10">
        <f>IFERROR(VLOOKUP($A75,[1]PRESUPUESTO!$A:$U,9,0),0)</f>
        <v>0</v>
      </c>
      <c r="E75" s="10">
        <f>IFERROR(VLOOKUP($A75,[1]SIGEF!$A:$O,3,0),0)</f>
        <v>0</v>
      </c>
      <c r="F75" s="10">
        <f>IFERROR(VLOOKUP($A75,[1]SIGEF!$A:$O,4,0),0)</f>
        <v>0</v>
      </c>
      <c r="G75" s="10">
        <f>IFERROR(VLOOKUP($A75,[1]SIGEF!$A:$O,5,0),0)</f>
        <v>0</v>
      </c>
      <c r="H75" s="10">
        <f>IFERROR(VLOOKUP($A75,[1]SIGEF!$A:$O,6,0),0)</f>
        <v>0</v>
      </c>
      <c r="I75" s="10">
        <f>IFERROR(VLOOKUP($A75,[1]SIGEF!$A:$O,7,0),0)</f>
        <v>0</v>
      </c>
      <c r="J75" s="10">
        <f>IFERROR(VLOOKUP($A75,[1]SIGEF!$A:$O,8,0),0)</f>
        <v>0</v>
      </c>
      <c r="K75" s="10">
        <f>IFERROR(VLOOKUP($A75,[1]SIGEF!$A:$O,9,0),0)</f>
        <v>0</v>
      </c>
      <c r="L75" s="10">
        <f>IFERROR(VLOOKUP($A75,[1]SIGEF!#REF!,11,0),0)</f>
        <v>0</v>
      </c>
      <c r="M75" s="10">
        <f>IFERROR(VLOOKUP($A75,[1]SIGEF!#REF!,12,0),0)</f>
        <v>0</v>
      </c>
      <c r="N75" s="10">
        <f>IFERROR(VLOOKUP($A75,[1]SIGEF!#REF!,13,0),0)</f>
        <v>0</v>
      </c>
      <c r="O75" s="10">
        <f>IFERROR(VLOOKUP($A75,[1]SIGEF!#REF!,14,0),0)</f>
        <v>0</v>
      </c>
      <c r="P75" s="10">
        <f>IFERROR(VLOOKUP($A75,[1]SIGEF!#REF!,15,0),0)</f>
        <v>0</v>
      </c>
      <c r="Q75" s="10">
        <f t="shared" si="5"/>
        <v>0</v>
      </c>
    </row>
    <row r="76" spans="1:17" x14ac:dyDescent="0.2">
      <c r="B76" s="4" t="s">
        <v>141</v>
      </c>
      <c r="C76" s="23"/>
      <c r="D76" s="23"/>
      <c r="E76" s="23"/>
      <c r="F76" s="23"/>
      <c r="G76" s="23"/>
      <c r="H76" s="23"/>
      <c r="I76" s="23"/>
      <c r="J76" s="23"/>
      <c r="K76" s="23">
        <f>IFERROR(VLOOKUP($A76,[1]SIGEF!$A:$O,9,0),0)</f>
        <v>0</v>
      </c>
      <c r="L76" s="23"/>
      <c r="M76" s="23"/>
      <c r="N76" s="23"/>
      <c r="O76" s="23"/>
      <c r="P76" s="23"/>
      <c r="Q76" s="23"/>
    </row>
    <row r="77" spans="1:17" x14ac:dyDescent="0.2">
      <c r="B77" s="6" t="s">
        <v>142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/>
      <c r="J77" s="21"/>
      <c r="K77" s="21">
        <f>IFERROR(VLOOKUP($A77,[1]SIGEF!$A:$O,9,0),0)</f>
        <v>0</v>
      </c>
      <c r="L77" s="21"/>
      <c r="M77" s="21"/>
      <c r="N77" s="21"/>
      <c r="O77" s="21"/>
      <c r="P77" s="21"/>
      <c r="Q77" s="21">
        <v>0</v>
      </c>
    </row>
    <row r="78" spans="1:17" x14ac:dyDescent="0.2">
      <c r="A78" s="8" t="s">
        <v>143</v>
      </c>
      <c r="B78" s="11" t="s">
        <v>144</v>
      </c>
      <c r="C78" s="10">
        <f>IFERROR(VLOOKUP($A78,[1]PRESUPUESTO!$A:$U,9,0),0)</f>
        <v>0</v>
      </c>
      <c r="D78" s="10">
        <f>IFERROR(VLOOKUP($A78,[1]PRESUPUESTO!$A:$U,9,0),0)</f>
        <v>0</v>
      </c>
      <c r="E78" s="10">
        <f>IFERROR(VLOOKUP($A78,[1]SIGEF!$A:$O,3,0),0)</f>
        <v>0</v>
      </c>
      <c r="F78" s="10">
        <f>IFERROR(VLOOKUP($A78,[1]SIGEF!$A:$O,4,0),0)</f>
        <v>0</v>
      </c>
      <c r="G78" s="10">
        <f>IFERROR(VLOOKUP($A78,[1]SIGEF!$A:$O,5,0),0)</f>
        <v>0</v>
      </c>
      <c r="H78" s="10">
        <f>IFERROR(VLOOKUP($A78,[1]SIGEF!$A:$O,6,0),0)</f>
        <v>0</v>
      </c>
      <c r="I78" s="10">
        <f>IFERROR(VLOOKUP($A78,[1]SIGEF!$A:$O,7,0),0)</f>
        <v>0</v>
      </c>
      <c r="J78" s="10">
        <f>IFERROR(VLOOKUP($A78,[1]SIGEF!$A:$O,8,0),0)</f>
        <v>0</v>
      </c>
      <c r="K78" s="10">
        <f>IFERROR(VLOOKUP($A78,[1]SIGEF!$A:$O,9,0),0)</f>
        <v>0</v>
      </c>
      <c r="L78" s="10">
        <f>IFERROR(VLOOKUP($A78,[1]SIGEF!#REF!,11,0),0)</f>
        <v>0</v>
      </c>
      <c r="M78" s="10">
        <f>IFERROR(VLOOKUP($A78,[1]SIGEF!#REF!,12,0),0)</f>
        <v>0</v>
      </c>
      <c r="N78" s="10">
        <f>IFERROR(VLOOKUP($A78,[1]SIGEF!#REF!,13,0),0)</f>
        <v>0</v>
      </c>
      <c r="O78" s="10">
        <f>IFERROR(VLOOKUP($A78,[1]SIGEF!#REF!,14,0),0)</f>
        <v>0</v>
      </c>
      <c r="P78" s="10">
        <f>IFERROR(VLOOKUP($A78,[1]SIGEF!#REF!,15,0),0)</f>
        <v>0</v>
      </c>
      <c r="Q78" s="10">
        <f>E78+F78+G78+H78+I78+J78+K78+L78+M78+N78+O78+P78</f>
        <v>0</v>
      </c>
    </row>
    <row r="79" spans="1:17" x14ac:dyDescent="0.2">
      <c r="A79" s="8" t="s">
        <v>145</v>
      </c>
      <c r="B79" s="11" t="s">
        <v>146</v>
      </c>
      <c r="C79" s="10">
        <f>IFERROR(VLOOKUP($A79,[1]PRESUPUESTO!$A:$U,9,0),0)</f>
        <v>0</v>
      </c>
      <c r="D79" s="10">
        <f>IFERROR(VLOOKUP($A79,[1]PRESUPUESTO!$A:$U,9,0),0)</f>
        <v>0</v>
      </c>
      <c r="E79" s="10">
        <f>IFERROR(VLOOKUP($A79,[1]SIGEF!$A:$O,3,0),0)</f>
        <v>0</v>
      </c>
      <c r="F79" s="10">
        <f>IFERROR(VLOOKUP($A79,[1]SIGEF!$A:$O,4,0),0)</f>
        <v>0</v>
      </c>
      <c r="G79" s="10">
        <f>IFERROR(VLOOKUP($A79,[1]SIGEF!$A:$O,5,0),0)</f>
        <v>0</v>
      </c>
      <c r="H79" s="10">
        <f>IFERROR(VLOOKUP($A79,[1]SIGEF!$A:$O,6,0),0)</f>
        <v>0</v>
      </c>
      <c r="I79" s="10">
        <f>IFERROR(VLOOKUP($A79,[1]SIGEF!$A:$O,7,0),0)</f>
        <v>0</v>
      </c>
      <c r="J79" s="10">
        <f>IFERROR(VLOOKUP($A79,[1]SIGEF!$A:$O,8,0),0)</f>
        <v>0</v>
      </c>
      <c r="K79" s="10">
        <f>IFERROR(VLOOKUP($A79,[1]SIGEF!$A:$O,9,0),0)</f>
        <v>0</v>
      </c>
      <c r="L79" s="10">
        <f>IFERROR(VLOOKUP($A79,[1]SIGEF!#REF!,11,0),0)</f>
        <v>0</v>
      </c>
      <c r="M79" s="10">
        <f>IFERROR(VLOOKUP($A79,[1]SIGEF!#REF!,12,0),0)</f>
        <v>0</v>
      </c>
      <c r="N79" s="10">
        <f>IFERROR(VLOOKUP($A79,[1]SIGEF!#REF!,13,0),0)</f>
        <v>0</v>
      </c>
      <c r="O79" s="10">
        <f>IFERROR(VLOOKUP($A79,[1]SIGEF!#REF!,14,0),0)</f>
        <v>0</v>
      </c>
      <c r="P79" s="10">
        <f>IFERROR(VLOOKUP($A79,[1]SIGEF!#REF!,15,0),0)</f>
        <v>0</v>
      </c>
      <c r="Q79" s="10">
        <f>E79+F79+G79+H79+I79+J79+K79+L79+M79+N79+O79+P79</f>
        <v>0</v>
      </c>
    </row>
    <row r="80" spans="1:17" x14ac:dyDescent="0.2">
      <c r="B80" s="15" t="s">
        <v>147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/>
      <c r="J80" s="21"/>
      <c r="K80" s="21">
        <f>IFERROR(VLOOKUP($A80,[1]SIGEF!$A:$O,9,0),0)</f>
        <v>0</v>
      </c>
      <c r="L80" s="21"/>
      <c r="M80" s="21"/>
      <c r="N80" s="21"/>
      <c r="O80" s="21"/>
      <c r="P80" s="21"/>
      <c r="Q80" s="21">
        <f>E80+F80+G80+H80+I80+J80+K80+L80+M80+N80+O80+P80</f>
        <v>0</v>
      </c>
    </row>
    <row r="81" spans="1:17" x14ac:dyDescent="0.2">
      <c r="A81" s="8" t="s">
        <v>148</v>
      </c>
      <c r="B81" s="11" t="s">
        <v>149</v>
      </c>
      <c r="C81" s="10">
        <f>IFERROR(VLOOKUP($A81,[1]PRESUPUESTO!$A:$U,9,0),0)</f>
        <v>0</v>
      </c>
      <c r="D81" s="10">
        <f>IFERROR(VLOOKUP($A81,[1]PRESUPUESTO!$A:$U,9,0),0)</f>
        <v>0</v>
      </c>
      <c r="E81" s="10">
        <f>IFERROR(VLOOKUP($A81,[1]SIGEF!$A:$O,3,0),0)</f>
        <v>0</v>
      </c>
      <c r="F81" s="10">
        <f>IFERROR(VLOOKUP($A81,[1]SIGEF!$A:$O,4,0),0)</f>
        <v>0</v>
      </c>
      <c r="G81" s="10">
        <f>IFERROR(VLOOKUP($A81,[1]SIGEF!$A:$O,5,0),0)</f>
        <v>0</v>
      </c>
      <c r="H81" s="10">
        <f>IFERROR(VLOOKUP($A81,[1]SIGEF!$A:$O,6,0),0)</f>
        <v>0</v>
      </c>
      <c r="I81" s="10">
        <f>IFERROR(VLOOKUP($A81,[1]SIGEF!$A:$O,7,0),0)</f>
        <v>0</v>
      </c>
      <c r="J81" s="10">
        <f>IFERROR(VLOOKUP($A81,[1]SIGEF!$A:$O,8,0),0)</f>
        <v>0</v>
      </c>
      <c r="K81" s="10">
        <f>IFERROR(VLOOKUP($A81,[1]SIGEF!$A:$O,9,0),0)</f>
        <v>0</v>
      </c>
      <c r="L81" s="10">
        <f>IFERROR(VLOOKUP($A81,[1]SIGEF!#REF!,11,0),0)</f>
        <v>0</v>
      </c>
      <c r="M81" s="10">
        <f>IFERROR(VLOOKUP($A81,[1]SIGEF!#REF!,12,0),0)</f>
        <v>0</v>
      </c>
      <c r="N81" s="10">
        <f>IFERROR(VLOOKUP($A81,[1]SIGEF!#REF!,13,0),0)</f>
        <v>0</v>
      </c>
      <c r="O81" s="10">
        <f>IFERROR(VLOOKUP($A81,[1]SIGEF!#REF!,14,0),0)</f>
        <v>0</v>
      </c>
      <c r="P81" s="10">
        <f>IFERROR(VLOOKUP($A81,[1]SIGEF!#REF!,15,0),0)</f>
        <v>0</v>
      </c>
      <c r="Q81" s="10">
        <f>E81+F81+G81+H81+I81+J81+K81+L81+M81+N81+O81+P81</f>
        <v>0</v>
      </c>
    </row>
    <row r="82" spans="1:17" x14ac:dyDescent="0.2">
      <c r="A82" s="8" t="s">
        <v>150</v>
      </c>
      <c r="B82" s="11" t="s">
        <v>151</v>
      </c>
      <c r="C82" s="10">
        <f>IFERROR(VLOOKUP($A82,[1]PRESUPUESTO!$A:$U,9,0),0)</f>
        <v>0</v>
      </c>
      <c r="D82" s="10">
        <f>IFERROR(VLOOKUP($A82,[1]PRESUPUESTO!$A:$U,9,0),0)</f>
        <v>0</v>
      </c>
      <c r="E82" s="10">
        <f>IFERROR(VLOOKUP($A82,[1]SIGEF!$A:$O,3,0),0)</f>
        <v>0</v>
      </c>
      <c r="F82" s="10">
        <f>IFERROR(VLOOKUP($A82,[1]SIGEF!$A:$O,4,0),0)</f>
        <v>0</v>
      </c>
      <c r="G82" s="10">
        <f>IFERROR(VLOOKUP($A82,[1]SIGEF!$A:$O,5,0),0)</f>
        <v>0</v>
      </c>
      <c r="H82" s="10">
        <f>IFERROR(VLOOKUP($A82,[1]SIGEF!$A:$O,6,0),0)</f>
        <v>0</v>
      </c>
      <c r="I82" s="10">
        <f>IFERROR(VLOOKUP($A82,[1]SIGEF!$A:$O,7,0),0)</f>
        <v>0</v>
      </c>
      <c r="J82" s="10">
        <f>IFERROR(VLOOKUP($A82,[1]SIGEF!$A:$O,8,0),0)</f>
        <v>0</v>
      </c>
      <c r="K82" s="10">
        <f>IFERROR(VLOOKUP($A82,[1]SIGEF!$A:$O,9,0),0)</f>
        <v>0</v>
      </c>
      <c r="L82" s="10">
        <f>IFERROR(VLOOKUP($A82,[1]SIGEF!#REF!,11,0),0)</f>
        <v>0</v>
      </c>
      <c r="M82" s="10">
        <f>IFERROR(VLOOKUP($A82,[1]SIGEF!#REF!,12,0),0)</f>
        <v>0</v>
      </c>
      <c r="N82" s="10">
        <f>IFERROR(VLOOKUP($A82,[1]SIGEF!#REF!,13,0),0)</f>
        <v>0</v>
      </c>
      <c r="O82" s="10">
        <f>IFERROR(VLOOKUP($A82,[1]SIGEF!#REF!,14,0),0)</f>
        <v>0</v>
      </c>
      <c r="P82" s="10">
        <f>IFERROR(VLOOKUP($A82,[1]SIGEF!#REF!,15,0),0)</f>
        <v>0</v>
      </c>
      <c r="Q82" s="10">
        <f>E82+F82+G82+H82+I82+J82+K82+L82+M82+N82+O82+P82</f>
        <v>0</v>
      </c>
    </row>
    <row r="83" spans="1:17" x14ac:dyDescent="0.2">
      <c r="B83" s="15" t="s">
        <v>152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/>
      <c r="J83" s="21"/>
      <c r="K83" s="21">
        <f>IFERROR(VLOOKUP($A83,[1]SIGEF!$A:$O,9,0),0)</f>
        <v>0</v>
      </c>
      <c r="L83" s="21"/>
      <c r="M83" s="21"/>
      <c r="N83" s="21"/>
      <c r="O83" s="21"/>
      <c r="P83" s="21"/>
      <c r="Q83" s="21">
        <v>0</v>
      </c>
    </row>
    <row r="84" spans="1:17" x14ac:dyDescent="0.2">
      <c r="A84" s="8" t="s">
        <v>153</v>
      </c>
      <c r="B84" s="11" t="s">
        <v>154</v>
      </c>
      <c r="C84" s="10">
        <f>IFERROR(VLOOKUP($A84,[1]PRESUPUESTO!$A:$U,9,0),0)</f>
        <v>0</v>
      </c>
      <c r="D84" s="10">
        <f>IFERROR(VLOOKUP($A84,[1]PRESUPUESTO!$A:$U,9,0),0)</f>
        <v>0</v>
      </c>
      <c r="E84" s="10">
        <f>IFERROR(VLOOKUP($A84,[1]SIGEF!$A:$O,3,0),0)</f>
        <v>0</v>
      </c>
      <c r="F84" s="10">
        <f>IFERROR(VLOOKUP($A84,[1]SIGEF!$A:$O,4,0),0)</f>
        <v>0</v>
      </c>
      <c r="G84" s="10">
        <f>IFERROR(VLOOKUP($A84,[1]SIGEF!$A:$O,5,0),0)</f>
        <v>0</v>
      </c>
      <c r="H84" s="10">
        <f>IFERROR(VLOOKUP($A84,[1]SIGEF!$A:$O,6,0),0)</f>
        <v>0</v>
      </c>
      <c r="I84" s="10">
        <f>IFERROR(VLOOKUP($A84,[1]SIGEF!$A:$O,7,0),0)</f>
        <v>0</v>
      </c>
      <c r="J84" s="10">
        <f>IFERROR(VLOOKUP($A84,[1]SIGEF!$A:$O,8,0),0)</f>
        <v>0</v>
      </c>
      <c r="K84" s="10">
        <f>IFERROR(VLOOKUP($A84,[1]SIGEF!$A:$O,9,0),0)</f>
        <v>0</v>
      </c>
      <c r="L84" s="10">
        <f>IFERROR(VLOOKUP($A84,[1]SIGEF!#REF!,11,0),0)</f>
        <v>0</v>
      </c>
      <c r="M84" s="10">
        <f>IFERROR(VLOOKUP($A84,[1]SIGEF!#REF!,12,0),0)</f>
        <v>0</v>
      </c>
      <c r="N84" s="10">
        <f>IFERROR(VLOOKUP($A84,[1]SIGEF!#REF!,13,0),0)</f>
        <v>0</v>
      </c>
      <c r="O84" s="10">
        <f>IFERROR(VLOOKUP($A84,[1]SIGEF!#REF!,14,0),0)</f>
        <v>0</v>
      </c>
      <c r="P84" s="10">
        <f>IFERROR(VLOOKUP($A84,[1]SIGEF!#REF!,15,0),0)</f>
        <v>0</v>
      </c>
      <c r="Q84" s="10">
        <f>E84+F84+G84+H84+I84+J84+K84+L84+M84+N84+O84+P84</f>
        <v>0</v>
      </c>
    </row>
    <row r="85" spans="1:17" x14ac:dyDescent="0.2">
      <c r="B85" s="16" t="s">
        <v>155</v>
      </c>
      <c r="C85" s="24">
        <f>C12+C18+C28+C38+C47+C54+C64</f>
        <v>2115775488</v>
      </c>
      <c r="D85" s="24">
        <f>D12+D18+D28+D38+D47+D54+D64</f>
        <v>2158533591.54</v>
      </c>
      <c r="E85" s="25">
        <f t="shared" ref="E85:P85" si="10">E12+E18+E28+E38+E47+E54+E64</f>
        <v>99811966.620000005</v>
      </c>
      <c r="F85" s="25">
        <f>F12+F18+F28+F38+F47+F54+F64</f>
        <v>139818822.73000002</v>
      </c>
      <c r="G85" s="25">
        <f>G12+G18+G28+G38+G47+G54+G64</f>
        <v>168705501.16999999</v>
      </c>
      <c r="H85" s="25">
        <f t="shared" si="10"/>
        <v>139330584.18000001</v>
      </c>
      <c r="I85" s="25">
        <f t="shared" si="10"/>
        <v>142471496.97</v>
      </c>
      <c r="J85" s="24">
        <f t="shared" si="10"/>
        <v>224686144.56</v>
      </c>
      <c r="K85" s="24">
        <f t="shared" si="10"/>
        <v>233624289.74000001</v>
      </c>
      <c r="L85" s="24">
        <f t="shared" si="10"/>
        <v>180459527.25</v>
      </c>
      <c r="M85" s="24">
        <f t="shared" si="10"/>
        <v>164718932.94</v>
      </c>
      <c r="N85" s="24">
        <f t="shared" si="10"/>
        <v>0</v>
      </c>
      <c r="O85" s="24">
        <f t="shared" si="10"/>
        <v>0</v>
      </c>
      <c r="P85" s="24">
        <f t="shared" si="10"/>
        <v>0</v>
      </c>
      <c r="Q85" s="24">
        <f>Q12+Q18+Q28+Q38+Q47+Q54+Q64</f>
        <v>1493627266.1600001</v>
      </c>
    </row>
    <row r="86" spans="1:17" x14ac:dyDescent="0.2">
      <c r="B86" s="13" t="s">
        <v>156</v>
      </c>
      <c r="C86" s="13"/>
      <c r="D86" s="13"/>
      <c r="E86" s="7"/>
      <c r="F86" s="7"/>
      <c r="G86" s="7"/>
      <c r="H86" s="7"/>
      <c r="I86" s="7"/>
      <c r="J86" s="7"/>
      <c r="K86" s="7"/>
      <c r="L86" s="7"/>
      <c r="M86" s="7"/>
      <c r="N86" s="7"/>
      <c r="O86" s="13"/>
      <c r="P86" s="13"/>
      <c r="Q86" s="13"/>
    </row>
    <row r="87" spans="1:17" ht="11.25" customHeight="1" x14ac:dyDescent="0.2">
      <c r="B87" s="33" t="s">
        <v>157</v>
      </c>
      <c r="C87" s="33"/>
      <c r="D87" s="33"/>
      <c r="E87" s="33"/>
      <c r="F87" s="33"/>
      <c r="G87" s="33"/>
      <c r="H87" s="33"/>
      <c r="I87" s="33"/>
      <c r="J87" s="33"/>
      <c r="K87" s="33"/>
      <c r="L87" s="13"/>
      <c r="M87" s="13"/>
      <c r="N87" s="13"/>
      <c r="O87" s="13"/>
      <c r="P87" s="13"/>
      <c r="Q87" s="13"/>
    </row>
    <row r="88" spans="1:17" ht="14.25" customHeight="1" x14ac:dyDescent="0.2">
      <c r="B88" s="40" t="s">
        <v>158</v>
      </c>
      <c r="C88" s="40"/>
      <c r="D88" s="40"/>
      <c r="E88" s="40"/>
      <c r="F88" s="40"/>
      <c r="G88" s="40"/>
      <c r="H88" s="40"/>
      <c r="I88" s="40"/>
      <c r="J88" s="40"/>
      <c r="K88" s="40"/>
      <c r="L88" s="13"/>
      <c r="M88" s="13"/>
      <c r="N88" s="13"/>
      <c r="O88" s="13"/>
      <c r="P88" s="13"/>
      <c r="Q88" s="13"/>
    </row>
    <row r="89" spans="1:17" ht="18" customHeight="1" x14ac:dyDescent="0.2">
      <c r="B89" s="33" t="s">
        <v>159</v>
      </c>
      <c r="C89" s="33"/>
      <c r="D89" s="33"/>
      <c r="E89" s="33"/>
      <c r="F89" s="33"/>
      <c r="G89" s="33"/>
      <c r="H89" s="33"/>
      <c r="I89" s="33"/>
      <c r="J89" s="33"/>
      <c r="K89" s="33"/>
      <c r="L89" s="13"/>
      <c r="M89" s="13"/>
      <c r="N89" s="13"/>
      <c r="O89" s="13"/>
      <c r="P89" s="13"/>
      <c r="Q89" s="13"/>
    </row>
    <row r="90" spans="1:17" ht="18" customHeight="1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3"/>
      <c r="M90" s="13"/>
      <c r="N90" s="13"/>
      <c r="O90" s="13"/>
      <c r="P90" s="13"/>
      <c r="Q90" s="13"/>
    </row>
    <row r="91" spans="1:17" s="14" customFormat="1" ht="15" x14ac:dyDescent="0.2">
      <c r="B91" s="17" t="s">
        <v>164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7" t="s">
        <v>160</v>
      </c>
      <c r="P91" s="20"/>
      <c r="Q91" s="18"/>
    </row>
    <row r="92" spans="1:17" x14ac:dyDescent="0.2">
      <c r="B92" s="13" t="s">
        <v>161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 t="s">
        <v>162</v>
      </c>
      <c r="P92" s="13"/>
      <c r="Q92" s="13"/>
    </row>
    <row r="93" spans="1:17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2:17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2:17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2:17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2:17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2:17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2:17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</sheetData>
  <mergeCells count="13">
    <mergeCell ref="B89:K89"/>
    <mergeCell ref="B9:B10"/>
    <mergeCell ref="C9:C10"/>
    <mergeCell ref="D9:D10"/>
    <mergeCell ref="E9:Q9"/>
    <mergeCell ref="B87:K87"/>
    <mergeCell ref="B88:K88"/>
    <mergeCell ref="B8:Q8"/>
    <mergeCell ref="B3:Q3"/>
    <mergeCell ref="B4:Q4"/>
    <mergeCell ref="B5:Q5"/>
    <mergeCell ref="B6:Q6"/>
    <mergeCell ref="B7:Q7"/>
  </mergeCells>
  <printOptions horizontalCentered="1"/>
  <pageMargins left="0" right="0" top="1" bottom="1" header="0.3" footer="0.3"/>
  <pageSetup paperSize="5" scale="7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0001</vt:lpstr>
      <vt:lpstr>'0001'!Print_Area</vt:lpstr>
      <vt:lpstr>'0001'!Print_Titles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2022-10-05T17:15:20Z</cp:lastPrinted>
  <dcterms:created xsi:type="dcterms:W3CDTF">2022-09-16T14:51:44Z</dcterms:created>
  <dcterms:modified xsi:type="dcterms:W3CDTF">2022-10-05T18:07:48Z</dcterms:modified>
</cp:coreProperties>
</file>