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Diciembre\Presupuesto\"/>
    </mc:Choice>
  </mc:AlternateContent>
  <xr:revisionPtr revIDLastSave="0" documentId="13_ncr:1_{A66321B3-AB68-477C-8625-AF3398A31562}" xr6:coauthVersionLast="47" xr6:coauthVersionMax="47" xr10:uidLastSave="{00000000-0000-0000-0000-000000000000}"/>
  <bookViews>
    <workbookView xWindow="-120" yWindow="-120" windowWidth="29040" windowHeight="15840" xr2:uid="{FC1906C0-413A-4D5D-8CDD-37ECD67BC6BF}"/>
  </bookViews>
  <sheets>
    <sheet name="0216" sheetId="1" r:id="rId1"/>
  </sheets>
  <externalReferences>
    <externalReference r:id="rId2"/>
  </externalReferences>
  <definedNames>
    <definedName name="_xlnm.Print_Area" localSheetId="0">'0216'!$A$1:$P$96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5" i="1" l="1"/>
  <c r="K72" i="1"/>
  <c r="D21" i="1" l="1"/>
  <c r="E21" i="1"/>
  <c r="F21" i="1"/>
  <c r="G21" i="1"/>
  <c r="H21" i="1"/>
  <c r="I21" i="1"/>
  <c r="J21" i="1"/>
  <c r="K21" i="1"/>
  <c r="L21" i="1"/>
  <c r="M21" i="1"/>
  <c r="N21" i="1"/>
  <c r="O21" i="1"/>
  <c r="K41" i="1"/>
  <c r="C41" i="1"/>
  <c r="C50" i="1"/>
  <c r="K50" i="1" l="1"/>
  <c r="C67" i="1" l="1"/>
  <c r="C57" i="1"/>
  <c r="C31" i="1"/>
  <c r="C21" i="1"/>
  <c r="C15" i="1"/>
  <c r="K67" i="1" l="1"/>
  <c r="K57" i="1"/>
  <c r="K15" i="1"/>
  <c r="K31" i="1" l="1"/>
  <c r="K88" i="1" l="1"/>
  <c r="C88" i="1"/>
  <c r="O87" i="1"/>
  <c r="N87" i="1"/>
  <c r="M87" i="1"/>
  <c r="L87" i="1"/>
  <c r="J87" i="1"/>
  <c r="I87" i="1"/>
  <c r="H87" i="1"/>
  <c r="G87" i="1"/>
  <c r="F87" i="1"/>
  <c r="E87" i="1"/>
  <c r="D87" i="1"/>
  <c r="B87" i="1"/>
  <c r="J86" i="1"/>
  <c r="O85" i="1"/>
  <c r="N85" i="1"/>
  <c r="M85" i="1"/>
  <c r="L85" i="1"/>
  <c r="J85" i="1"/>
  <c r="I85" i="1"/>
  <c r="H85" i="1"/>
  <c r="G85" i="1"/>
  <c r="F85" i="1"/>
  <c r="E85" i="1"/>
  <c r="D85" i="1"/>
  <c r="B85" i="1"/>
  <c r="O84" i="1"/>
  <c r="N84" i="1"/>
  <c r="M84" i="1"/>
  <c r="L84" i="1"/>
  <c r="J84" i="1"/>
  <c r="I84" i="1"/>
  <c r="H84" i="1"/>
  <c r="G84" i="1"/>
  <c r="F84" i="1"/>
  <c r="E84" i="1"/>
  <c r="D84" i="1"/>
  <c r="B84" i="1"/>
  <c r="J83" i="1"/>
  <c r="P83" i="1" s="1"/>
  <c r="O82" i="1"/>
  <c r="N82" i="1"/>
  <c r="M82" i="1"/>
  <c r="L82" i="1"/>
  <c r="J82" i="1"/>
  <c r="I82" i="1"/>
  <c r="H82" i="1"/>
  <c r="G82" i="1"/>
  <c r="F82" i="1"/>
  <c r="E82" i="1"/>
  <c r="D82" i="1"/>
  <c r="B82" i="1"/>
  <c r="O81" i="1"/>
  <c r="N81" i="1"/>
  <c r="M81" i="1"/>
  <c r="L81" i="1"/>
  <c r="J81" i="1"/>
  <c r="I81" i="1"/>
  <c r="H81" i="1"/>
  <c r="G81" i="1"/>
  <c r="F81" i="1"/>
  <c r="E81" i="1"/>
  <c r="D81" i="1"/>
  <c r="B81" i="1"/>
  <c r="J80" i="1"/>
  <c r="O78" i="1"/>
  <c r="N78" i="1"/>
  <c r="M78" i="1"/>
  <c r="L78" i="1"/>
  <c r="J78" i="1"/>
  <c r="I78" i="1"/>
  <c r="H78" i="1"/>
  <c r="G78" i="1"/>
  <c r="F78" i="1"/>
  <c r="E78" i="1"/>
  <c r="D78" i="1"/>
  <c r="B78" i="1"/>
  <c r="O77" i="1"/>
  <c r="N77" i="1"/>
  <c r="M77" i="1"/>
  <c r="L77" i="1"/>
  <c r="J77" i="1"/>
  <c r="I77" i="1"/>
  <c r="H77" i="1"/>
  <c r="G77" i="1"/>
  <c r="F77" i="1"/>
  <c r="E77" i="1"/>
  <c r="D77" i="1"/>
  <c r="B77" i="1"/>
  <c r="O76" i="1"/>
  <c r="N76" i="1"/>
  <c r="M76" i="1"/>
  <c r="L76" i="1"/>
  <c r="J76" i="1"/>
  <c r="I76" i="1"/>
  <c r="H76" i="1"/>
  <c r="G76" i="1"/>
  <c r="F76" i="1"/>
  <c r="E76" i="1"/>
  <c r="D76" i="1"/>
  <c r="B76" i="1"/>
  <c r="O74" i="1"/>
  <c r="N74" i="1"/>
  <c r="M74" i="1"/>
  <c r="L74" i="1"/>
  <c r="J74" i="1"/>
  <c r="I74" i="1"/>
  <c r="H74" i="1"/>
  <c r="G74" i="1"/>
  <c r="F74" i="1"/>
  <c r="E74" i="1"/>
  <c r="D74" i="1"/>
  <c r="B74" i="1"/>
  <c r="O73" i="1"/>
  <c r="N73" i="1"/>
  <c r="M73" i="1"/>
  <c r="L73" i="1"/>
  <c r="J73" i="1"/>
  <c r="I73" i="1"/>
  <c r="H73" i="1"/>
  <c r="G73" i="1"/>
  <c r="F73" i="1"/>
  <c r="E73" i="1"/>
  <c r="D73" i="1"/>
  <c r="B73" i="1"/>
  <c r="O71" i="1"/>
  <c r="N71" i="1"/>
  <c r="M71" i="1"/>
  <c r="L71" i="1"/>
  <c r="J71" i="1"/>
  <c r="I71" i="1"/>
  <c r="H71" i="1"/>
  <c r="G71" i="1"/>
  <c r="F71" i="1"/>
  <c r="E71" i="1"/>
  <c r="D71" i="1"/>
  <c r="B71" i="1"/>
  <c r="O70" i="1"/>
  <c r="N70" i="1"/>
  <c r="M70" i="1"/>
  <c r="L70" i="1"/>
  <c r="J70" i="1"/>
  <c r="I70" i="1"/>
  <c r="H70" i="1"/>
  <c r="G70" i="1"/>
  <c r="F70" i="1"/>
  <c r="E70" i="1"/>
  <c r="D70" i="1"/>
  <c r="B70" i="1"/>
  <c r="M67" i="1"/>
  <c r="L67" i="1"/>
  <c r="H67" i="1"/>
  <c r="G67" i="1"/>
  <c r="O66" i="1"/>
  <c r="N66" i="1"/>
  <c r="M66" i="1"/>
  <c r="L66" i="1"/>
  <c r="J66" i="1"/>
  <c r="I66" i="1"/>
  <c r="H66" i="1"/>
  <c r="G66" i="1"/>
  <c r="F66" i="1"/>
  <c r="E66" i="1"/>
  <c r="D66" i="1"/>
  <c r="B66" i="1"/>
  <c r="O65" i="1"/>
  <c r="N65" i="1"/>
  <c r="O64" i="1"/>
  <c r="N64" i="1"/>
  <c r="M64" i="1"/>
  <c r="L64" i="1"/>
  <c r="J64" i="1"/>
  <c r="I64" i="1"/>
  <c r="H64" i="1"/>
  <c r="G64" i="1"/>
  <c r="F64" i="1"/>
  <c r="E64" i="1"/>
  <c r="D64" i="1"/>
  <c r="B64" i="1"/>
  <c r="M60" i="1"/>
  <c r="L60" i="1"/>
  <c r="J60" i="1"/>
  <c r="I60" i="1"/>
  <c r="H60" i="1"/>
  <c r="G60" i="1"/>
  <c r="F60" i="1"/>
  <c r="E60" i="1"/>
  <c r="D60" i="1"/>
  <c r="B60" i="1"/>
  <c r="O56" i="1"/>
  <c r="N56" i="1"/>
  <c r="M56" i="1"/>
  <c r="L56" i="1"/>
  <c r="J56" i="1"/>
  <c r="I56" i="1"/>
  <c r="H56" i="1"/>
  <c r="G56" i="1"/>
  <c r="F56" i="1"/>
  <c r="E56" i="1"/>
  <c r="D56" i="1"/>
  <c r="B56" i="1"/>
  <c r="O55" i="1"/>
  <c r="N55" i="1"/>
  <c r="M55" i="1"/>
  <c r="L55" i="1"/>
  <c r="J55" i="1"/>
  <c r="I55" i="1"/>
  <c r="H55" i="1"/>
  <c r="G55" i="1"/>
  <c r="F55" i="1"/>
  <c r="E55" i="1"/>
  <c r="D55" i="1"/>
  <c r="B55" i="1"/>
  <c r="P54" i="1"/>
  <c r="O53" i="1"/>
  <c r="N53" i="1"/>
  <c r="M53" i="1"/>
  <c r="L53" i="1"/>
  <c r="J53" i="1"/>
  <c r="I53" i="1"/>
  <c r="H53" i="1"/>
  <c r="G53" i="1"/>
  <c r="F53" i="1"/>
  <c r="E53" i="1"/>
  <c r="D53" i="1"/>
  <c r="B53" i="1"/>
  <c r="P52" i="1"/>
  <c r="O51" i="1"/>
  <c r="N51" i="1"/>
  <c r="M51" i="1"/>
  <c r="L51" i="1"/>
  <c r="J51" i="1"/>
  <c r="I51" i="1"/>
  <c r="H51" i="1"/>
  <c r="G51" i="1"/>
  <c r="F51" i="1"/>
  <c r="E51" i="1"/>
  <c r="D51" i="1"/>
  <c r="B51" i="1"/>
  <c r="O47" i="1"/>
  <c r="N47" i="1"/>
  <c r="M47" i="1"/>
  <c r="L47" i="1"/>
  <c r="J47" i="1"/>
  <c r="I47" i="1"/>
  <c r="H47" i="1"/>
  <c r="G47" i="1"/>
  <c r="F47" i="1"/>
  <c r="E47" i="1"/>
  <c r="D47" i="1"/>
  <c r="B47" i="1"/>
  <c r="O46" i="1"/>
  <c r="N46" i="1"/>
  <c r="M46" i="1"/>
  <c r="L46" i="1"/>
  <c r="J46" i="1"/>
  <c r="I46" i="1"/>
  <c r="H46" i="1"/>
  <c r="G46" i="1"/>
  <c r="F46" i="1"/>
  <c r="E46" i="1"/>
  <c r="D46" i="1"/>
  <c r="B46" i="1"/>
  <c r="O44" i="1"/>
  <c r="N44" i="1"/>
  <c r="M44" i="1"/>
  <c r="L44" i="1"/>
  <c r="J44" i="1"/>
  <c r="I44" i="1"/>
  <c r="H44" i="1"/>
  <c r="G44" i="1"/>
  <c r="F44" i="1"/>
  <c r="E44" i="1"/>
  <c r="D44" i="1"/>
  <c r="B44" i="1"/>
  <c r="O39" i="1"/>
  <c r="N39" i="1"/>
  <c r="M39" i="1"/>
  <c r="L39" i="1"/>
  <c r="J39" i="1"/>
  <c r="I39" i="1"/>
  <c r="H39" i="1"/>
  <c r="G39" i="1"/>
  <c r="F39" i="1"/>
  <c r="E39" i="1"/>
  <c r="D39" i="1"/>
  <c r="B39" i="1"/>
  <c r="O35" i="1"/>
  <c r="N35" i="1"/>
  <c r="M35" i="1"/>
  <c r="L35" i="1"/>
  <c r="L31" i="1" s="1"/>
  <c r="J35" i="1"/>
  <c r="I35" i="1"/>
  <c r="H35" i="1"/>
  <c r="G35" i="1"/>
  <c r="F35" i="1"/>
  <c r="E35" i="1"/>
  <c r="D35" i="1"/>
  <c r="B35" i="1"/>
  <c r="O19" i="1"/>
  <c r="N19" i="1"/>
  <c r="M19" i="1"/>
  <c r="L19" i="1"/>
  <c r="J19" i="1"/>
  <c r="I19" i="1"/>
  <c r="H19" i="1"/>
  <c r="G19" i="1"/>
  <c r="F19" i="1"/>
  <c r="E19" i="1"/>
  <c r="D19" i="1"/>
  <c r="B19" i="1"/>
  <c r="M15" i="1"/>
  <c r="L15" i="1"/>
  <c r="I15" i="1"/>
  <c r="G15" i="1"/>
  <c r="E15" i="1"/>
  <c r="B15" i="1"/>
  <c r="H15" i="1"/>
  <c r="F15" i="1"/>
  <c r="N72" i="1" l="1"/>
  <c r="N75" i="1"/>
  <c r="D41" i="1"/>
  <c r="M41" i="1"/>
  <c r="O50" i="1"/>
  <c r="O72" i="1"/>
  <c r="O75" i="1"/>
  <c r="N41" i="1"/>
  <c r="G50" i="1"/>
  <c r="G41" i="1"/>
  <c r="N67" i="1"/>
  <c r="O41" i="1"/>
  <c r="H41" i="1"/>
  <c r="O67" i="1"/>
  <c r="I72" i="1"/>
  <c r="I75" i="1"/>
  <c r="E41" i="1"/>
  <c r="I41" i="1"/>
  <c r="J41" i="1"/>
  <c r="J72" i="1"/>
  <c r="J75" i="1"/>
  <c r="L72" i="1"/>
  <c r="L75" i="1"/>
  <c r="L41" i="1"/>
  <c r="M50" i="1"/>
  <c r="M72" i="1"/>
  <c r="M75" i="1"/>
  <c r="F41" i="1"/>
  <c r="H50" i="1"/>
  <c r="J50" i="1"/>
  <c r="F50" i="1"/>
  <c r="P55" i="1"/>
  <c r="P53" i="1"/>
  <c r="B50" i="1"/>
  <c r="L50" i="1"/>
  <c r="I50" i="1"/>
  <c r="P51" i="1"/>
  <c r="D50" i="1"/>
  <c r="P56" i="1"/>
  <c r="E50" i="1"/>
  <c r="N50" i="1"/>
  <c r="N15" i="1"/>
  <c r="O57" i="1"/>
  <c r="L57" i="1"/>
  <c r="P48" i="1"/>
  <c r="H57" i="1"/>
  <c r="D67" i="1"/>
  <c r="P85" i="1"/>
  <c r="O31" i="1"/>
  <c r="F31" i="1"/>
  <c r="F57" i="1"/>
  <c r="O15" i="1"/>
  <c r="M31" i="1"/>
  <c r="P84" i="1"/>
  <c r="P87" i="1"/>
  <c r="I57" i="1"/>
  <c r="P34" i="1"/>
  <c r="J31" i="1"/>
  <c r="N31" i="1"/>
  <c r="J57" i="1"/>
  <c r="P43" i="1"/>
  <c r="P47" i="1"/>
  <c r="P49" i="1"/>
  <c r="M57" i="1"/>
  <c r="P64" i="1"/>
  <c r="B41" i="1"/>
  <c r="P60" i="1"/>
  <c r="E57" i="1"/>
  <c r="N57" i="1"/>
  <c r="J15" i="1"/>
  <c r="G57" i="1"/>
  <c r="P44" i="1"/>
  <c r="P45" i="1"/>
  <c r="B21" i="1"/>
  <c r="P22" i="1"/>
  <c r="P58" i="1"/>
  <c r="P59" i="1"/>
  <c r="P61" i="1"/>
  <c r="P62" i="1"/>
  <c r="P63" i="1"/>
  <c r="P65" i="1"/>
  <c r="P66" i="1"/>
  <c r="B67" i="1"/>
  <c r="P69" i="1"/>
  <c r="P18" i="1"/>
  <c r="P23" i="1"/>
  <c r="P24" i="1"/>
  <c r="P25" i="1"/>
  <c r="P27" i="1"/>
  <c r="P28" i="1"/>
  <c r="P29" i="1"/>
  <c r="E31" i="1"/>
  <c r="I31" i="1"/>
  <c r="P68" i="1"/>
  <c r="P70" i="1"/>
  <c r="P71" i="1"/>
  <c r="P77" i="1"/>
  <c r="P81" i="1"/>
  <c r="P26" i="1"/>
  <c r="P30" i="1"/>
  <c r="P32" i="1"/>
  <c r="P33" i="1"/>
  <c r="P35" i="1"/>
  <c r="P36" i="1"/>
  <c r="D31" i="1"/>
  <c r="H31" i="1"/>
  <c r="P39" i="1"/>
  <c r="P40" i="1"/>
  <c r="P16" i="1"/>
  <c r="P17" i="1"/>
  <c r="P19" i="1"/>
  <c r="P20" i="1"/>
  <c r="P42" i="1"/>
  <c r="P46" i="1"/>
  <c r="E67" i="1"/>
  <c r="I67" i="1"/>
  <c r="P73" i="1"/>
  <c r="P74" i="1"/>
  <c r="P82" i="1"/>
  <c r="B31" i="1"/>
  <c r="B57" i="1"/>
  <c r="F67" i="1"/>
  <c r="J67" i="1"/>
  <c r="G31" i="1"/>
  <c r="P76" i="1"/>
  <c r="P78" i="1"/>
  <c r="P37" i="1"/>
  <c r="P38" i="1"/>
  <c r="D15" i="1"/>
  <c r="D57" i="1"/>
  <c r="P72" i="1" l="1"/>
  <c r="P67" i="1"/>
  <c r="P75" i="1"/>
  <c r="P41" i="1"/>
  <c r="P21" i="1"/>
  <c r="L88" i="1"/>
  <c r="P50" i="1"/>
  <c r="M88" i="1"/>
  <c r="H88" i="1"/>
  <c r="F88" i="1"/>
  <c r="N88" i="1"/>
  <c r="P31" i="1"/>
  <c r="E88" i="1"/>
  <c r="P15" i="1"/>
  <c r="O88" i="1"/>
  <c r="J88" i="1"/>
  <c r="G88" i="1"/>
  <c r="B88" i="1"/>
  <c r="P57" i="1"/>
  <c r="I88" i="1"/>
  <c r="D88" i="1"/>
  <c r="P88" i="1" l="1"/>
</calcChain>
</file>

<file path=xl/sharedStrings.xml><?xml version="1.0" encoding="utf-8"?>
<sst xmlns="http://schemas.openxmlformats.org/spreadsheetml/2006/main" count="106" uniqueCount="106">
  <si>
    <t>MINISTERIO DE CULTURA</t>
  </si>
  <si>
    <t xml:space="preserve"> DIRECCION FINANCIERA / DEPARTAMENTO DE PRESUPUESTO</t>
  </si>
  <si>
    <t>Año 2022</t>
  </si>
  <si>
    <t>Capitulo 0216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</si>
  <si>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</si>
  <si>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</si>
  <si>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</si>
  <si>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</si>
  <si>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</si>
  <si>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</si>
  <si>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</si>
  <si>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</si>
  <si>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</si>
  <si>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</si>
  <si>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</si>
  <si>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</si>
  <si>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</si>
  <si>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</si>
  <si>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</si>
  <si>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</si>
  <si>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</si>
  <si>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</si>
  <si>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</si>
  <si>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</si>
  <si>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</si>
  <si>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</si>
  <si>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</si>
  <si>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</si>
  <si>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</si>
  <si>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</si>
  <si>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</si>
  <si>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</si>
  <si>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</si>
  <si>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</si>
  <si>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</si>
  <si>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</si>
  <si>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</si>
  <si>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</si>
  <si>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</si>
  <si>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</si>
  <si>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</si>
  <si>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</si>
  <si>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</si>
  <si>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</si>
  <si>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</si>
  <si>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</si>
  <si>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</si>
  <si>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</si>
  <si>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</si>
  <si>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</si>
  <si>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</si>
  <si>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</si>
  <si>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</si>
  <si>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</si>
  <si>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</si>
  <si>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</si>
  <si>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</si>
  <si>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</si>
  <si>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</si>
  <si>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</si>
  <si>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</si>
  <si>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</si>
  <si>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</si>
  <si>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</si>
  <si>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</si>
  <si>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</si>
  <si>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</si>
  <si>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</si>
  <si>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</si>
  <si>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</si>
  <si>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</si>
  <si>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</si>
  <si>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</si>
  <si>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</si>
  <si>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</si>
  <si>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</si>
  <si>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</si>
  <si>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</si>
  <si>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</si>
  <si>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</si>
  <si>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</si>
  <si>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</si>
  <si>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</si>
  <si>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</si>
  <si>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</si>
  <si>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</si>
  <si>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</si>
  <si>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</si>
  <si>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</si>
  <si>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</si>
  <si>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</si>
  <si>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</si>
  <si>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</si>
  <si>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</si>
  <si>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</si>
  <si>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</si>
  <si>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</si>
  <si>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</si>
  <si>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</si>
  <si>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</si>
  <si>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</si>
  <si>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</si>
  <si>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</si>
  <si>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t>En RD$3,502,897,900.48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</si>
  <si>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</si>
  <si>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 xml:space="preserve">Ejecución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</si>
</sst>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_);_(* \(#,##0.0\);_(* &quot;-&quot;??_);_(@_)"/>
  </numFmts>
  <fonts count="12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4" fontId="2" fillId="2" borderId="11" xfId="0" applyNumberFormat="1" applyFont="1" applyFill="1" applyBorder="1" applyAlignment="1">
      <alignment vertical="center"/>
    </xf>
    <xf numFmtId="4" fontId="2" fillId="2" borderId="11" xfId="1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9" xfId="0" applyFont="1" applyBorder="1" applyAlignment="1">
      <alignment horizontal="left" vertical="center"/>
    </xf>
    <xf numFmtId="164" fontId="4" fillId="0" borderId="9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9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0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91455</xdr:colOff>
      <xdr:row>1</xdr:row>
      <xdr:rowOff>0</xdr:rowOff>
    </xdr:from>
    <xdr:to>
      <xdr:col>7</xdr:col>
      <xdr:colOff>323998</xdr:colOff>
      <xdr:row>5</xdr:row>
      <xdr:rowOff>39859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974" y="330004"/>
          <a:ext cx="1665103" cy="7158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german\Documents\flor\REPORTES%20DISPONIBILDADES%20FIN\Ejecucion%20mensual%20Enero%20hasta%20Agosto%202022%20CAP0216.%20version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EF"/>
      <sheetName val="Ejecucion mensual"/>
      <sheetName val="EJECUCION"/>
      <sheetName val="PRESUPUESTO"/>
      <sheetName val="Hoja3"/>
    </sheetNames>
    <sheetDataSet>
      <sheetData sheetId="0">
        <row r="1">
          <cell r="A1" t="str">
            <v>Ref CCP Concepto.Ref CCP Cuenta</v>
          </cell>
          <cell r="B1"/>
          <cell r="C1" t="str">
            <v>Enero</v>
          </cell>
          <cell r="D1" t="str">
            <v>Febrero</v>
          </cell>
          <cell r="E1" t="str">
            <v>Marzo</v>
          </cell>
          <cell r="F1" t="str">
            <v>Abril</v>
          </cell>
          <cell r="G1" t="str">
            <v>Mayo</v>
          </cell>
          <cell r="H1" t="str">
            <v>Junio</v>
          </cell>
          <cell r="I1" t="str">
            <v>Julio</v>
          </cell>
          <cell r="J1" t="str">
            <v>Agosto</v>
          </cell>
          <cell r="K1"/>
          <cell r="L1" t="str">
            <v>Septiembre</v>
          </cell>
          <cell r="M1" t="str">
            <v>Octubre</v>
          </cell>
          <cell r="N1" t="str">
            <v>Noviembre</v>
          </cell>
          <cell r="O1" t="str">
            <v>Diciembre</v>
          </cell>
        </row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A3" t="str">
            <v>Total General</v>
          </cell>
          <cell r="B3"/>
          <cell r="C3">
            <v>148242777.90000001</v>
          </cell>
          <cell r="D3">
            <v>193226159.91</v>
          </cell>
          <cell r="E3">
            <v>225164099.02000001</v>
          </cell>
          <cell r="F3">
            <v>197365589.28</v>
          </cell>
          <cell r="G3">
            <v>198328615.47</v>
          </cell>
          <cell r="H3">
            <v>290646212.54000002</v>
          </cell>
          <cell r="I3">
            <v>292103402.38</v>
          </cell>
          <cell r="J3"/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>
            <v>2.1</v>
          </cell>
          <cell r="B4" t="str">
            <v>REMUNERACIONES Y CONTRIBUCIONES</v>
          </cell>
          <cell r="C4">
            <v>88719680.450000003</v>
          </cell>
          <cell r="D4">
            <v>114823756.95</v>
          </cell>
          <cell r="E4">
            <v>108304151.26000001</v>
          </cell>
          <cell r="F4">
            <v>107652205.61</v>
          </cell>
          <cell r="G4">
            <v>108425408.18000001</v>
          </cell>
          <cell r="H4">
            <v>134639830.86000001</v>
          </cell>
          <cell r="I4">
            <v>110136727.84999999</v>
          </cell>
          <cell r="J4"/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A5" t="str">
            <v>2.1.1</v>
          </cell>
          <cell r="B5" t="str">
            <v>REMUNERACIONES</v>
          </cell>
          <cell r="C5">
            <v>76805712.75</v>
          </cell>
          <cell r="D5">
            <v>95454349.140000001</v>
          </cell>
          <cell r="E5">
            <v>91724927.280000001</v>
          </cell>
          <cell r="F5">
            <v>91229467.480000004</v>
          </cell>
          <cell r="G5">
            <v>92047956.420000002</v>
          </cell>
          <cell r="H5">
            <v>118185838.09999999</v>
          </cell>
          <cell r="I5">
            <v>92532379.349999994</v>
          </cell>
          <cell r="J5"/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2.1.2</v>
          </cell>
          <cell r="B6" t="str">
            <v>SOBRESUELDOS</v>
          </cell>
          <cell r="C6">
            <v>347828.83</v>
          </cell>
          <cell r="D6">
            <v>5129828.83</v>
          </cell>
          <cell r="E6">
            <v>2771628.83</v>
          </cell>
          <cell r="F6">
            <v>2688777.83</v>
          </cell>
          <cell r="G6">
            <v>2882477.83</v>
          </cell>
          <cell r="H6">
            <v>2775619.83</v>
          </cell>
          <cell r="I6">
            <v>3943304.37</v>
          </cell>
          <cell r="J6"/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 t="str">
            <v>2.1.3</v>
          </cell>
          <cell r="B7" t="str">
            <v>DIETAS Y GASTOS DE REPRESENTACIÓN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/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 t="str">
            <v>2.1.5</v>
          </cell>
          <cell r="B8" t="str">
            <v>CONTRIBUCIONES A LA SEGURIDAD SOCIAL</v>
          </cell>
          <cell r="C8">
            <v>11566138.869999999</v>
          </cell>
          <cell r="D8">
            <v>14239578.98</v>
          </cell>
          <cell r="E8">
            <v>13807595.15</v>
          </cell>
          <cell r="F8">
            <v>13733960.300000001</v>
          </cell>
          <cell r="G8">
            <v>13494973.93</v>
          </cell>
          <cell r="H8">
            <v>13678372.93</v>
          </cell>
          <cell r="I8">
            <v>13661044.130000001</v>
          </cell>
          <cell r="J8"/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>
            <v>2.2000000000000002</v>
          </cell>
          <cell r="B9" t="str">
            <v>CONTRATACIÓN DE SERVICIOS</v>
          </cell>
          <cell r="C9">
            <v>10543674</v>
          </cell>
          <cell r="D9">
            <v>14886814.76</v>
          </cell>
          <cell r="E9">
            <v>18551254.899999999</v>
          </cell>
          <cell r="F9">
            <v>18986990.73</v>
          </cell>
          <cell r="G9">
            <v>19664122.899999999</v>
          </cell>
          <cell r="H9">
            <v>42384569.359999999</v>
          </cell>
          <cell r="I9">
            <v>42708584.229999997</v>
          </cell>
          <cell r="J9"/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2.2.1</v>
          </cell>
          <cell r="B10" t="str">
            <v>SERVICIOS BÁSICOS</v>
          </cell>
          <cell r="C10">
            <v>10260350.25</v>
          </cell>
          <cell r="D10">
            <v>13720460.74</v>
          </cell>
          <cell r="E10">
            <v>13434873.76</v>
          </cell>
          <cell r="F10">
            <v>15476056.1</v>
          </cell>
          <cell r="G10">
            <v>11820114.6</v>
          </cell>
          <cell r="H10">
            <v>19861151.460000001</v>
          </cell>
          <cell r="I10">
            <v>11964384</v>
          </cell>
          <cell r="J10"/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2.2.2</v>
          </cell>
          <cell r="B11" t="str">
            <v>PUBLICIDAD, IMPRESIÓN Y ENCUADERNACIÓN</v>
          </cell>
          <cell r="C11">
            <v>0</v>
          </cell>
          <cell r="D11">
            <v>0</v>
          </cell>
          <cell r="E11">
            <v>121114.89</v>
          </cell>
          <cell r="F11">
            <v>0</v>
          </cell>
          <cell r="G11">
            <v>10360.4</v>
          </cell>
          <cell r="H11">
            <v>2341871.66</v>
          </cell>
          <cell r="I11">
            <v>364502</v>
          </cell>
          <cell r="J11"/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2.2.3</v>
          </cell>
          <cell r="B12" t="str">
            <v>VIÁTICOS</v>
          </cell>
          <cell r="C12">
            <v>0</v>
          </cell>
          <cell r="D12">
            <v>92150</v>
          </cell>
          <cell r="E12">
            <v>140250</v>
          </cell>
          <cell r="F12">
            <v>52450</v>
          </cell>
          <cell r="G12">
            <v>120100</v>
          </cell>
          <cell r="H12">
            <v>170150</v>
          </cell>
          <cell r="I12">
            <v>80350</v>
          </cell>
          <cell r="J12"/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2.2.4</v>
          </cell>
          <cell r="B13" t="str">
            <v>TRANSPORTE Y ALMACENAJE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/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2.2.5</v>
          </cell>
          <cell r="B14" t="str">
            <v>ALQUILERES Y RENTAS</v>
          </cell>
          <cell r="C14">
            <v>15989</v>
          </cell>
          <cell r="D14">
            <v>145789</v>
          </cell>
          <cell r="E14">
            <v>893949</v>
          </cell>
          <cell r="F14">
            <v>549058.4</v>
          </cell>
          <cell r="G14">
            <v>334725.88</v>
          </cell>
          <cell r="H14">
            <v>905898.5</v>
          </cell>
          <cell r="I14">
            <v>6356897.5199999996</v>
          </cell>
          <cell r="J14"/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2.2.6</v>
          </cell>
          <cell r="B15" t="str">
            <v>SEGUROS</v>
          </cell>
          <cell r="C15">
            <v>251404.75</v>
          </cell>
          <cell r="D15">
            <v>912485.02</v>
          </cell>
          <cell r="E15">
            <v>1665009.27</v>
          </cell>
          <cell r="F15">
            <v>1481748.68</v>
          </cell>
          <cell r="G15">
            <v>328725.33</v>
          </cell>
          <cell r="H15">
            <v>1772590.1</v>
          </cell>
          <cell r="I15">
            <v>1166379.51</v>
          </cell>
          <cell r="J15"/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2.2.7</v>
          </cell>
          <cell r="B16" t="str">
            <v>SERVICIOS DE CONSERVACIÓN, REPARACIONES MENORES E INSTALACIONES TEMPORALES</v>
          </cell>
          <cell r="C16">
            <v>15930</v>
          </cell>
          <cell r="D16">
            <v>15930</v>
          </cell>
          <cell r="E16">
            <v>1204186.3500000001</v>
          </cell>
          <cell r="F16">
            <v>168495.55</v>
          </cell>
          <cell r="G16">
            <v>4127285.83</v>
          </cell>
          <cell r="H16">
            <v>1374241.85</v>
          </cell>
          <cell r="I16">
            <v>19984690.350000001</v>
          </cell>
          <cell r="J16"/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2.2.8</v>
          </cell>
          <cell r="B17" t="str">
            <v>OTROS SERVICIOS NO INCLUIDOS EN CONCEPTOS ANTERIORES</v>
          </cell>
          <cell r="C17">
            <v>0</v>
          </cell>
          <cell r="D17">
            <v>0</v>
          </cell>
          <cell r="E17">
            <v>888040.2</v>
          </cell>
          <cell r="F17">
            <v>1100000</v>
          </cell>
          <cell r="G17">
            <v>490903.6</v>
          </cell>
          <cell r="H17">
            <v>15480853.460000001</v>
          </cell>
          <cell r="I17">
            <v>1730856.18</v>
          </cell>
          <cell r="J17"/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2.2.9</v>
          </cell>
          <cell r="B18" t="str">
            <v>OTRAS CONTRATACIONES DE SERVICIOS</v>
          </cell>
          <cell r="C18">
            <v>0</v>
          </cell>
          <cell r="D18">
            <v>0</v>
          </cell>
          <cell r="E18">
            <v>203831.43</v>
          </cell>
          <cell r="F18">
            <v>159182</v>
          </cell>
          <cell r="G18">
            <v>2431907.2599999998</v>
          </cell>
          <cell r="H18">
            <v>477812.33</v>
          </cell>
          <cell r="I18">
            <v>1060524.67</v>
          </cell>
          <cell r="J18"/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>
            <v>2.2999999999999998</v>
          </cell>
          <cell r="B19" t="str">
            <v>MATERIALES Y SUMINISTROS</v>
          </cell>
          <cell r="C19">
            <v>225500</v>
          </cell>
          <cell r="D19">
            <v>225500</v>
          </cell>
          <cell r="E19">
            <v>2118945.81</v>
          </cell>
          <cell r="F19">
            <v>1593522.95</v>
          </cell>
          <cell r="G19">
            <v>988110.45</v>
          </cell>
          <cell r="H19">
            <v>4129897.57</v>
          </cell>
          <cell r="I19">
            <v>3354081.57</v>
          </cell>
          <cell r="J19"/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2.3.1</v>
          </cell>
          <cell r="B20" t="str">
            <v>ALIMENTOS Y PRODUCTOS AGROFORESTALES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53815</v>
          </cell>
          <cell r="H20">
            <v>1228323.99</v>
          </cell>
          <cell r="I20">
            <v>118185.9</v>
          </cell>
          <cell r="J20"/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2.3.2</v>
          </cell>
          <cell r="B21" t="str">
            <v>TEXTILES Y VESTUARIOS</v>
          </cell>
          <cell r="C21">
            <v>0</v>
          </cell>
          <cell r="D21">
            <v>0</v>
          </cell>
          <cell r="E21">
            <v>117870.2</v>
          </cell>
          <cell r="F21">
            <v>4307</v>
          </cell>
          <cell r="G21">
            <v>0</v>
          </cell>
          <cell r="H21">
            <v>293837.61</v>
          </cell>
          <cell r="I21">
            <v>0</v>
          </cell>
          <cell r="J21"/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2.3.3</v>
          </cell>
          <cell r="B22" t="str">
            <v>PAPEL, CARTÓN E IMPRESOS</v>
          </cell>
          <cell r="C22">
            <v>0</v>
          </cell>
          <cell r="D22">
            <v>0</v>
          </cell>
          <cell r="E22">
            <v>0</v>
          </cell>
          <cell r="F22">
            <v>15141.94</v>
          </cell>
          <cell r="G22">
            <v>91099.54</v>
          </cell>
          <cell r="H22">
            <v>459572.24</v>
          </cell>
          <cell r="I22">
            <v>882070.83</v>
          </cell>
          <cell r="J22"/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2.3.5</v>
          </cell>
          <cell r="B23" t="str">
            <v>CUERO, CAUCHO Y PLÁSTICO</v>
          </cell>
          <cell r="C23">
            <v>0</v>
          </cell>
          <cell r="D23">
            <v>0</v>
          </cell>
          <cell r="E23">
            <v>0</v>
          </cell>
          <cell r="F23">
            <v>147.5</v>
          </cell>
          <cell r="G23">
            <v>0</v>
          </cell>
          <cell r="H23">
            <v>0</v>
          </cell>
          <cell r="I23">
            <v>0</v>
          </cell>
          <cell r="J23"/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2.3.6</v>
          </cell>
          <cell r="B24" t="str">
            <v>PRODUCTOS DE MINERALES, METÁLICOS Y NO METÁLICOS</v>
          </cell>
          <cell r="C24">
            <v>0</v>
          </cell>
          <cell r="D24">
            <v>0</v>
          </cell>
          <cell r="E24">
            <v>6593.84</v>
          </cell>
          <cell r="F24">
            <v>4908.8</v>
          </cell>
          <cell r="G24">
            <v>0</v>
          </cell>
          <cell r="H24">
            <v>88314.12</v>
          </cell>
          <cell r="I24">
            <v>11585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2.3.7</v>
          </cell>
          <cell r="B25" t="str">
            <v>COMBUSTIBLES, LUBRICANTES, PRODUCTOS QUÍMICOS Y CONEXOS</v>
          </cell>
          <cell r="C25">
            <v>225500</v>
          </cell>
          <cell r="D25">
            <v>225500</v>
          </cell>
          <cell r="E25">
            <v>1073623.8799999999</v>
          </cell>
          <cell r="F25">
            <v>1482024.1</v>
          </cell>
          <cell r="G25">
            <v>220500</v>
          </cell>
          <cell r="H25">
            <v>715135.01</v>
          </cell>
          <cell r="I25">
            <v>679818.19</v>
          </cell>
          <cell r="J25"/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>2.3.9</v>
          </cell>
          <cell r="B26" t="str">
            <v>PRODUCTOS Y ÚTILES VARIOS</v>
          </cell>
          <cell r="C26">
            <v>0</v>
          </cell>
          <cell r="D26">
            <v>0</v>
          </cell>
          <cell r="E26">
            <v>920857.89</v>
          </cell>
          <cell r="F26">
            <v>86993.61</v>
          </cell>
          <cell r="G26">
            <v>622695.91</v>
          </cell>
          <cell r="H26">
            <v>1344714.6</v>
          </cell>
          <cell r="I26">
            <v>1662421.65</v>
          </cell>
          <cell r="J26"/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>
            <v>2.4</v>
          </cell>
          <cell r="B27" t="str">
            <v>TRANSFERENCIAS CORRIENTES</v>
          </cell>
          <cell r="C27">
            <v>48753923.450000003</v>
          </cell>
          <cell r="D27">
            <v>63290088.200000003</v>
          </cell>
          <cell r="E27">
            <v>88457968.430000007</v>
          </cell>
          <cell r="F27">
            <v>69132869.989999995</v>
          </cell>
          <cell r="G27">
            <v>69132675.280000001</v>
          </cell>
          <cell r="H27">
            <v>105904640.51000001</v>
          </cell>
          <cell r="I27">
            <v>83837142.969999999</v>
          </cell>
          <cell r="J27"/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2.4.1</v>
          </cell>
          <cell r="B28" t="str">
            <v>TRANSFERENCIAS CORRIENTES AL SECTOR PRIVADO</v>
          </cell>
          <cell r="C28">
            <v>100000</v>
          </cell>
          <cell r="D28">
            <v>100000</v>
          </cell>
          <cell r="E28">
            <v>9504574.4800000004</v>
          </cell>
          <cell r="F28">
            <v>11334374.85</v>
          </cell>
          <cell r="G28">
            <v>6961975.0800000001</v>
          </cell>
          <cell r="H28">
            <v>20293170.309999999</v>
          </cell>
          <cell r="I28">
            <v>13453169.82</v>
          </cell>
          <cell r="J28"/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>2.4.2</v>
          </cell>
          <cell r="B29" t="str">
            <v>TRANSFERENCIAS CORRIENTES AL  GOBIERNO GENERAL NACIONAL</v>
          </cell>
          <cell r="C29">
            <v>20650189.25</v>
          </cell>
          <cell r="D29">
            <v>29369354</v>
          </cell>
          <cell r="E29">
            <v>45011594.75</v>
          </cell>
          <cell r="F29">
            <v>31677046</v>
          </cell>
          <cell r="G29">
            <v>31677046</v>
          </cell>
          <cell r="H29">
            <v>31677046</v>
          </cell>
          <cell r="I29">
            <v>20650188.949999999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 t="str">
            <v>2.4.4</v>
          </cell>
          <cell r="B30" t="str">
            <v>TRANSFERENCIAS CORRIENTES A EMPRESAS PÚBLICAS NO FINANCIERAS</v>
          </cell>
          <cell r="C30">
            <v>8538769.5399999991</v>
          </cell>
          <cell r="D30">
            <v>8538769.5399999991</v>
          </cell>
          <cell r="E30">
            <v>8538769.5399999991</v>
          </cell>
          <cell r="F30">
            <v>8538769.5399999991</v>
          </cell>
          <cell r="G30">
            <v>8538769.5399999991</v>
          </cell>
          <cell r="H30">
            <v>34549104.539999999</v>
          </cell>
          <cell r="I30">
            <v>18538769.539999999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2.4.7</v>
          </cell>
          <cell r="B31" t="str">
            <v>TRANSFERENCIAS CORRIENTES AL SECTOR EXTERNO</v>
          </cell>
          <cell r="C31">
            <v>0</v>
          </cell>
          <cell r="D31">
            <v>0</v>
          </cell>
          <cell r="E31">
            <v>0</v>
          </cell>
          <cell r="F31">
            <v>73064.94</v>
          </cell>
          <cell r="G31">
            <v>555000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2.4.9</v>
          </cell>
          <cell r="B32" t="str">
            <v>TRANSFERENCIAS CORRIENTES A OTRAS INSTITUCIONES PÚBLICAS</v>
          </cell>
          <cell r="C32">
            <v>19464964.66</v>
          </cell>
          <cell r="D32">
            <v>25281964.66</v>
          </cell>
          <cell r="E32">
            <v>25403029.66</v>
          </cell>
          <cell r="F32">
            <v>17509614.66</v>
          </cell>
          <cell r="G32">
            <v>21399884.66</v>
          </cell>
          <cell r="H32">
            <v>19385319.66</v>
          </cell>
          <cell r="I32">
            <v>31195014.66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>
            <v>2.5</v>
          </cell>
          <cell r="B33" t="str">
            <v>TRANSFERENCIAS DE CAPITAL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45000000</v>
          </cell>
          <cell r="J33"/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2.5.2</v>
          </cell>
          <cell r="B34" t="str">
            <v>TRANSFERENCIAS DE CAPITAL AL GOBIERNO GENERAL  NACIONAL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45000000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>
            <v>2.6</v>
          </cell>
          <cell r="B35" t="str">
            <v>BIENES MUEBLES, INMUEBLES E INTANGIBLES</v>
          </cell>
          <cell r="C35">
            <v>0</v>
          </cell>
          <cell r="D35">
            <v>0</v>
          </cell>
          <cell r="E35">
            <v>6923896.8300000001</v>
          </cell>
          <cell r="F35">
            <v>0</v>
          </cell>
          <cell r="G35">
            <v>118298.66</v>
          </cell>
          <cell r="H35">
            <v>2092057.71</v>
          </cell>
          <cell r="I35">
            <v>7066865.7599999998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2.6.1</v>
          </cell>
          <cell r="B36" t="str">
            <v>MOBILIARIO Y EQUIPO</v>
          </cell>
          <cell r="C36">
            <v>0</v>
          </cell>
          <cell r="D36">
            <v>0</v>
          </cell>
          <cell r="E36">
            <v>183330.7</v>
          </cell>
          <cell r="F36">
            <v>0</v>
          </cell>
          <cell r="G36">
            <v>0</v>
          </cell>
          <cell r="H36">
            <v>159943.48000000001</v>
          </cell>
          <cell r="I36">
            <v>6232107.5499999998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2.6.2</v>
          </cell>
          <cell r="B37" t="str">
            <v>MOBILIARIO Y EQUIPO DE AUDIO, AUDIOVISUAL, RECREATIVO Y EDUCACIONAL</v>
          </cell>
          <cell r="C37">
            <v>0</v>
          </cell>
          <cell r="D37">
            <v>0</v>
          </cell>
          <cell r="E37">
            <v>6721526.1200000001</v>
          </cell>
          <cell r="F37">
            <v>0</v>
          </cell>
          <cell r="G37">
            <v>118298.66</v>
          </cell>
          <cell r="H37">
            <v>1719541.87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2.6.4</v>
          </cell>
          <cell r="B38" t="str">
            <v>VEHÍCULOS Y EQUIPO DE TRANSPORTE, TRACCIÓN Y ELEVACIÓN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2.6.5</v>
          </cell>
          <cell r="B39" t="str">
            <v>MAQUINARIA, OTROS EQUIPOS Y HERRAMIENTAS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834758.21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2.6.6</v>
          </cell>
          <cell r="B40" t="str">
            <v>EQUIPOS DE DEFENSA Y SEGURIDAD</v>
          </cell>
          <cell r="C40">
            <v>0</v>
          </cell>
          <cell r="D40">
            <v>0</v>
          </cell>
          <cell r="E40">
            <v>19040.009999999998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2.6.8</v>
          </cell>
          <cell r="B41" t="str">
            <v>BIENES INTANGIBLES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212572.36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2.6.9</v>
          </cell>
          <cell r="B42" t="str">
            <v>EDIFICIOS, ESTRUCTURAS, TIERRAS, TERRENOS Y OBJETOS DE VALOR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>
            <v>2.7</v>
          </cell>
          <cell r="B43" t="str">
            <v>OBRAS</v>
          </cell>
          <cell r="C43">
            <v>0</v>
          </cell>
          <cell r="D43">
            <v>0</v>
          </cell>
          <cell r="E43">
            <v>807881.79</v>
          </cell>
          <cell r="F43">
            <v>0</v>
          </cell>
          <cell r="G43">
            <v>0</v>
          </cell>
          <cell r="H43">
            <v>1495216.53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2.7.1</v>
          </cell>
          <cell r="B44" t="str">
            <v>OBRAS EN EDIFICACIONES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 t="str">
            <v>2.7.2</v>
          </cell>
          <cell r="B45" t="str">
            <v>INFRAESTRUCTURA</v>
          </cell>
          <cell r="C45">
            <v>0</v>
          </cell>
          <cell r="D45">
            <v>0</v>
          </cell>
          <cell r="E45">
            <v>807881.79</v>
          </cell>
          <cell r="F45">
            <v>0</v>
          </cell>
          <cell r="G45">
            <v>0</v>
          </cell>
          <cell r="H45">
            <v>1495216.53</v>
          </cell>
          <cell r="I45">
            <v>0</v>
          </cell>
          <cell r="J45"/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 t="str">
            <v>Ref CCP Concepto.Ref CCP Cuenta</v>
          </cell>
          <cell r="B46"/>
          <cell r="C46" t="str">
            <v>Enero</v>
          </cell>
          <cell r="D46" t="str">
            <v>Febrero</v>
          </cell>
          <cell r="E46" t="str">
            <v>Marzo</v>
          </cell>
          <cell r="F46" t="str">
            <v>Abril</v>
          </cell>
          <cell r="G46" t="str">
            <v>Mayo</v>
          </cell>
          <cell r="H46" t="str">
            <v>Junio</v>
          </cell>
          <cell r="I46" t="str">
            <v>Julio</v>
          </cell>
          <cell r="J46" t="str">
            <v>Agosto</v>
          </cell>
          <cell r="K46"/>
          <cell r="L46" t="str">
            <v>Septiembre</v>
          </cell>
          <cell r="M46" t="str">
            <v>Octubre</v>
          </cell>
          <cell r="N46" t="str">
            <v>Noviembre</v>
          </cell>
          <cell r="O46" t="str">
            <v>Diciembre</v>
          </cell>
        </row>
        <row r="47">
          <cell r="A47" t="str">
            <v>Total General</v>
          </cell>
          <cell r="B47"/>
          <cell r="C47">
            <v>148242777.90000001</v>
          </cell>
          <cell r="D47">
            <v>193226159.91</v>
          </cell>
          <cell r="E47">
            <v>225164099.02000001</v>
          </cell>
          <cell r="F47">
            <v>197365589.28</v>
          </cell>
          <cell r="G47">
            <v>198328615.47</v>
          </cell>
          <cell r="H47">
            <v>290646212.54000002</v>
          </cell>
          <cell r="I47">
            <v>292103402.38</v>
          </cell>
          <cell r="J47">
            <v>0</v>
          </cell>
          <cell r="K47"/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 t="str">
            <v>Parametros del Reporte:</v>
          </cell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</row>
        <row r="49">
          <cell r="A49" t="str">
            <v>Parametros Reporte: Hasta : 31/07/2022 23:59 null : Aprobado</v>
          </cell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</row>
        <row r="50">
          <cell r="A50" t="str">
            <v>Preconfiguración : - Perí-odo : 2022 Institucional : N Partida Libre :
Presupuestado : S
Titulo Reporte : Ejecucion Mensual Fecha : 01/01/2022 00:00
No Presupuestado : N
Tipo Fecha : 02-02-Hist.Imputacion: -
Reportes Anteriores : -
Tipo de Reporte : pdf-Archivo PDF Acrobat Entidad :  No Informado
Etapa del Gasto : DEVENGADO-DEVENGADO
Clasificador : dr.gov.sigef.clasificadores.programatico.actividadobra.LookupVOActividadObra-Actividad / Obra Nombre :
Tipo Moneda : 1 - Nacional
Etapa del Gasto : DEVENGADO</v>
          </cell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</row>
      </sheetData>
      <sheetData sheetId="1"/>
      <sheetData sheetId="2"/>
      <sheetData sheetId="3">
        <row r="1">
          <cell r="A1" t="str">
            <v>Ref CCP Concepto.Ref CCP Cuenta</v>
          </cell>
          <cell r="B1"/>
          <cell r="C1"/>
          <cell r="D1" t="str">
            <v>Presupuesto Inicial</v>
          </cell>
          <cell r="E1"/>
          <cell r="F1" t="str">
            <v>Modificaciones Presupestarias</v>
          </cell>
          <cell r="G1"/>
          <cell r="H1" t="str">
            <v>Presupuesto Vigente</v>
          </cell>
          <cell r="I1"/>
          <cell r="J1" t="str">
            <v>Presupuesto Disponible</v>
          </cell>
          <cell r="K1"/>
          <cell r="L1" t="str">
            <v>ETAPAS DEL GASTO</v>
          </cell>
          <cell r="M1"/>
          <cell r="N1"/>
          <cell r="O1"/>
          <cell r="P1"/>
          <cell r="Q1"/>
          <cell r="R1"/>
          <cell r="S1"/>
          <cell r="T1"/>
          <cell r="U1"/>
        </row>
        <row r="2">
          <cell r="A2"/>
          <cell r="B2"/>
          <cell r="C2"/>
          <cell r="D2"/>
          <cell r="E2"/>
          <cell r="F2"/>
          <cell r="G2"/>
          <cell r="H2"/>
          <cell r="I2"/>
          <cell r="J2"/>
          <cell r="K2"/>
          <cell r="L2" t="str">
            <v>Preventivo</v>
          </cell>
          <cell r="M2"/>
          <cell r="N2" t="str">
            <v>Compromiso</v>
          </cell>
          <cell r="O2"/>
          <cell r="P2" t="str">
            <v>Devengado</v>
          </cell>
          <cell r="Q2"/>
          <cell r="R2" t="str">
            <v>Libramiento</v>
          </cell>
          <cell r="S2"/>
          <cell r="T2" t="str">
            <v>Pagado</v>
          </cell>
          <cell r="U2"/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</row>
        <row r="4">
          <cell r="A4" t="str">
            <v>Total General</v>
          </cell>
          <cell r="B4"/>
          <cell r="C4"/>
          <cell r="D4"/>
          <cell r="E4">
            <v>3017699205</v>
          </cell>
          <cell r="F4"/>
          <cell r="G4">
            <v>42758103.539999999</v>
          </cell>
          <cell r="H4"/>
          <cell r="I4">
            <v>3060457308.54</v>
          </cell>
          <cell r="J4"/>
          <cell r="K4">
            <v>1371937458.1600001</v>
          </cell>
          <cell r="L4"/>
          <cell r="M4">
            <v>1688519850.3800001</v>
          </cell>
          <cell r="N4"/>
          <cell r="O4">
            <v>1591880356.48</v>
          </cell>
          <cell r="P4"/>
          <cell r="Q4">
            <v>1545870127.49</v>
          </cell>
          <cell r="R4"/>
          <cell r="S4">
            <v>1426179944.8800001</v>
          </cell>
          <cell r="T4"/>
          <cell r="U4">
            <v>1425681303.3</v>
          </cell>
        </row>
        <row r="5">
          <cell r="A5" t="str">
            <v>2.1.2.1.1</v>
          </cell>
          <cell r="B5"/>
          <cell r="C5"/>
          <cell r="D5"/>
          <cell r="E5">
            <v>1216576543</v>
          </cell>
          <cell r="F5"/>
          <cell r="G5">
            <v>-123910332.5</v>
          </cell>
          <cell r="H5"/>
          <cell r="I5">
            <v>1092666210.5</v>
          </cell>
          <cell r="J5"/>
          <cell r="K5">
            <v>434685579.76999998</v>
          </cell>
          <cell r="L5"/>
          <cell r="M5">
            <v>657980630.73000002</v>
          </cell>
          <cell r="N5"/>
          <cell r="O5">
            <v>657980630.73000002</v>
          </cell>
          <cell r="P5"/>
          <cell r="Q5">
            <v>657980630.51999998</v>
          </cell>
          <cell r="R5"/>
          <cell r="S5">
            <v>657980630.51999998</v>
          </cell>
          <cell r="T5"/>
          <cell r="U5">
            <v>657980630.51999998</v>
          </cell>
        </row>
        <row r="6">
          <cell r="A6">
            <v>2.1</v>
          </cell>
          <cell r="B6" t="str">
            <v>REMUNERACIONES Y CONTRIBUCIONES</v>
          </cell>
          <cell r="C6"/>
          <cell r="D6"/>
          <cell r="E6">
            <v>1216576543</v>
          </cell>
          <cell r="F6"/>
          <cell r="G6">
            <v>-123910332.5</v>
          </cell>
          <cell r="H6"/>
          <cell r="I6">
            <v>1092666210.5</v>
          </cell>
          <cell r="J6"/>
          <cell r="K6">
            <v>434685579.76999998</v>
          </cell>
          <cell r="L6"/>
          <cell r="M6">
            <v>657980630.73000002</v>
          </cell>
          <cell r="N6"/>
          <cell r="O6">
            <v>657980630.73000002</v>
          </cell>
          <cell r="P6"/>
          <cell r="Q6">
            <v>657980630.51999998</v>
          </cell>
          <cell r="R6"/>
          <cell r="S6">
            <v>657980630.51999998</v>
          </cell>
          <cell r="T6"/>
          <cell r="U6">
            <v>657980630.51999998</v>
          </cell>
        </row>
        <row r="7">
          <cell r="A7" t="str">
            <v>2.1.1</v>
          </cell>
          <cell r="B7" t="str">
            <v>REMUNERACIONES</v>
          </cell>
          <cell r="C7"/>
          <cell r="D7"/>
          <cell r="E7">
            <v>1216576543</v>
          </cell>
          <cell r="F7"/>
          <cell r="G7">
            <v>-123910332.5</v>
          </cell>
          <cell r="H7"/>
          <cell r="I7">
            <v>1092666210.5</v>
          </cell>
          <cell r="J7"/>
          <cell r="K7">
            <v>434685579.76999998</v>
          </cell>
          <cell r="L7"/>
          <cell r="M7">
            <v>657980630.73000002</v>
          </cell>
          <cell r="N7"/>
          <cell r="O7">
            <v>657980630.73000002</v>
          </cell>
          <cell r="P7"/>
          <cell r="Q7">
            <v>657980630.51999998</v>
          </cell>
          <cell r="R7"/>
          <cell r="S7">
            <v>657980630.51999998</v>
          </cell>
          <cell r="T7"/>
          <cell r="U7">
            <v>657980630.51999998</v>
          </cell>
        </row>
        <row r="8">
          <cell r="A8" t="str">
            <v>2.1.1.1</v>
          </cell>
          <cell r="B8" t="str">
            <v>Remuneraciones al personal fijo</v>
          </cell>
          <cell r="C8"/>
          <cell r="D8"/>
          <cell r="E8">
            <v>906469195</v>
          </cell>
          <cell r="F8"/>
          <cell r="G8">
            <v>-137140897.16999999</v>
          </cell>
          <cell r="H8"/>
          <cell r="I8">
            <v>769328297.83000004</v>
          </cell>
          <cell r="J8"/>
          <cell r="K8">
            <v>263720432.84999999</v>
          </cell>
          <cell r="L8"/>
          <cell r="M8">
            <v>505607864.98000002</v>
          </cell>
          <cell r="N8"/>
          <cell r="O8">
            <v>505607864.98000002</v>
          </cell>
          <cell r="P8"/>
          <cell r="Q8">
            <v>505607864.98000002</v>
          </cell>
          <cell r="R8"/>
          <cell r="S8">
            <v>505607864.98000002</v>
          </cell>
          <cell r="T8"/>
          <cell r="U8">
            <v>505607864.98000002</v>
          </cell>
        </row>
        <row r="9">
          <cell r="A9" t="str">
            <v>2.1.1.1.01</v>
          </cell>
          <cell r="B9" t="str">
            <v>Sueldos empleados fijos</v>
          </cell>
          <cell r="C9"/>
          <cell r="D9"/>
          <cell r="E9">
            <v>906469195</v>
          </cell>
          <cell r="F9"/>
          <cell r="G9">
            <v>-137140897.16999999</v>
          </cell>
          <cell r="H9"/>
          <cell r="I9">
            <v>769328297.83000004</v>
          </cell>
          <cell r="J9"/>
          <cell r="K9">
            <v>263720432.84999999</v>
          </cell>
          <cell r="L9"/>
          <cell r="M9">
            <v>505607864.98000002</v>
          </cell>
          <cell r="N9"/>
          <cell r="O9">
            <v>505607864.98000002</v>
          </cell>
          <cell r="P9"/>
          <cell r="Q9">
            <v>505607864.98000002</v>
          </cell>
          <cell r="R9"/>
          <cell r="S9">
            <v>505607864.98000002</v>
          </cell>
          <cell r="T9"/>
          <cell r="U9">
            <v>505607864.98000002</v>
          </cell>
        </row>
        <row r="10">
          <cell r="A10" t="str">
            <v>2.1.1.2</v>
          </cell>
          <cell r="B10" t="str">
            <v>Remuneraciones al personal de carácter temporal</v>
          </cell>
          <cell r="C10"/>
          <cell r="D10"/>
          <cell r="E10">
            <v>208981929</v>
          </cell>
          <cell r="F10"/>
          <cell r="G10">
            <v>-11086855.92</v>
          </cell>
          <cell r="H10"/>
          <cell r="I10">
            <v>197895073.08000001</v>
          </cell>
          <cell r="J10"/>
          <cell r="K10">
            <v>76262735.519999996</v>
          </cell>
          <cell r="L10"/>
          <cell r="M10">
            <v>121632337.56</v>
          </cell>
          <cell r="N10"/>
          <cell r="O10">
            <v>121632337.56</v>
          </cell>
          <cell r="P10"/>
          <cell r="Q10">
            <v>121632337.56</v>
          </cell>
          <cell r="R10"/>
          <cell r="S10">
            <v>121632337.56</v>
          </cell>
          <cell r="T10"/>
          <cell r="U10">
            <v>121632337.56</v>
          </cell>
        </row>
        <row r="11">
          <cell r="A11" t="str">
            <v>2.1.1.2.03</v>
          </cell>
          <cell r="B11" t="str">
            <v>Suplencias</v>
          </cell>
          <cell r="C11"/>
          <cell r="D11"/>
          <cell r="E11">
            <v>336000</v>
          </cell>
          <cell r="F11"/>
          <cell r="G11">
            <v>0</v>
          </cell>
          <cell r="H11"/>
          <cell r="I11">
            <v>336000</v>
          </cell>
          <cell r="J11"/>
          <cell r="K11">
            <v>280000</v>
          </cell>
          <cell r="L11"/>
          <cell r="M11">
            <v>56000</v>
          </cell>
          <cell r="N11"/>
          <cell r="O11">
            <v>56000</v>
          </cell>
          <cell r="P11"/>
          <cell r="Q11">
            <v>56000</v>
          </cell>
          <cell r="R11"/>
          <cell r="S11">
            <v>56000</v>
          </cell>
          <cell r="T11"/>
          <cell r="U11">
            <v>56000</v>
          </cell>
        </row>
        <row r="12">
          <cell r="A12" t="str">
            <v>2.1.1.2.05</v>
          </cell>
          <cell r="B12" t="str">
            <v>Periodo probatorio de ingreso a carrera</v>
          </cell>
          <cell r="C12"/>
          <cell r="D12"/>
          <cell r="E12">
            <v>0</v>
          </cell>
          <cell r="F12"/>
          <cell r="G12">
            <v>974000</v>
          </cell>
          <cell r="H12"/>
          <cell r="I12">
            <v>974000</v>
          </cell>
          <cell r="J12"/>
          <cell r="K12">
            <v>346000</v>
          </cell>
          <cell r="L12"/>
          <cell r="M12">
            <v>628000</v>
          </cell>
          <cell r="N12"/>
          <cell r="O12">
            <v>628000</v>
          </cell>
          <cell r="P12"/>
          <cell r="Q12">
            <v>628000</v>
          </cell>
          <cell r="R12"/>
          <cell r="S12">
            <v>628000</v>
          </cell>
          <cell r="T12"/>
          <cell r="U12">
            <v>628000</v>
          </cell>
        </row>
        <row r="13">
          <cell r="A13" t="str">
            <v>2.1.1.2.08</v>
          </cell>
          <cell r="B13" t="str">
            <v>Empleados temporales</v>
          </cell>
          <cell r="C13"/>
          <cell r="D13"/>
          <cell r="E13">
            <v>194761929</v>
          </cell>
          <cell r="F13"/>
          <cell r="G13">
            <v>-12778282.92</v>
          </cell>
          <cell r="H13"/>
          <cell r="I13">
            <v>181983646.08000001</v>
          </cell>
          <cell r="J13"/>
          <cell r="K13">
            <v>67868108.519999996</v>
          </cell>
          <cell r="L13"/>
          <cell r="M13">
            <v>114115537.56</v>
          </cell>
          <cell r="N13"/>
          <cell r="O13">
            <v>114115537.56</v>
          </cell>
          <cell r="P13"/>
          <cell r="Q13">
            <v>114115537.56</v>
          </cell>
          <cell r="R13"/>
          <cell r="S13">
            <v>114115537.56</v>
          </cell>
          <cell r="T13"/>
          <cell r="U13">
            <v>114115537.56</v>
          </cell>
        </row>
        <row r="14">
          <cell r="A14" t="str">
            <v>2.1.1.2.09</v>
          </cell>
          <cell r="B14" t="str">
            <v>Personal de carácter eventual</v>
          </cell>
          <cell r="C14"/>
          <cell r="D14"/>
          <cell r="E14">
            <v>0</v>
          </cell>
          <cell r="F14"/>
          <cell r="G14">
            <v>7694215</v>
          </cell>
          <cell r="H14"/>
          <cell r="I14">
            <v>7694215</v>
          </cell>
          <cell r="J14"/>
          <cell r="K14">
            <v>2181415</v>
          </cell>
          <cell r="L14"/>
          <cell r="M14">
            <v>5512800</v>
          </cell>
          <cell r="N14"/>
          <cell r="O14">
            <v>5512800</v>
          </cell>
          <cell r="P14"/>
          <cell r="Q14">
            <v>5512800</v>
          </cell>
          <cell r="R14"/>
          <cell r="S14">
            <v>5512800</v>
          </cell>
          <cell r="T14"/>
          <cell r="U14">
            <v>5512800</v>
          </cell>
        </row>
        <row r="15">
          <cell r="A15" t="str">
            <v>2.1.1.2.10</v>
          </cell>
          <cell r="B15" t="str">
            <v>Personal temporal en cargos de carrera</v>
          </cell>
          <cell r="C15"/>
          <cell r="D15"/>
          <cell r="E15">
            <v>12684000</v>
          </cell>
          <cell r="F15"/>
          <cell r="G15">
            <v>-12144000</v>
          </cell>
          <cell r="H15"/>
          <cell r="I15">
            <v>540000</v>
          </cell>
          <cell r="J15"/>
          <cell r="K15">
            <v>0</v>
          </cell>
          <cell r="L15"/>
          <cell r="M15">
            <v>540000</v>
          </cell>
          <cell r="N15"/>
          <cell r="O15">
            <v>540000</v>
          </cell>
          <cell r="P15"/>
          <cell r="Q15">
            <v>540000</v>
          </cell>
          <cell r="R15"/>
          <cell r="S15">
            <v>540000</v>
          </cell>
          <cell r="T15"/>
          <cell r="U15">
            <v>540000</v>
          </cell>
        </row>
        <row r="16">
          <cell r="A16" t="str">
            <v>2.1.1.2.11</v>
          </cell>
          <cell r="B16" t="str">
            <v>Interinato</v>
          </cell>
          <cell r="C16"/>
          <cell r="D16"/>
          <cell r="E16">
            <v>1200000</v>
          </cell>
          <cell r="F16"/>
          <cell r="G16">
            <v>5167212</v>
          </cell>
          <cell r="H16"/>
          <cell r="I16">
            <v>6367212</v>
          </cell>
          <cell r="J16"/>
          <cell r="K16">
            <v>5587212</v>
          </cell>
          <cell r="L16"/>
          <cell r="M16">
            <v>780000</v>
          </cell>
          <cell r="N16"/>
          <cell r="O16">
            <v>780000</v>
          </cell>
          <cell r="P16"/>
          <cell r="Q16">
            <v>780000</v>
          </cell>
          <cell r="R16"/>
          <cell r="S16">
            <v>780000</v>
          </cell>
          <cell r="T16"/>
          <cell r="U16">
            <v>780000</v>
          </cell>
        </row>
        <row r="17">
          <cell r="A17" t="str">
            <v>2.1.1.3</v>
          </cell>
          <cell r="B17" t="str">
            <v>Sueldos al personal fijo en trámite de pensiones</v>
          </cell>
          <cell r="C17"/>
          <cell r="D17"/>
          <cell r="E17">
            <v>8227760</v>
          </cell>
          <cell r="F17"/>
          <cell r="G17">
            <v>613150.96</v>
          </cell>
          <cell r="H17"/>
          <cell r="I17">
            <v>8840910.9600000009</v>
          </cell>
          <cell r="J17"/>
          <cell r="K17">
            <v>3107157.5</v>
          </cell>
          <cell r="L17"/>
          <cell r="M17">
            <v>5733753.46</v>
          </cell>
          <cell r="N17"/>
          <cell r="O17">
            <v>5733753.46</v>
          </cell>
          <cell r="P17"/>
          <cell r="Q17">
            <v>5733753.46</v>
          </cell>
          <cell r="R17"/>
          <cell r="S17">
            <v>5733753.46</v>
          </cell>
          <cell r="T17"/>
          <cell r="U17">
            <v>5733753.46</v>
          </cell>
        </row>
        <row r="18">
          <cell r="A18" t="str">
            <v>2.1.1.3.01</v>
          </cell>
          <cell r="B18" t="str">
            <v>Sueldos al personal fijo en trámite de pensiones</v>
          </cell>
          <cell r="C18"/>
          <cell r="D18"/>
          <cell r="E18">
            <v>8227760</v>
          </cell>
          <cell r="F18"/>
          <cell r="G18">
            <v>613150.96</v>
          </cell>
          <cell r="H18"/>
          <cell r="I18">
            <v>8840910.9600000009</v>
          </cell>
          <cell r="J18"/>
          <cell r="K18">
            <v>3107157.5</v>
          </cell>
          <cell r="L18"/>
          <cell r="M18">
            <v>5733753.46</v>
          </cell>
          <cell r="N18"/>
          <cell r="O18">
            <v>5733753.46</v>
          </cell>
          <cell r="P18"/>
          <cell r="Q18">
            <v>5733753.46</v>
          </cell>
          <cell r="R18"/>
          <cell r="S18">
            <v>5733753.46</v>
          </cell>
          <cell r="T18"/>
          <cell r="U18">
            <v>5733753.46</v>
          </cell>
        </row>
        <row r="19">
          <cell r="A19" t="str">
            <v>2.1.1.4</v>
          </cell>
          <cell r="B19" t="str">
            <v>Sueldo anual no.13</v>
          </cell>
          <cell r="C19"/>
          <cell r="D19"/>
          <cell r="E19">
            <v>83097659</v>
          </cell>
          <cell r="F19"/>
          <cell r="G19">
            <v>3363624.24</v>
          </cell>
          <cell r="H19"/>
          <cell r="I19">
            <v>86461283.239999995</v>
          </cell>
          <cell r="J19"/>
          <cell r="K19">
            <v>86461283.239999995</v>
          </cell>
          <cell r="L19"/>
          <cell r="M19">
            <v>0</v>
          </cell>
          <cell r="N19"/>
          <cell r="O19">
            <v>0</v>
          </cell>
          <cell r="P19"/>
          <cell r="Q19">
            <v>0</v>
          </cell>
          <cell r="R19"/>
          <cell r="S19">
            <v>0</v>
          </cell>
          <cell r="T19"/>
          <cell r="U19">
            <v>0</v>
          </cell>
        </row>
        <row r="20">
          <cell r="A20" t="str">
            <v>2.1.1.4.01</v>
          </cell>
          <cell r="B20" t="str">
            <v>Sueldo Anual No. 13</v>
          </cell>
          <cell r="C20"/>
          <cell r="D20"/>
          <cell r="E20">
            <v>83097659</v>
          </cell>
          <cell r="F20"/>
          <cell r="G20">
            <v>3363624.24</v>
          </cell>
          <cell r="H20"/>
          <cell r="I20">
            <v>86461283.239999995</v>
          </cell>
          <cell r="J20"/>
          <cell r="K20">
            <v>86461283.239999995</v>
          </cell>
          <cell r="L20"/>
          <cell r="M20">
            <v>0</v>
          </cell>
          <cell r="N20"/>
          <cell r="O20">
            <v>0</v>
          </cell>
          <cell r="P20"/>
          <cell r="Q20">
            <v>0</v>
          </cell>
          <cell r="R20"/>
          <cell r="S20">
            <v>0</v>
          </cell>
          <cell r="T20"/>
          <cell r="U20">
            <v>0</v>
          </cell>
        </row>
        <row r="21">
          <cell r="A21" t="str">
            <v>2.1.1.5</v>
          </cell>
          <cell r="B21" t="str">
            <v>Prestaciones económicas</v>
          </cell>
          <cell r="C21"/>
          <cell r="D21"/>
          <cell r="E21">
            <v>9800000</v>
          </cell>
          <cell r="F21"/>
          <cell r="G21">
            <v>20340645.390000001</v>
          </cell>
          <cell r="H21"/>
          <cell r="I21">
            <v>30140645.390000001</v>
          </cell>
          <cell r="J21"/>
          <cell r="K21">
            <v>5133970.66</v>
          </cell>
          <cell r="L21"/>
          <cell r="M21">
            <v>25006674.73</v>
          </cell>
          <cell r="N21"/>
          <cell r="O21">
            <v>25006674.73</v>
          </cell>
          <cell r="P21"/>
          <cell r="Q21">
            <v>25006674.52</v>
          </cell>
          <cell r="R21"/>
          <cell r="S21">
            <v>25006674.52</v>
          </cell>
          <cell r="T21"/>
          <cell r="U21">
            <v>25006674.52</v>
          </cell>
        </row>
        <row r="22">
          <cell r="A22" t="str">
            <v>2.1.1.5.03</v>
          </cell>
          <cell r="B22" t="str">
            <v>Prestación laboral por desvinculación</v>
          </cell>
          <cell r="C22"/>
          <cell r="D22"/>
          <cell r="E22">
            <v>7000000</v>
          </cell>
          <cell r="F22"/>
          <cell r="G22">
            <v>10726036</v>
          </cell>
          <cell r="H22"/>
          <cell r="I22">
            <v>17726036</v>
          </cell>
          <cell r="J22"/>
          <cell r="K22">
            <v>2018412.88</v>
          </cell>
          <cell r="L22"/>
          <cell r="M22">
            <v>15707623.119999999</v>
          </cell>
          <cell r="N22"/>
          <cell r="O22">
            <v>15707623.119999999</v>
          </cell>
          <cell r="P22"/>
          <cell r="Q22">
            <v>15707623.119999999</v>
          </cell>
          <cell r="R22"/>
          <cell r="S22">
            <v>15707623.119999999</v>
          </cell>
          <cell r="T22"/>
          <cell r="U22">
            <v>15707623.119999999</v>
          </cell>
        </row>
        <row r="23">
          <cell r="A23" t="str">
            <v>2.1.1.5.04</v>
          </cell>
          <cell r="B23" t="str">
            <v>Proporción de vacaciones no disfrutadas</v>
          </cell>
          <cell r="C23"/>
          <cell r="D23"/>
          <cell r="E23">
            <v>2800000</v>
          </cell>
          <cell r="F23"/>
          <cell r="G23">
            <v>9614609.3900000006</v>
          </cell>
          <cell r="H23"/>
          <cell r="I23">
            <v>12414609.390000001</v>
          </cell>
          <cell r="J23"/>
          <cell r="K23">
            <v>3115557.78</v>
          </cell>
          <cell r="L23"/>
          <cell r="M23">
            <v>9299051.6099999994</v>
          </cell>
          <cell r="N23"/>
          <cell r="O23">
            <v>9299051.6099999994</v>
          </cell>
          <cell r="P23"/>
          <cell r="Q23">
            <v>9299051.4000000004</v>
          </cell>
          <cell r="R23"/>
          <cell r="S23">
            <v>9299051.4000000004</v>
          </cell>
          <cell r="T23"/>
          <cell r="U23">
            <v>9299051.4000000004</v>
          </cell>
        </row>
        <row r="24">
          <cell r="A24" t="str">
            <v>2.1.2.1.2</v>
          </cell>
          <cell r="B24"/>
          <cell r="C24"/>
          <cell r="D24"/>
          <cell r="E24">
            <v>86372308</v>
          </cell>
          <cell r="F24"/>
          <cell r="G24">
            <v>-19940963.140000001</v>
          </cell>
          <cell r="H24"/>
          <cell r="I24">
            <v>66431344.859999999</v>
          </cell>
          <cell r="J24"/>
          <cell r="K24">
            <v>40391683.57</v>
          </cell>
          <cell r="L24"/>
          <cell r="M24">
            <v>26039661.289999999</v>
          </cell>
          <cell r="N24"/>
          <cell r="O24">
            <v>26039661.289999999</v>
          </cell>
          <cell r="P24"/>
          <cell r="Q24">
            <v>20539466.350000001</v>
          </cell>
          <cell r="R24"/>
          <cell r="S24">
            <v>20539466.350000001</v>
          </cell>
          <cell r="T24"/>
          <cell r="U24">
            <v>20539466.350000001</v>
          </cell>
        </row>
        <row r="25">
          <cell r="A25">
            <v>2.1</v>
          </cell>
          <cell r="B25" t="str">
            <v>REMUNERACIONES Y CONTRIBUCIONES</v>
          </cell>
          <cell r="C25"/>
          <cell r="D25"/>
          <cell r="E25">
            <v>86372308</v>
          </cell>
          <cell r="F25"/>
          <cell r="G25">
            <v>-19940963.140000001</v>
          </cell>
          <cell r="H25"/>
          <cell r="I25">
            <v>66431344.859999999</v>
          </cell>
          <cell r="J25"/>
          <cell r="K25">
            <v>40391683.57</v>
          </cell>
          <cell r="L25"/>
          <cell r="M25">
            <v>26039661.289999999</v>
          </cell>
          <cell r="N25"/>
          <cell r="O25">
            <v>26039661.289999999</v>
          </cell>
          <cell r="P25"/>
          <cell r="Q25">
            <v>20539466.350000001</v>
          </cell>
          <cell r="R25"/>
          <cell r="S25">
            <v>20539466.350000001</v>
          </cell>
          <cell r="T25"/>
          <cell r="U25">
            <v>20539466.350000001</v>
          </cell>
        </row>
        <row r="26">
          <cell r="A26" t="str">
            <v>2.1.2</v>
          </cell>
          <cell r="B26" t="str">
            <v>SOBRESUELDOS</v>
          </cell>
          <cell r="C26"/>
          <cell r="D26"/>
          <cell r="E26">
            <v>86372308</v>
          </cell>
          <cell r="F26"/>
          <cell r="G26">
            <v>-19940963.140000001</v>
          </cell>
          <cell r="H26"/>
          <cell r="I26">
            <v>66431344.859999999</v>
          </cell>
          <cell r="J26"/>
          <cell r="K26">
            <v>40391683.57</v>
          </cell>
          <cell r="L26"/>
          <cell r="M26">
            <v>26039661.289999999</v>
          </cell>
          <cell r="N26"/>
          <cell r="O26">
            <v>26039661.289999999</v>
          </cell>
          <cell r="P26"/>
          <cell r="Q26">
            <v>20539466.350000001</v>
          </cell>
          <cell r="R26"/>
          <cell r="S26">
            <v>20539466.350000001</v>
          </cell>
          <cell r="T26"/>
          <cell r="U26">
            <v>20539466.350000001</v>
          </cell>
        </row>
        <row r="27">
          <cell r="A27" t="str">
            <v>2.1.2.2</v>
          </cell>
          <cell r="B27" t="str">
            <v>Compensación</v>
          </cell>
          <cell r="C27"/>
          <cell r="D27"/>
          <cell r="E27">
            <v>86372308</v>
          </cell>
          <cell r="F27"/>
          <cell r="G27">
            <v>-19940963.140000001</v>
          </cell>
          <cell r="H27"/>
          <cell r="I27">
            <v>66431344.859999999</v>
          </cell>
          <cell r="J27"/>
          <cell r="K27">
            <v>40391683.57</v>
          </cell>
          <cell r="L27"/>
          <cell r="M27">
            <v>26039661.289999999</v>
          </cell>
          <cell r="N27"/>
          <cell r="O27">
            <v>26039661.289999999</v>
          </cell>
          <cell r="P27"/>
          <cell r="Q27">
            <v>20539466.350000001</v>
          </cell>
          <cell r="R27"/>
          <cell r="S27">
            <v>20539466.350000001</v>
          </cell>
          <cell r="T27"/>
          <cell r="U27">
            <v>20539466.350000001</v>
          </cell>
        </row>
        <row r="28">
          <cell r="A28" t="str">
            <v>2.1.2.2.03</v>
          </cell>
          <cell r="B28" t="str">
            <v>Pago de horas extraordinarias</v>
          </cell>
          <cell r="C28"/>
          <cell r="D28"/>
          <cell r="E28">
            <v>42006739</v>
          </cell>
          <cell r="F28"/>
          <cell r="G28">
            <v>-40406739</v>
          </cell>
          <cell r="H28"/>
          <cell r="I28">
            <v>1600000</v>
          </cell>
          <cell r="J28"/>
          <cell r="K28">
            <v>1310103</v>
          </cell>
          <cell r="L28"/>
          <cell r="M28">
            <v>289897</v>
          </cell>
          <cell r="N28"/>
          <cell r="O28">
            <v>289897</v>
          </cell>
          <cell r="P28"/>
          <cell r="Q28">
            <v>269300</v>
          </cell>
          <cell r="R28"/>
          <cell r="S28">
            <v>269300</v>
          </cell>
          <cell r="T28"/>
          <cell r="U28">
            <v>269300</v>
          </cell>
        </row>
        <row r="29">
          <cell r="A29" t="str">
            <v>2.1.2.2.04</v>
          </cell>
          <cell r="B29" t="str">
            <v>Prima de transporte</v>
          </cell>
          <cell r="C29"/>
          <cell r="D29"/>
          <cell r="E29">
            <v>840000</v>
          </cell>
          <cell r="F29"/>
          <cell r="G29">
            <v>-300000</v>
          </cell>
          <cell r="H29"/>
          <cell r="I29">
            <v>540000</v>
          </cell>
          <cell r="J29"/>
          <cell r="K29">
            <v>235000</v>
          </cell>
          <cell r="L29"/>
          <cell r="M29">
            <v>305000</v>
          </cell>
          <cell r="N29"/>
          <cell r="O29">
            <v>305000</v>
          </cell>
          <cell r="P29"/>
          <cell r="Q29">
            <v>305000</v>
          </cell>
          <cell r="R29"/>
          <cell r="S29">
            <v>305000</v>
          </cell>
          <cell r="T29"/>
          <cell r="U29">
            <v>305000</v>
          </cell>
        </row>
        <row r="30">
          <cell r="A30" t="str">
            <v>2.1.2.2.05</v>
          </cell>
          <cell r="B30" t="str">
            <v>Compensación servicios de seguridad</v>
          </cell>
          <cell r="C30"/>
          <cell r="D30"/>
          <cell r="E30">
            <v>24738880</v>
          </cell>
          <cell r="F30"/>
          <cell r="G30">
            <v>5213980.92</v>
          </cell>
          <cell r="H30"/>
          <cell r="I30">
            <v>29952860.920000002</v>
          </cell>
          <cell r="J30"/>
          <cell r="K30">
            <v>11129559.109999999</v>
          </cell>
          <cell r="L30"/>
          <cell r="M30">
            <v>18823301.809999999</v>
          </cell>
          <cell r="N30"/>
          <cell r="O30">
            <v>18823301.809999999</v>
          </cell>
          <cell r="P30"/>
          <cell r="Q30">
            <v>18823301.809999999</v>
          </cell>
          <cell r="R30"/>
          <cell r="S30">
            <v>18823301.809999999</v>
          </cell>
          <cell r="T30"/>
          <cell r="U30">
            <v>18823301.809999999</v>
          </cell>
        </row>
        <row r="31">
          <cell r="A31" t="str">
            <v>2.1.2.2.06</v>
          </cell>
          <cell r="B31" t="str">
            <v>Incentivo por Rendimiento Individual</v>
          </cell>
          <cell r="C31"/>
          <cell r="D31"/>
          <cell r="E31">
            <v>2482896</v>
          </cell>
          <cell r="F31"/>
          <cell r="G31">
            <v>-2482896</v>
          </cell>
          <cell r="H31"/>
          <cell r="I31">
            <v>0</v>
          </cell>
          <cell r="J31"/>
          <cell r="K31">
            <v>0</v>
          </cell>
          <cell r="L31"/>
          <cell r="M31">
            <v>0</v>
          </cell>
          <cell r="N31"/>
          <cell r="O31">
            <v>0</v>
          </cell>
          <cell r="P31"/>
          <cell r="Q31">
            <v>0</v>
          </cell>
          <cell r="R31"/>
          <cell r="S31">
            <v>0</v>
          </cell>
          <cell r="T31"/>
          <cell r="U31">
            <v>0</v>
          </cell>
        </row>
        <row r="32">
          <cell r="A32" t="str">
            <v>2.1.2.2.09</v>
          </cell>
          <cell r="B32" t="str">
            <v>Bono por desempeño a servidores de carrera</v>
          </cell>
          <cell r="C32"/>
          <cell r="D32"/>
          <cell r="E32">
            <v>16303793</v>
          </cell>
          <cell r="F32"/>
          <cell r="G32">
            <v>-8890959</v>
          </cell>
          <cell r="H32"/>
          <cell r="I32">
            <v>7412834</v>
          </cell>
          <cell r="J32"/>
          <cell r="K32">
            <v>791371.52</v>
          </cell>
          <cell r="L32"/>
          <cell r="M32">
            <v>6621462.4800000004</v>
          </cell>
          <cell r="N32"/>
          <cell r="O32">
            <v>6621462.4800000004</v>
          </cell>
          <cell r="P32"/>
          <cell r="Q32">
            <v>1141864.54</v>
          </cell>
          <cell r="R32"/>
          <cell r="S32">
            <v>1141864.54</v>
          </cell>
          <cell r="T32"/>
          <cell r="U32">
            <v>1141864.54</v>
          </cell>
        </row>
        <row r="33">
          <cell r="A33" t="str">
            <v>2.1.2.2.10</v>
          </cell>
          <cell r="B33" t="str">
            <v>Compensación por cumplimiento de indicadores del MAP</v>
          </cell>
          <cell r="C33"/>
          <cell r="D33"/>
          <cell r="E33">
            <v>0</v>
          </cell>
          <cell r="F33"/>
          <cell r="G33">
            <v>26925649.940000001</v>
          </cell>
          <cell r="H33"/>
          <cell r="I33">
            <v>26925649.940000001</v>
          </cell>
          <cell r="J33"/>
          <cell r="K33">
            <v>26925649.940000001</v>
          </cell>
          <cell r="L33"/>
          <cell r="M33">
            <v>0</v>
          </cell>
          <cell r="N33"/>
          <cell r="O33">
            <v>0</v>
          </cell>
          <cell r="P33"/>
          <cell r="Q33">
            <v>0</v>
          </cell>
          <cell r="R33"/>
          <cell r="S33">
            <v>0</v>
          </cell>
          <cell r="T33"/>
          <cell r="U33">
            <v>0</v>
          </cell>
        </row>
        <row r="34">
          <cell r="A34" t="str">
            <v>2.1.2.1.3</v>
          </cell>
          <cell r="B34"/>
          <cell r="C34"/>
          <cell r="D34"/>
          <cell r="E34">
            <v>360000</v>
          </cell>
          <cell r="F34"/>
          <cell r="G34">
            <v>0</v>
          </cell>
          <cell r="H34"/>
          <cell r="I34">
            <v>360000</v>
          </cell>
          <cell r="J34"/>
          <cell r="K34">
            <v>360000</v>
          </cell>
          <cell r="L34"/>
          <cell r="M34">
            <v>0</v>
          </cell>
          <cell r="N34"/>
          <cell r="O34">
            <v>0</v>
          </cell>
          <cell r="P34"/>
          <cell r="Q34">
            <v>0</v>
          </cell>
          <cell r="R34"/>
          <cell r="S34">
            <v>0</v>
          </cell>
          <cell r="T34"/>
          <cell r="U34">
            <v>0</v>
          </cell>
        </row>
        <row r="35">
          <cell r="A35">
            <v>2.1</v>
          </cell>
          <cell r="B35" t="str">
            <v>REMUNERACIONES Y CONTRIBUCIONES</v>
          </cell>
          <cell r="C35"/>
          <cell r="D35"/>
          <cell r="E35">
            <v>360000</v>
          </cell>
          <cell r="F35"/>
          <cell r="G35">
            <v>0</v>
          </cell>
          <cell r="H35"/>
          <cell r="I35">
            <v>360000</v>
          </cell>
          <cell r="J35"/>
          <cell r="K35">
            <v>360000</v>
          </cell>
          <cell r="L35"/>
          <cell r="M35">
            <v>0</v>
          </cell>
          <cell r="N35"/>
          <cell r="O35">
            <v>0</v>
          </cell>
          <cell r="P35"/>
          <cell r="Q35">
            <v>0</v>
          </cell>
          <cell r="R35"/>
          <cell r="S35">
            <v>0</v>
          </cell>
          <cell r="T35"/>
          <cell r="U35">
            <v>0</v>
          </cell>
        </row>
        <row r="36">
          <cell r="A36" t="str">
            <v>2.1.3</v>
          </cell>
          <cell r="B36" t="str">
            <v>DIETAS Y GASTOS DE REPRESENTACIÓN</v>
          </cell>
          <cell r="C36"/>
          <cell r="D36"/>
          <cell r="E36">
            <v>360000</v>
          </cell>
          <cell r="F36"/>
          <cell r="G36">
            <v>0</v>
          </cell>
          <cell r="H36"/>
          <cell r="I36">
            <v>360000</v>
          </cell>
          <cell r="J36"/>
          <cell r="K36">
            <v>360000</v>
          </cell>
          <cell r="L36"/>
          <cell r="M36">
            <v>0</v>
          </cell>
          <cell r="N36"/>
          <cell r="O36">
            <v>0</v>
          </cell>
          <cell r="P36"/>
          <cell r="Q36">
            <v>0</v>
          </cell>
          <cell r="R36"/>
          <cell r="S36">
            <v>0</v>
          </cell>
          <cell r="T36"/>
          <cell r="U36">
            <v>0</v>
          </cell>
        </row>
        <row r="37">
          <cell r="A37" t="str">
            <v>2.1.3.2</v>
          </cell>
          <cell r="B37" t="str">
            <v>Gastos de representación</v>
          </cell>
          <cell r="C37"/>
          <cell r="D37"/>
          <cell r="E37">
            <v>360000</v>
          </cell>
          <cell r="F37"/>
          <cell r="G37">
            <v>0</v>
          </cell>
          <cell r="H37"/>
          <cell r="I37">
            <v>360000</v>
          </cell>
          <cell r="J37"/>
          <cell r="K37">
            <v>360000</v>
          </cell>
          <cell r="L37"/>
          <cell r="M37">
            <v>0</v>
          </cell>
          <cell r="N37"/>
          <cell r="O37">
            <v>0</v>
          </cell>
          <cell r="P37"/>
          <cell r="Q37">
            <v>0</v>
          </cell>
          <cell r="R37"/>
          <cell r="S37">
            <v>0</v>
          </cell>
          <cell r="T37"/>
          <cell r="U37">
            <v>0</v>
          </cell>
        </row>
        <row r="38">
          <cell r="A38" t="str">
            <v>2.1.3.2.01</v>
          </cell>
          <cell r="B38" t="str">
            <v>Gastos de representación en el país</v>
          </cell>
          <cell r="C38"/>
          <cell r="D38"/>
          <cell r="E38">
            <v>360000</v>
          </cell>
          <cell r="F38"/>
          <cell r="G38">
            <v>0</v>
          </cell>
          <cell r="H38"/>
          <cell r="I38">
            <v>360000</v>
          </cell>
          <cell r="J38"/>
          <cell r="K38">
            <v>360000</v>
          </cell>
          <cell r="L38"/>
          <cell r="M38">
            <v>0</v>
          </cell>
          <cell r="N38"/>
          <cell r="O38">
            <v>0</v>
          </cell>
          <cell r="P38"/>
          <cell r="Q38">
            <v>0</v>
          </cell>
          <cell r="R38"/>
          <cell r="S38">
            <v>0</v>
          </cell>
          <cell r="T38"/>
          <cell r="U38">
            <v>0</v>
          </cell>
        </row>
        <row r="39">
          <cell r="A39" t="str">
            <v>2.1.2.1.5</v>
          </cell>
          <cell r="B39"/>
          <cell r="C39"/>
          <cell r="D39"/>
          <cell r="E39">
            <v>163897145</v>
          </cell>
          <cell r="F39"/>
          <cell r="G39">
            <v>10084961.640000001</v>
          </cell>
          <cell r="H39"/>
          <cell r="I39">
            <v>173982106.63999999</v>
          </cell>
          <cell r="J39"/>
          <cell r="K39">
            <v>79800442.349999994</v>
          </cell>
          <cell r="L39"/>
          <cell r="M39">
            <v>94181664.290000007</v>
          </cell>
          <cell r="N39"/>
          <cell r="O39">
            <v>94181664.290000007</v>
          </cell>
          <cell r="P39"/>
          <cell r="Q39">
            <v>94181664.290000007</v>
          </cell>
          <cell r="R39"/>
          <cell r="S39">
            <v>94181664.290000007</v>
          </cell>
          <cell r="T39"/>
          <cell r="U39">
            <v>94181664.290000007</v>
          </cell>
        </row>
        <row r="40">
          <cell r="A40">
            <v>2.1</v>
          </cell>
          <cell r="B40" t="str">
            <v>REMUNERACIONES Y CONTRIBUCIONES</v>
          </cell>
          <cell r="C40"/>
          <cell r="D40"/>
          <cell r="E40">
            <v>163897145</v>
          </cell>
          <cell r="F40"/>
          <cell r="G40">
            <v>10084961.640000001</v>
          </cell>
          <cell r="H40"/>
          <cell r="I40">
            <v>173982106.63999999</v>
          </cell>
          <cell r="J40"/>
          <cell r="K40">
            <v>79800442.349999994</v>
          </cell>
          <cell r="L40"/>
          <cell r="M40">
            <v>94181664.290000007</v>
          </cell>
          <cell r="N40"/>
          <cell r="O40">
            <v>94181664.290000007</v>
          </cell>
          <cell r="P40"/>
          <cell r="Q40">
            <v>94181664.290000007</v>
          </cell>
          <cell r="R40"/>
          <cell r="S40">
            <v>94181664.290000007</v>
          </cell>
          <cell r="T40"/>
          <cell r="U40">
            <v>94181664.290000007</v>
          </cell>
        </row>
        <row r="41">
          <cell r="A41" t="str">
            <v>2.1.5</v>
          </cell>
          <cell r="B41" t="str">
            <v>CONTRIBUCIONES A LA SEGURIDAD SOCIAL</v>
          </cell>
          <cell r="C41"/>
          <cell r="D41"/>
          <cell r="E41">
            <v>163897145</v>
          </cell>
          <cell r="F41"/>
          <cell r="G41">
            <v>10084961.640000001</v>
          </cell>
          <cell r="H41"/>
          <cell r="I41">
            <v>173982106.63999999</v>
          </cell>
          <cell r="J41"/>
          <cell r="K41">
            <v>79800442.349999994</v>
          </cell>
          <cell r="L41"/>
          <cell r="M41">
            <v>94181664.290000007</v>
          </cell>
          <cell r="N41"/>
          <cell r="O41">
            <v>94181664.290000007</v>
          </cell>
          <cell r="P41"/>
          <cell r="Q41">
            <v>94181664.290000007</v>
          </cell>
          <cell r="R41"/>
          <cell r="S41">
            <v>94181664.290000007</v>
          </cell>
          <cell r="T41"/>
          <cell r="U41">
            <v>94181664.290000007</v>
          </cell>
        </row>
        <row r="42">
          <cell r="A42" t="str">
            <v>2.1.5.1</v>
          </cell>
          <cell r="B42" t="str">
            <v>Contribuciones al seguro de salud</v>
          </cell>
          <cell r="C42"/>
          <cell r="D42"/>
          <cell r="E42">
            <v>76202094</v>
          </cell>
          <cell r="F42"/>
          <cell r="G42">
            <v>4740879</v>
          </cell>
          <cell r="H42"/>
          <cell r="I42">
            <v>80942973</v>
          </cell>
          <cell r="J42"/>
          <cell r="K42">
            <v>37108097.479999997</v>
          </cell>
          <cell r="L42"/>
          <cell r="M42">
            <v>43834875.520000003</v>
          </cell>
          <cell r="N42"/>
          <cell r="O42">
            <v>43834875.520000003</v>
          </cell>
          <cell r="P42"/>
          <cell r="Q42">
            <v>43834875.520000003</v>
          </cell>
          <cell r="R42"/>
          <cell r="S42">
            <v>43834875.520000003</v>
          </cell>
          <cell r="T42"/>
          <cell r="U42">
            <v>43834875.520000003</v>
          </cell>
        </row>
        <row r="43">
          <cell r="A43" t="str">
            <v>2.1.5.1.01</v>
          </cell>
          <cell r="B43" t="str">
            <v>Contribuciones al seguro de salud</v>
          </cell>
          <cell r="C43"/>
          <cell r="D43"/>
          <cell r="E43">
            <v>76202094</v>
          </cell>
          <cell r="F43"/>
          <cell r="G43">
            <v>4740879</v>
          </cell>
          <cell r="H43"/>
          <cell r="I43">
            <v>80942973</v>
          </cell>
          <cell r="J43"/>
          <cell r="K43">
            <v>37108097.479999997</v>
          </cell>
          <cell r="L43"/>
          <cell r="M43">
            <v>43834875.520000003</v>
          </cell>
          <cell r="N43"/>
          <cell r="O43">
            <v>43834875.520000003</v>
          </cell>
          <cell r="P43"/>
          <cell r="Q43">
            <v>43834875.520000003</v>
          </cell>
          <cell r="R43"/>
          <cell r="S43">
            <v>43834875.520000003</v>
          </cell>
          <cell r="T43"/>
          <cell r="U43">
            <v>43834875.520000003</v>
          </cell>
        </row>
        <row r="44">
          <cell r="A44" t="str">
            <v>2.1.5.2</v>
          </cell>
          <cell r="B44" t="str">
            <v>Contribuciones al seguro de pensiones</v>
          </cell>
          <cell r="C44"/>
          <cell r="D44"/>
          <cell r="E44">
            <v>76595300</v>
          </cell>
          <cell r="F44"/>
          <cell r="G44">
            <v>5130766</v>
          </cell>
          <cell r="H44"/>
          <cell r="I44">
            <v>81726066</v>
          </cell>
          <cell r="J44"/>
          <cell r="K44">
            <v>37446093.380000003</v>
          </cell>
          <cell r="L44"/>
          <cell r="M44">
            <v>44279972.619999997</v>
          </cell>
          <cell r="N44"/>
          <cell r="O44">
            <v>44279972.619999997</v>
          </cell>
          <cell r="P44"/>
          <cell r="Q44">
            <v>44279972.619999997</v>
          </cell>
          <cell r="R44"/>
          <cell r="S44">
            <v>44279972.619999997</v>
          </cell>
          <cell r="T44"/>
          <cell r="U44">
            <v>44279972.619999997</v>
          </cell>
        </row>
        <row r="45">
          <cell r="A45" t="str">
            <v>2.1.5.2.01</v>
          </cell>
          <cell r="B45" t="str">
            <v>Contribuciones al seguro de pensiones</v>
          </cell>
          <cell r="C45"/>
          <cell r="D45"/>
          <cell r="E45">
            <v>76595300</v>
          </cell>
          <cell r="F45"/>
          <cell r="G45">
            <v>5130766</v>
          </cell>
          <cell r="H45"/>
          <cell r="I45">
            <v>81726066</v>
          </cell>
          <cell r="J45"/>
          <cell r="K45">
            <v>37446093.380000003</v>
          </cell>
          <cell r="L45"/>
          <cell r="M45">
            <v>44279972.619999997</v>
          </cell>
          <cell r="N45"/>
          <cell r="O45">
            <v>44279972.619999997</v>
          </cell>
          <cell r="P45"/>
          <cell r="Q45">
            <v>44279972.619999997</v>
          </cell>
          <cell r="R45"/>
          <cell r="S45">
            <v>44279972.619999997</v>
          </cell>
          <cell r="T45"/>
          <cell r="U45">
            <v>44279972.619999997</v>
          </cell>
        </row>
        <row r="46">
          <cell r="A46" t="str">
            <v>2.1.5.3</v>
          </cell>
          <cell r="B46" t="str">
            <v>Contribuciones al seguro de riesgo laboral</v>
          </cell>
          <cell r="C46"/>
          <cell r="D46"/>
          <cell r="E46">
            <v>11099751</v>
          </cell>
          <cell r="F46"/>
          <cell r="G46">
            <v>213316.64</v>
          </cell>
          <cell r="H46"/>
          <cell r="I46">
            <v>11313067.640000001</v>
          </cell>
          <cell r="J46"/>
          <cell r="K46">
            <v>5246251.49</v>
          </cell>
          <cell r="L46"/>
          <cell r="M46">
            <v>6066816.1500000004</v>
          </cell>
          <cell r="N46"/>
          <cell r="O46">
            <v>6066816.1500000004</v>
          </cell>
          <cell r="P46"/>
          <cell r="Q46">
            <v>6066816.1500000004</v>
          </cell>
          <cell r="R46"/>
          <cell r="S46">
            <v>6066816.1500000004</v>
          </cell>
          <cell r="T46"/>
          <cell r="U46">
            <v>6066816.1500000004</v>
          </cell>
        </row>
        <row r="47">
          <cell r="A47" t="str">
            <v>2.1.5.3.01</v>
          </cell>
          <cell r="B47" t="str">
            <v>Contribuciones al seguro de riesgo laboral</v>
          </cell>
          <cell r="C47"/>
          <cell r="D47"/>
          <cell r="E47">
            <v>11099751</v>
          </cell>
          <cell r="F47"/>
          <cell r="G47">
            <v>213316.64</v>
          </cell>
          <cell r="H47"/>
          <cell r="I47">
            <v>11313067.640000001</v>
          </cell>
          <cell r="J47"/>
          <cell r="K47">
            <v>5246251.49</v>
          </cell>
          <cell r="L47"/>
          <cell r="M47">
            <v>6066816.1500000004</v>
          </cell>
          <cell r="N47"/>
          <cell r="O47">
            <v>6066816.1500000004</v>
          </cell>
          <cell r="P47"/>
          <cell r="Q47">
            <v>6066816.1500000004</v>
          </cell>
          <cell r="R47"/>
          <cell r="S47">
            <v>6066816.1500000004</v>
          </cell>
          <cell r="T47"/>
          <cell r="U47">
            <v>6066816.1500000004</v>
          </cell>
        </row>
        <row r="48">
          <cell r="A48" t="str">
            <v>2.2.2.2.1</v>
          </cell>
          <cell r="B48"/>
          <cell r="C48"/>
          <cell r="D48"/>
          <cell r="E48">
            <v>179830500</v>
          </cell>
          <cell r="F48"/>
          <cell r="G48">
            <v>505051</v>
          </cell>
          <cell r="H48"/>
          <cell r="I48">
            <v>180335551</v>
          </cell>
          <cell r="J48"/>
          <cell r="K48">
            <v>83798160.079999998</v>
          </cell>
          <cell r="L48"/>
          <cell r="M48">
            <v>96537390.920000002</v>
          </cell>
          <cell r="N48"/>
          <cell r="O48">
            <v>96537390.920000002</v>
          </cell>
          <cell r="P48"/>
          <cell r="Q48">
            <v>96537390.909999996</v>
          </cell>
          <cell r="R48"/>
          <cell r="S48">
            <v>93901184.379999995</v>
          </cell>
          <cell r="T48"/>
          <cell r="U48">
            <v>93701467.180000007</v>
          </cell>
        </row>
        <row r="49">
          <cell r="A49">
            <v>2.2000000000000002</v>
          </cell>
          <cell r="B49" t="str">
            <v>CONTRATACIÓN DE SERVICIOS</v>
          </cell>
          <cell r="C49"/>
          <cell r="D49"/>
          <cell r="E49">
            <v>179830500</v>
          </cell>
          <cell r="F49"/>
          <cell r="G49">
            <v>505051</v>
          </cell>
          <cell r="H49"/>
          <cell r="I49">
            <v>180335551</v>
          </cell>
          <cell r="J49"/>
          <cell r="K49">
            <v>83798160.079999998</v>
          </cell>
          <cell r="L49"/>
          <cell r="M49">
            <v>96537390.920000002</v>
          </cell>
          <cell r="N49"/>
          <cell r="O49">
            <v>96537390.920000002</v>
          </cell>
          <cell r="P49"/>
          <cell r="Q49">
            <v>96537390.909999996</v>
          </cell>
          <cell r="R49"/>
          <cell r="S49">
            <v>93901184.379999995</v>
          </cell>
          <cell r="T49"/>
          <cell r="U49">
            <v>93701467.180000007</v>
          </cell>
        </row>
        <row r="50">
          <cell r="A50" t="str">
            <v>2.2.1</v>
          </cell>
          <cell r="B50" t="str">
            <v>SERVICIOS BÁSICOS</v>
          </cell>
          <cell r="C50"/>
          <cell r="D50"/>
          <cell r="E50">
            <v>179830500</v>
          </cell>
          <cell r="F50"/>
          <cell r="G50">
            <v>505051</v>
          </cell>
          <cell r="H50"/>
          <cell r="I50">
            <v>180335551</v>
          </cell>
          <cell r="J50"/>
          <cell r="K50">
            <v>83798160.079999998</v>
          </cell>
          <cell r="L50"/>
          <cell r="M50">
            <v>96537390.920000002</v>
          </cell>
          <cell r="N50"/>
          <cell r="O50">
            <v>96537390.920000002</v>
          </cell>
          <cell r="P50"/>
          <cell r="Q50">
            <v>96537390.909999996</v>
          </cell>
          <cell r="R50"/>
          <cell r="S50">
            <v>93901184.379999995</v>
          </cell>
          <cell r="T50"/>
          <cell r="U50">
            <v>93701467.180000007</v>
          </cell>
        </row>
        <row r="51">
          <cell r="A51" t="str">
            <v>2.2.1.1</v>
          </cell>
          <cell r="B51" t="str">
            <v>Radiocomunicación</v>
          </cell>
          <cell r="C51"/>
          <cell r="D51"/>
          <cell r="E51">
            <v>0</v>
          </cell>
          <cell r="F51"/>
          <cell r="G51">
            <v>505051</v>
          </cell>
          <cell r="H51"/>
          <cell r="I51">
            <v>505051</v>
          </cell>
          <cell r="J51"/>
          <cell r="K51">
            <v>40461.4</v>
          </cell>
          <cell r="L51"/>
          <cell r="M51">
            <v>464589.6</v>
          </cell>
          <cell r="N51"/>
          <cell r="O51">
            <v>464589.6</v>
          </cell>
          <cell r="P51"/>
          <cell r="Q51">
            <v>464589.6</v>
          </cell>
          <cell r="R51"/>
          <cell r="S51">
            <v>0</v>
          </cell>
          <cell r="T51"/>
          <cell r="U51">
            <v>0</v>
          </cell>
        </row>
        <row r="52">
          <cell r="A52" t="str">
            <v>2.2.1.1.01</v>
          </cell>
          <cell r="B52" t="str">
            <v>Radiocomunicación</v>
          </cell>
          <cell r="C52"/>
          <cell r="D52"/>
          <cell r="E52">
            <v>0</v>
          </cell>
          <cell r="F52"/>
          <cell r="G52">
            <v>505051</v>
          </cell>
          <cell r="H52"/>
          <cell r="I52">
            <v>505051</v>
          </cell>
          <cell r="J52"/>
          <cell r="K52">
            <v>40461.4</v>
          </cell>
          <cell r="L52"/>
          <cell r="M52">
            <v>464589.6</v>
          </cell>
          <cell r="N52"/>
          <cell r="O52">
            <v>464589.6</v>
          </cell>
          <cell r="P52"/>
          <cell r="Q52">
            <v>464589.6</v>
          </cell>
          <cell r="R52"/>
          <cell r="S52">
            <v>0</v>
          </cell>
          <cell r="T52"/>
          <cell r="U52">
            <v>0</v>
          </cell>
        </row>
        <row r="53">
          <cell r="A53" t="str">
            <v>Ref CCP Concepto.Ref CCP Cuenta</v>
          </cell>
          <cell r="B53"/>
          <cell r="C53"/>
          <cell r="D53" t="str">
            <v>Presupuesto Inicial</v>
          </cell>
          <cell r="E53"/>
          <cell r="F53" t="str">
            <v>Modificaciones Presupestarias</v>
          </cell>
          <cell r="G53"/>
          <cell r="H53" t="str">
            <v>Presupuesto Vigente</v>
          </cell>
          <cell r="I53"/>
          <cell r="J53" t="str">
            <v>Presupuesto Disponible</v>
          </cell>
          <cell r="K53"/>
          <cell r="L53" t="str">
            <v>ETAPAS DEL GASTO</v>
          </cell>
          <cell r="M53"/>
          <cell r="N53"/>
          <cell r="O53"/>
          <cell r="P53"/>
          <cell r="Q53"/>
          <cell r="R53"/>
          <cell r="S53"/>
          <cell r="T53"/>
          <cell r="U53"/>
        </row>
        <row r="54">
          <cell r="A54"/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 t="str">
            <v>Preventivo</v>
          </cell>
          <cell r="M54"/>
          <cell r="N54" t="str">
            <v>Compromiso</v>
          </cell>
          <cell r="O54"/>
          <cell r="P54" t="str">
            <v>Devengado</v>
          </cell>
          <cell r="Q54"/>
          <cell r="R54" t="str">
            <v>Libramiento</v>
          </cell>
          <cell r="S54"/>
          <cell r="T54" t="str">
            <v>Pagado</v>
          </cell>
          <cell r="U54"/>
        </row>
        <row r="55">
          <cell r="A55"/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</row>
        <row r="56">
          <cell r="A56" t="str">
            <v>Total General</v>
          </cell>
          <cell r="B56"/>
          <cell r="C56"/>
          <cell r="D56"/>
          <cell r="E56">
            <v>3017699205</v>
          </cell>
          <cell r="F56"/>
          <cell r="G56">
            <v>42758103.539999999</v>
          </cell>
          <cell r="H56"/>
          <cell r="I56">
            <v>3060457308.54</v>
          </cell>
          <cell r="J56"/>
          <cell r="K56">
            <v>1371937458.1600001</v>
          </cell>
          <cell r="L56"/>
          <cell r="M56">
            <v>1688519850.3800001</v>
          </cell>
          <cell r="N56"/>
          <cell r="O56">
            <v>1591880356.48</v>
          </cell>
          <cell r="P56"/>
          <cell r="Q56">
            <v>1545870127.49</v>
          </cell>
          <cell r="R56"/>
          <cell r="S56">
            <v>1426179944.8800001</v>
          </cell>
          <cell r="T56"/>
          <cell r="U56">
            <v>1425681303.3</v>
          </cell>
        </row>
        <row r="57">
          <cell r="A57" t="str">
            <v>2.2.2.2.1</v>
          </cell>
          <cell r="B57"/>
          <cell r="C57"/>
          <cell r="D57"/>
          <cell r="E57">
            <v>179830500</v>
          </cell>
          <cell r="F57"/>
          <cell r="G57">
            <v>505051</v>
          </cell>
          <cell r="H57"/>
          <cell r="I57">
            <v>180335551</v>
          </cell>
          <cell r="J57"/>
          <cell r="K57">
            <v>83798160.079999998</v>
          </cell>
          <cell r="L57"/>
          <cell r="M57">
            <v>96537390.920000002</v>
          </cell>
          <cell r="N57"/>
          <cell r="O57">
            <v>96537390.920000002</v>
          </cell>
          <cell r="P57"/>
          <cell r="Q57">
            <v>96537390.909999996</v>
          </cell>
          <cell r="R57"/>
          <cell r="S57">
            <v>93901184.379999995</v>
          </cell>
          <cell r="T57"/>
          <cell r="U57">
            <v>93701467.180000007</v>
          </cell>
        </row>
        <row r="58">
          <cell r="A58">
            <v>2.2000000000000002</v>
          </cell>
          <cell r="B58" t="str">
            <v>CONTRATACIÓN DE SERVICIOS</v>
          </cell>
          <cell r="C58"/>
          <cell r="D58"/>
          <cell r="E58">
            <v>179830500</v>
          </cell>
          <cell r="F58"/>
          <cell r="G58">
            <v>505051</v>
          </cell>
          <cell r="H58"/>
          <cell r="I58">
            <v>180335551</v>
          </cell>
          <cell r="J58"/>
          <cell r="K58">
            <v>83798160.079999998</v>
          </cell>
          <cell r="L58"/>
          <cell r="M58">
            <v>96537390.920000002</v>
          </cell>
          <cell r="N58"/>
          <cell r="O58">
            <v>96537390.920000002</v>
          </cell>
          <cell r="P58"/>
          <cell r="Q58">
            <v>96537390.909999996</v>
          </cell>
          <cell r="R58"/>
          <cell r="S58">
            <v>93901184.379999995</v>
          </cell>
          <cell r="T58"/>
          <cell r="U58">
            <v>93701467.180000007</v>
          </cell>
        </row>
        <row r="59">
          <cell r="A59" t="str">
            <v>2.2.1.2</v>
          </cell>
          <cell r="B59" t="str">
            <v>Servicios telefónico de larga distancia</v>
          </cell>
          <cell r="C59"/>
          <cell r="D59"/>
          <cell r="E59">
            <v>33000</v>
          </cell>
          <cell r="F59"/>
          <cell r="G59">
            <v>0</v>
          </cell>
          <cell r="H59"/>
          <cell r="I59">
            <v>33000</v>
          </cell>
          <cell r="J59"/>
          <cell r="K59">
            <v>23350.52</v>
          </cell>
          <cell r="L59"/>
          <cell r="M59">
            <v>9649.48</v>
          </cell>
          <cell r="N59"/>
          <cell r="O59">
            <v>9649.48</v>
          </cell>
          <cell r="P59"/>
          <cell r="Q59">
            <v>9649.48</v>
          </cell>
          <cell r="R59"/>
          <cell r="S59">
            <v>8091.3</v>
          </cell>
          <cell r="T59"/>
          <cell r="U59">
            <v>8091.3</v>
          </cell>
        </row>
        <row r="60">
          <cell r="A60" t="str">
            <v>2.2.1.2.01</v>
          </cell>
          <cell r="B60" t="str">
            <v>Servicios telefónico de larga distancia</v>
          </cell>
          <cell r="C60"/>
          <cell r="D60"/>
          <cell r="E60">
            <v>33000</v>
          </cell>
          <cell r="F60"/>
          <cell r="G60">
            <v>0</v>
          </cell>
          <cell r="H60"/>
          <cell r="I60">
            <v>33000</v>
          </cell>
          <cell r="J60"/>
          <cell r="K60">
            <v>23350.52</v>
          </cell>
          <cell r="L60"/>
          <cell r="M60">
            <v>9649.48</v>
          </cell>
          <cell r="N60"/>
          <cell r="O60">
            <v>9649.48</v>
          </cell>
          <cell r="P60"/>
          <cell r="Q60">
            <v>9649.48</v>
          </cell>
          <cell r="R60"/>
          <cell r="S60">
            <v>8091.3</v>
          </cell>
          <cell r="T60"/>
          <cell r="U60">
            <v>8091.3</v>
          </cell>
        </row>
        <row r="61">
          <cell r="A61" t="str">
            <v>2.2.1.3</v>
          </cell>
          <cell r="B61" t="str">
            <v>Teléfono local</v>
          </cell>
          <cell r="C61"/>
          <cell r="D61"/>
          <cell r="E61">
            <v>18000000</v>
          </cell>
          <cell r="F61"/>
          <cell r="G61">
            <v>0</v>
          </cell>
          <cell r="H61"/>
          <cell r="I61">
            <v>18000000</v>
          </cell>
          <cell r="J61"/>
          <cell r="K61">
            <v>10733000.51</v>
          </cell>
          <cell r="L61"/>
          <cell r="M61">
            <v>7266999.4900000002</v>
          </cell>
          <cell r="N61"/>
          <cell r="O61">
            <v>7266999.4900000002</v>
          </cell>
          <cell r="P61"/>
          <cell r="Q61">
            <v>7266999.4800000004</v>
          </cell>
          <cell r="R61"/>
          <cell r="S61">
            <v>6594579.6100000003</v>
          </cell>
          <cell r="T61"/>
          <cell r="U61">
            <v>6594579.6100000003</v>
          </cell>
        </row>
        <row r="62">
          <cell r="A62" t="str">
            <v>2.2.1.3.01</v>
          </cell>
          <cell r="B62" t="str">
            <v>Teléfono local</v>
          </cell>
          <cell r="C62"/>
          <cell r="D62"/>
          <cell r="E62">
            <v>18000000</v>
          </cell>
          <cell r="F62"/>
          <cell r="G62">
            <v>0</v>
          </cell>
          <cell r="H62"/>
          <cell r="I62">
            <v>18000000</v>
          </cell>
          <cell r="J62"/>
          <cell r="K62">
            <v>10733000.51</v>
          </cell>
          <cell r="L62"/>
          <cell r="M62">
            <v>7266999.4900000002</v>
          </cell>
          <cell r="N62"/>
          <cell r="O62">
            <v>7266999.4900000002</v>
          </cell>
          <cell r="P62"/>
          <cell r="Q62">
            <v>7266999.4800000004</v>
          </cell>
          <cell r="R62"/>
          <cell r="S62">
            <v>6594579.6100000003</v>
          </cell>
          <cell r="T62"/>
          <cell r="U62">
            <v>6594579.6100000003</v>
          </cell>
        </row>
        <row r="63">
          <cell r="A63" t="str">
            <v>2.2.1.5</v>
          </cell>
          <cell r="B63" t="str">
            <v>Servicio de internet y televisión por cable</v>
          </cell>
          <cell r="C63"/>
          <cell r="D63"/>
          <cell r="E63">
            <v>21900000</v>
          </cell>
          <cell r="F63"/>
          <cell r="G63">
            <v>0</v>
          </cell>
          <cell r="H63"/>
          <cell r="I63">
            <v>21900000</v>
          </cell>
          <cell r="J63"/>
          <cell r="K63">
            <v>11221248.039999999</v>
          </cell>
          <cell r="L63"/>
          <cell r="M63">
            <v>10678751.960000001</v>
          </cell>
          <cell r="N63"/>
          <cell r="O63">
            <v>10678751.960000001</v>
          </cell>
          <cell r="P63"/>
          <cell r="Q63">
            <v>10678751.960000001</v>
          </cell>
          <cell r="R63"/>
          <cell r="S63">
            <v>9420355.0399999991</v>
          </cell>
          <cell r="T63"/>
          <cell r="U63">
            <v>9222637.8399999999</v>
          </cell>
        </row>
        <row r="64">
          <cell r="A64" t="str">
            <v>2.2.1.5.01</v>
          </cell>
          <cell r="B64" t="str">
            <v>Servicio de internet y televisión por cable</v>
          </cell>
          <cell r="C64"/>
          <cell r="D64"/>
          <cell r="E64">
            <v>21900000</v>
          </cell>
          <cell r="F64"/>
          <cell r="G64">
            <v>0</v>
          </cell>
          <cell r="H64"/>
          <cell r="I64">
            <v>21900000</v>
          </cell>
          <cell r="J64"/>
          <cell r="K64">
            <v>11221248.039999999</v>
          </cell>
          <cell r="L64"/>
          <cell r="M64">
            <v>10678751.960000001</v>
          </cell>
          <cell r="N64"/>
          <cell r="O64">
            <v>10678751.960000001</v>
          </cell>
          <cell r="P64"/>
          <cell r="Q64">
            <v>10678751.960000001</v>
          </cell>
          <cell r="R64"/>
          <cell r="S64">
            <v>9420355.0399999991</v>
          </cell>
          <cell r="T64"/>
          <cell r="U64">
            <v>9222637.8399999999</v>
          </cell>
        </row>
        <row r="65">
          <cell r="A65" t="str">
            <v>2.2.1.6</v>
          </cell>
          <cell r="B65" t="str">
            <v>Electricidad</v>
          </cell>
          <cell r="C65"/>
          <cell r="D65"/>
          <cell r="E65">
            <v>133400000</v>
          </cell>
          <cell r="F65"/>
          <cell r="G65">
            <v>0</v>
          </cell>
          <cell r="H65"/>
          <cell r="I65">
            <v>133400000</v>
          </cell>
          <cell r="J65"/>
          <cell r="K65">
            <v>58482108.409999996</v>
          </cell>
          <cell r="L65"/>
          <cell r="M65">
            <v>74917891.590000004</v>
          </cell>
          <cell r="N65"/>
          <cell r="O65">
            <v>74917891.590000004</v>
          </cell>
          <cell r="P65"/>
          <cell r="Q65">
            <v>74917891.590000004</v>
          </cell>
          <cell r="R65"/>
          <cell r="S65">
            <v>74819848.629999995</v>
          </cell>
          <cell r="T65"/>
          <cell r="U65">
            <v>74819848.629999995</v>
          </cell>
        </row>
        <row r="66">
          <cell r="A66" t="str">
            <v>2.2.1.6.01</v>
          </cell>
          <cell r="B66" t="str">
            <v>Energía eléctrica</v>
          </cell>
          <cell r="C66"/>
          <cell r="D66"/>
          <cell r="E66">
            <v>133400000</v>
          </cell>
          <cell r="F66"/>
          <cell r="G66">
            <v>0</v>
          </cell>
          <cell r="H66"/>
          <cell r="I66">
            <v>133400000</v>
          </cell>
          <cell r="J66"/>
          <cell r="K66">
            <v>58482108.409999996</v>
          </cell>
          <cell r="L66"/>
          <cell r="M66">
            <v>74917891.590000004</v>
          </cell>
          <cell r="N66"/>
          <cell r="O66">
            <v>74917891.590000004</v>
          </cell>
          <cell r="P66"/>
          <cell r="Q66">
            <v>74917891.590000004</v>
          </cell>
          <cell r="R66"/>
          <cell r="S66">
            <v>74819848.629999995</v>
          </cell>
          <cell r="T66"/>
          <cell r="U66">
            <v>74819848.629999995</v>
          </cell>
        </row>
        <row r="67">
          <cell r="A67" t="str">
            <v>2.2.1.7</v>
          </cell>
          <cell r="B67" t="str">
            <v>Agua</v>
          </cell>
          <cell r="C67"/>
          <cell r="D67"/>
          <cell r="E67">
            <v>3675000</v>
          </cell>
          <cell r="F67"/>
          <cell r="G67">
            <v>0</v>
          </cell>
          <cell r="H67"/>
          <cell r="I67">
            <v>3675000</v>
          </cell>
          <cell r="J67"/>
          <cell r="K67">
            <v>1759912.2</v>
          </cell>
          <cell r="L67"/>
          <cell r="M67">
            <v>1915087.8</v>
          </cell>
          <cell r="N67"/>
          <cell r="O67">
            <v>1915087.8</v>
          </cell>
          <cell r="P67"/>
          <cell r="Q67">
            <v>1915087.8</v>
          </cell>
          <cell r="R67"/>
          <cell r="S67">
            <v>1818570.8</v>
          </cell>
          <cell r="T67"/>
          <cell r="U67">
            <v>1818570.8</v>
          </cell>
        </row>
        <row r="68">
          <cell r="A68" t="str">
            <v>2.2.1.7.01</v>
          </cell>
          <cell r="B68" t="str">
            <v>Agua</v>
          </cell>
          <cell r="C68"/>
          <cell r="D68"/>
          <cell r="E68">
            <v>3675000</v>
          </cell>
          <cell r="F68"/>
          <cell r="G68">
            <v>0</v>
          </cell>
          <cell r="H68"/>
          <cell r="I68">
            <v>3675000</v>
          </cell>
          <cell r="J68"/>
          <cell r="K68">
            <v>1759912.2</v>
          </cell>
          <cell r="L68"/>
          <cell r="M68">
            <v>1915087.8</v>
          </cell>
          <cell r="N68"/>
          <cell r="O68">
            <v>1915087.8</v>
          </cell>
          <cell r="P68"/>
          <cell r="Q68">
            <v>1915087.8</v>
          </cell>
          <cell r="R68"/>
          <cell r="S68">
            <v>1818570.8</v>
          </cell>
          <cell r="T68"/>
          <cell r="U68">
            <v>1818570.8</v>
          </cell>
        </row>
        <row r="69">
          <cell r="A69" t="str">
            <v>2.2.1.8</v>
          </cell>
          <cell r="B69" t="str">
            <v>Recolección de residuos</v>
          </cell>
          <cell r="C69"/>
          <cell r="D69"/>
          <cell r="E69">
            <v>2822500</v>
          </cell>
          <cell r="F69"/>
          <cell r="G69">
            <v>0</v>
          </cell>
          <cell r="H69"/>
          <cell r="I69">
            <v>2822500</v>
          </cell>
          <cell r="J69"/>
          <cell r="K69">
            <v>1538079</v>
          </cell>
          <cell r="L69"/>
          <cell r="M69">
            <v>1284421</v>
          </cell>
          <cell r="N69"/>
          <cell r="O69">
            <v>1284421</v>
          </cell>
          <cell r="P69"/>
          <cell r="Q69">
            <v>1284421</v>
          </cell>
          <cell r="R69"/>
          <cell r="S69">
            <v>1239739</v>
          </cell>
          <cell r="T69"/>
          <cell r="U69">
            <v>1237739</v>
          </cell>
        </row>
        <row r="70">
          <cell r="A70" t="str">
            <v>2.2.1.8.01</v>
          </cell>
          <cell r="B70" t="str">
            <v>Recolección de residuos</v>
          </cell>
          <cell r="C70"/>
          <cell r="D70"/>
          <cell r="E70">
            <v>2822500</v>
          </cell>
          <cell r="F70"/>
          <cell r="G70">
            <v>0</v>
          </cell>
          <cell r="H70"/>
          <cell r="I70">
            <v>2822500</v>
          </cell>
          <cell r="J70"/>
          <cell r="K70">
            <v>1538079</v>
          </cell>
          <cell r="L70"/>
          <cell r="M70">
            <v>1284421</v>
          </cell>
          <cell r="N70"/>
          <cell r="O70">
            <v>1284421</v>
          </cell>
          <cell r="P70"/>
          <cell r="Q70">
            <v>1284421</v>
          </cell>
          <cell r="R70"/>
          <cell r="S70">
            <v>1239739</v>
          </cell>
          <cell r="T70"/>
          <cell r="U70">
            <v>1237739</v>
          </cell>
        </row>
        <row r="71">
          <cell r="A71" t="str">
            <v>2.2.2.2.2</v>
          </cell>
          <cell r="B71"/>
          <cell r="C71"/>
          <cell r="D71"/>
          <cell r="E71">
            <v>13594000</v>
          </cell>
          <cell r="F71"/>
          <cell r="G71">
            <v>6829645</v>
          </cell>
          <cell r="H71"/>
          <cell r="I71">
            <v>20423645</v>
          </cell>
          <cell r="J71"/>
          <cell r="K71">
            <v>11305730.050000001</v>
          </cell>
          <cell r="L71"/>
          <cell r="M71">
            <v>9117914.9499999993</v>
          </cell>
          <cell r="N71"/>
          <cell r="O71">
            <v>3545394.55</v>
          </cell>
          <cell r="P71"/>
          <cell r="Q71">
            <v>2837848.95</v>
          </cell>
          <cell r="R71"/>
          <cell r="S71">
            <v>2489276.9500000002</v>
          </cell>
          <cell r="T71"/>
          <cell r="U71">
            <v>2489276.9500000002</v>
          </cell>
        </row>
        <row r="72">
          <cell r="A72">
            <v>2.2000000000000002</v>
          </cell>
          <cell r="B72" t="str">
            <v>CONTRATACIÓN DE SERVICIOS</v>
          </cell>
          <cell r="C72"/>
          <cell r="D72"/>
          <cell r="E72">
            <v>13594000</v>
          </cell>
          <cell r="F72"/>
          <cell r="G72">
            <v>6829645</v>
          </cell>
          <cell r="H72"/>
          <cell r="I72">
            <v>20423645</v>
          </cell>
          <cell r="J72"/>
          <cell r="K72">
            <v>11305730.050000001</v>
          </cell>
          <cell r="L72"/>
          <cell r="M72">
            <v>9117914.9499999993</v>
          </cell>
          <cell r="N72"/>
          <cell r="O72">
            <v>3545394.55</v>
          </cell>
          <cell r="P72"/>
          <cell r="Q72">
            <v>2837848.95</v>
          </cell>
          <cell r="R72"/>
          <cell r="S72">
            <v>2489276.9500000002</v>
          </cell>
          <cell r="T72"/>
          <cell r="U72">
            <v>2489276.9500000002</v>
          </cell>
        </row>
        <row r="73">
          <cell r="A73" t="str">
            <v>2.2.2</v>
          </cell>
          <cell r="B73" t="str">
            <v>PUBLICIDAD, IMPRESIÓN Y ENCUADERNACIÓN</v>
          </cell>
          <cell r="C73"/>
          <cell r="D73"/>
          <cell r="E73">
            <v>13594000</v>
          </cell>
          <cell r="F73"/>
          <cell r="G73">
            <v>6829645</v>
          </cell>
          <cell r="H73"/>
          <cell r="I73">
            <v>20423645</v>
          </cell>
          <cell r="J73"/>
          <cell r="K73">
            <v>11305730.050000001</v>
          </cell>
          <cell r="L73"/>
          <cell r="M73">
            <v>9117914.9499999993</v>
          </cell>
          <cell r="N73"/>
          <cell r="O73">
            <v>3545394.55</v>
          </cell>
          <cell r="P73"/>
          <cell r="Q73">
            <v>2837848.95</v>
          </cell>
          <cell r="R73"/>
          <cell r="S73">
            <v>2489276.9500000002</v>
          </cell>
          <cell r="T73"/>
          <cell r="U73">
            <v>2489276.9500000002</v>
          </cell>
        </row>
        <row r="74">
          <cell r="A74" t="str">
            <v>2.2.2.1</v>
          </cell>
          <cell r="B74" t="str">
            <v>Publicidad y propaganda</v>
          </cell>
          <cell r="C74"/>
          <cell r="D74"/>
          <cell r="E74">
            <v>2024000</v>
          </cell>
          <cell r="F74"/>
          <cell r="G74">
            <v>1661872</v>
          </cell>
          <cell r="H74"/>
          <cell r="I74">
            <v>3685872</v>
          </cell>
          <cell r="J74"/>
          <cell r="K74">
            <v>2974847.71</v>
          </cell>
          <cell r="L74"/>
          <cell r="M74">
            <v>711024.29</v>
          </cell>
          <cell r="N74"/>
          <cell r="O74">
            <v>423678.69</v>
          </cell>
          <cell r="P74"/>
          <cell r="Q74">
            <v>423678.69</v>
          </cell>
          <cell r="R74"/>
          <cell r="S74">
            <v>254466.69</v>
          </cell>
          <cell r="T74"/>
          <cell r="U74">
            <v>254466.69</v>
          </cell>
        </row>
        <row r="75">
          <cell r="A75" t="str">
            <v>2.2.2.1.01</v>
          </cell>
          <cell r="B75" t="str">
            <v>Publicidad y propaganda</v>
          </cell>
          <cell r="C75"/>
          <cell r="D75"/>
          <cell r="E75">
            <v>2024000</v>
          </cell>
          <cell r="F75"/>
          <cell r="G75">
            <v>1661872</v>
          </cell>
          <cell r="H75"/>
          <cell r="I75">
            <v>3685872</v>
          </cell>
          <cell r="J75"/>
          <cell r="K75">
            <v>2974847.71</v>
          </cell>
          <cell r="L75"/>
          <cell r="M75">
            <v>711024.29</v>
          </cell>
          <cell r="N75"/>
          <cell r="O75">
            <v>423678.69</v>
          </cell>
          <cell r="P75"/>
          <cell r="Q75">
            <v>423678.69</v>
          </cell>
          <cell r="R75"/>
          <cell r="S75">
            <v>254466.69</v>
          </cell>
          <cell r="T75"/>
          <cell r="U75">
            <v>254466.69</v>
          </cell>
        </row>
        <row r="76">
          <cell r="A76" t="str">
            <v>2.2.2.2</v>
          </cell>
          <cell r="B76" t="str">
            <v>Impresión, encuadernación y rotulación</v>
          </cell>
          <cell r="C76"/>
          <cell r="D76"/>
          <cell r="E76">
            <v>11570000</v>
          </cell>
          <cell r="F76"/>
          <cell r="G76">
            <v>5167773</v>
          </cell>
          <cell r="H76"/>
          <cell r="I76">
            <v>16737773</v>
          </cell>
          <cell r="J76"/>
          <cell r="K76">
            <v>8330882.3399999999</v>
          </cell>
          <cell r="L76"/>
          <cell r="M76">
            <v>8406890.6600000001</v>
          </cell>
          <cell r="N76"/>
          <cell r="O76">
            <v>3121715.86</v>
          </cell>
          <cell r="P76"/>
          <cell r="Q76">
            <v>2414170.2599999998</v>
          </cell>
          <cell r="R76"/>
          <cell r="S76">
            <v>2234810.2599999998</v>
          </cell>
          <cell r="T76"/>
          <cell r="U76">
            <v>2234810.2599999998</v>
          </cell>
        </row>
        <row r="77">
          <cell r="A77" t="str">
            <v>2.2.2.2.01</v>
          </cell>
          <cell r="B77" t="str">
            <v>Impresión, encuadernación y rotulación</v>
          </cell>
          <cell r="C77"/>
          <cell r="D77"/>
          <cell r="E77">
            <v>11570000</v>
          </cell>
          <cell r="F77"/>
          <cell r="G77">
            <v>5167773</v>
          </cell>
          <cell r="H77"/>
          <cell r="I77">
            <v>16737773</v>
          </cell>
          <cell r="J77"/>
          <cell r="K77">
            <v>8330882.3399999999</v>
          </cell>
          <cell r="L77"/>
          <cell r="M77">
            <v>8406890.6600000001</v>
          </cell>
          <cell r="N77"/>
          <cell r="O77">
            <v>3121715.86</v>
          </cell>
          <cell r="P77"/>
          <cell r="Q77">
            <v>2414170.2599999998</v>
          </cell>
          <cell r="R77"/>
          <cell r="S77">
            <v>2234810.2599999998</v>
          </cell>
          <cell r="T77"/>
          <cell r="U77">
            <v>2234810.2599999998</v>
          </cell>
        </row>
        <row r="78">
          <cell r="A78" t="str">
            <v>2.2.2.2.3</v>
          </cell>
          <cell r="B78"/>
          <cell r="C78"/>
          <cell r="D78"/>
          <cell r="E78">
            <v>4650000</v>
          </cell>
          <cell r="F78"/>
          <cell r="G78">
            <v>4782000</v>
          </cell>
          <cell r="H78"/>
          <cell r="I78">
            <v>9432000</v>
          </cell>
          <cell r="J78"/>
          <cell r="K78">
            <v>3988500</v>
          </cell>
          <cell r="L78"/>
          <cell r="M78">
            <v>5443500</v>
          </cell>
          <cell r="N78"/>
          <cell r="O78">
            <v>661500</v>
          </cell>
          <cell r="P78"/>
          <cell r="Q78">
            <v>655450</v>
          </cell>
          <cell r="R78"/>
          <cell r="S78">
            <v>638200</v>
          </cell>
          <cell r="T78"/>
          <cell r="U78">
            <v>638200</v>
          </cell>
        </row>
        <row r="79">
          <cell r="A79">
            <v>2.2000000000000002</v>
          </cell>
          <cell r="B79" t="str">
            <v>CONTRATACIÓN DE SERVICIOS</v>
          </cell>
          <cell r="C79"/>
          <cell r="D79"/>
          <cell r="E79">
            <v>4650000</v>
          </cell>
          <cell r="F79"/>
          <cell r="G79">
            <v>4782000</v>
          </cell>
          <cell r="H79"/>
          <cell r="I79">
            <v>9432000</v>
          </cell>
          <cell r="J79"/>
          <cell r="K79">
            <v>3988500</v>
          </cell>
          <cell r="L79"/>
          <cell r="M79">
            <v>5443500</v>
          </cell>
          <cell r="N79"/>
          <cell r="O79">
            <v>661500</v>
          </cell>
          <cell r="P79"/>
          <cell r="Q79">
            <v>655450</v>
          </cell>
          <cell r="R79"/>
          <cell r="S79">
            <v>638200</v>
          </cell>
          <cell r="T79"/>
          <cell r="U79">
            <v>638200</v>
          </cell>
        </row>
        <row r="80">
          <cell r="A80" t="str">
            <v>2.2.3</v>
          </cell>
          <cell r="B80" t="str">
            <v>VIÁTICOS</v>
          </cell>
          <cell r="C80"/>
          <cell r="D80"/>
          <cell r="E80">
            <v>4650000</v>
          </cell>
          <cell r="F80"/>
          <cell r="G80">
            <v>4782000</v>
          </cell>
          <cell r="H80"/>
          <cell r="I80">
            <v>9432000</v>
          </cell>
          <cell r="J80"/>
          <cell r="K80">
            <v>3988500</v>
          </cell>
          <cell r="L80"/>
          <cell r="M80">
            <v>5443500</v>
          </cell>
          <cell r="N80"/>
          <cell r="O80">
            <v>661500</v>
          </cell>
          <cell r="P80"/>
          <cell r="Q80">
            <v>655450</v>
          </cell>
          <cell r="R80"/>
          <cell r="S80">
            <v>638200</v>
          </cell>
          <cell r="T80"/>
          <cell r="U80">
            <v>638200</v>
          </cell>
        </row>
        <row r="81">
          <cell r="A81" t="str">
            <v>2.2.3.1</v>
          </cell>
          <cell r="B81" t="str">
            <v>Viáticos dentro del país</v>
          </cell>
          <cell r="C81"/>
          <cell r="D81"/>
          <cell r="E81">
            <v>3400000</v>
          </cell>
          <cell r="F81"/>
          <cell r="G81">
            <v>0</v>
          </cell>
          <cell r="H81"/>
          <cell r="I81">
            <v>3400000</v>
          </cell>
          <cell r="J81"/>
          <cell r="K81">
            <v>2738500</v>
          </cell>
          <cell r="L81"/>
          <cell r="M81">
            <v>661500</v>
          </cell>
          <cell r="N81"/>
          <cell r="O81">
            <v>661500</v>
          </cell>
          <cell r="P81"/>
          <cell r="Q81">
            <v>655450</v>
          </cell>
          <cell r="R81"/>
          <cell r="S81">
            <v>638200</v>
          </cell>
          <cell r="T81"/>
          <cell r="U81">
            <v>638200</v>
          </cell>
        </row>
        <row r="82">
          <cell r="A82" t="str">
            <v>2.2.3.1.01</v>
          </cell>
          <cell r="B82" t="str">
            <v>Viáticos dentro del país</v>
          </cell>
          <cell r="C82"/>
          <cell r="D82"/>
          <cell r="E82">
            <v>3400000</v>
          </cell>
          <cell r="F82"/>
          <cell r="G82">
            <v>0</v>
          </cell>
          <cell r="H82"/>
          <cell r="I82">
            <v>3400000</v>
          </cell>
          <cell r="J82"/>
          <cell r="K82">
            <v>2738500</v>
          </cell>
          <cell r="L82"/>
          <cell r="M82">
            <v>661500</v>
          </cell>
          <cell r="N82"/>
          <cell r="O82">
            <v>661500</v>
          </cell>
          <cell r="P82"/>
          <cell r="Q82">
            <v>655450</v>
          </cell>
          <cell r="R82"/>
          <cell r="S82">
            <v>638200</v>
          </cell>
          <cell r="T82"/>
          <cell r="U82">
            <v>638200</v>
          </cell>
        </row>
        <row r="83">
          <cell r="A83" t="str">
            <v>2.2.3.2</v>
          </cell>
          <cell r="B83" t="str">
            <v>Viáticos fuera del país</v>
          </cell>
          <cell r="C83"/>
          <cell r="D83"/>
          <cell r="E83">
            <v>1250000</v>
          </cell>
          <cell r="F83"/>
          <cell r="G83">
            <v>0</v>
          </cell>
          <cell r="H83"/>
          <cell r="I83">
            <v>1250000</v>
          </cell>
          <cell r="J83"/>
          <cell r="K83">
            <v>1250000</v>
          </cell>
          <cell r="L83"/>
          <cell r="M83">
            <v>0</v>
          </cell>
          <cell r="N83"/>
          <cell r="O83">
            <v>0</v>
          </cell>
          <cell r="P83"/>
          <cell r="Q83">
            <v>0</v>
          </cell>
          <cell r="R83"/>
          <cell r="S83">
            <v>0</v>
          </cell>
          <cell r="T83"/>
          <cell r="U83">
            <v>0</v>
          </cell>
        </row>
        <row r="84">
          <cell r="A84" t="str">
            <v>2.2.3.2.01</v>
          </cell>
          <cell r="B84" t="str">
            <v>Viaticos fuera del país</v>
          </cell>
          <cell r="C84"/>
          <cell r="D84"/>
          <cell r="E84">
            <v>1250000</v>
          </cell>
          <cell r="F84"/>
          <cell r="G84">
            <v>0</v>
          </cell>
          <cell r="H84"/>
          <cell r="I84">
            <v>1250000</v>
          </cell>
          <cell r="J84"/>
          <cell r="K84">
            <v>1250000</v>
          </cell>
          <cell r="L84"/>
          <cell r="M84">
            <v>0</v>
          </cell>
          <cell r="N84"/>
          <cell r="O84">
            <v>0</v>
          </cell>
          <cell r="P84"/>
          <cell r="Q84">
            <v>0</v>
          </cell>
          <cell r="R84"/>
          <cell r="S84">
            <v>0</v>
          </cell>
          <cell r="T84"/>
          <cell r="U84">
            <v>0</v>
          </cell>
        </row>
        <row r="85">
          <cell r="A85" t="str">
            <v>2.2.3.3</v>
          </cell>
          <cell r="B85" t="str">
            <v>Otros viáticos</v>
          </cell>
          <cell r="C85"/>
          <cell r="D85"/>
          <cell r="E85">
            <v>0</v>
          </cell>
          <cell r="F85"/>
          <cell r="G85">
            <v>4782000</v>
          </cell>
          <cell r="H85"/>
          <cell r="I85">
            <v>4782000</v>
          </cell>
          <cell r="J85"/>
          <cell r="K85">
            <v>0</v>
          </cell>
          <cell r="L85"/>
          <cell r="M85">
            <v>4782000</v>
          </cell>
          <cell r="N85"/>
          <cell r="O85">
            <v>0</v>
          </cell>
          <cell r="P85"/>
          <cell r="Q85">
            <v>0</v>
          </cell>
          <cell r="R85"/>
          <cell r="S85">
            <v>0</v>
          </cell>
          <cell r="T85"/>
          <cell r="U85">
            <v>0</v>
          </cell>
        </row>
        <row r="86">
          <cell r="A86" t="str">
            <v>2.2.3.3.01</v>
          </cell>
          <cell r="B86" t="str">
            <v>Otros viáticos</v>
          </cell>
          <cell r="C86"/>
          <cell r="D86"/>
          <cell r="E86">
            <v>0</v>
          </cell>
          <cell r="F86"/>
          <cell r="G86">
            <v>4782000</v>
          </cell>
          <cell r="H86"/>
          <cell r="I86">
            <v>4782000</v>
          </cell>
          <cell r="J86"/>
          <cell r="K86">
            <v>0</v>
          </cell>
          <cell r="L86"/>
          <cell r="M86">
            <v>4782000</v>
          </cell>
          <cell r="N86"/>
          <cell r="O86">
            <v>0</v>
          </cell>
          <cell r="P86"/>
          <cell r="Q86">
            <v>0</v>
          </cell>
          <cell r="R86"/>
          <cell r="S86">
            <v>0</v>
          </cell>
          <cell r="T86"/>
          <cell r="U86">
            <v>0</v>
          </cell>
        </row>
        <row r="87">
          <cell r="A87" t="str">
            <v>2.2.2.2.4</v>
          </cell>
          <cell r="B87"/>
          <cell r="C87"/>
          <cell r="D87"/>
          <cell r="E87">
            <v>8570000</v>
          </cell>
          <cell r="F87"/>
          <cell r="G87">
            <v>-4605137.62</v>
          </cell>
          <cell r="H87"/>
          <cell r="I87">
            <v>3964862.38</v>
          </cell>
          <cell r="J87"/>
          <cell r="K87">
            <v>2464862.38</v>
          </cell>
          <cell r="L87"/>
          <cell r="M87">
            <v>1500000</v>
          </cell>
          <cell r="N87"/>
          <cell r="O87">
            <v>0</v>
          </cell>
          <cell r="P87"/>
          <cell r="Q87">
            <v>0</v>
          </cell>
          <cell r="R87"/>
          <cell r="S87">
            <v>0</v>
          </cell>
          <cell r="T87"/>
          <cell r="U87">
            <v>0</v>
          </cell>
        </row>
        <row r="88">
          <cell r="A88">
            <v>2.2000000000000002</v>
          </cell>
          <cell r="B88" t="str">
            <v>CONTRATACIÓN DE SERVICIOS</v>
          </cell>
          <cell r="C88"/>
          <cell r="D88"/>
          <cell r="E88">
            <v>8570000</v>
          </cell>
          <cell r="F88"/>
          <cell r="G88">
            <v>-4605137.62</v>
          </cell>
          <cell r="H88"/>
          <cell r="I88">
            <v>3964862.38</v>
          </cell>
          <cell r="J88"/>
          <cell r="K88">
            <v>2464862.38</v>
          </cell>
          <cell r="L88"/>
          <cell r="M88">
            <v>1500000</v>
          </cell>
          <cell r="N88"/>
          <cell r="O88">
            <v>0</v>
          </cell>
          <cell r="P88"/>
          <cell r="Q88">
            <v>0</v>
          </cell>
          <cell r="R88"/>
          <cell r="S88">
            <v>0</v>
          </cell>
          <cell r="T88"/>
          <cell r="U88">
            <v>0</v>
          </cell>
        </row>
        <row r="89">
          <cell r="A89" t="str">
            <v>2.2.4</v>
          </cell>
          <cell r="B89" t="str">
            <v>TRANSPORTE Y ALMACENAJE</v>
          </cell>
          <cell r="C89"/>
          <cell r="D89"/>
          <cell r="E89">
            <v>8570000</v>
          </cell>
          <cell r="F89"/>
          <cell r="G89">
            <v>-4605137.62</v>
          </cell>
          <cell r="H89"/>
          <cell r="I89">
            <v>3964862.38</v>
          </cell>
          <cell r="J89"/>
          <cell r="K89">
            <v>2464862.38</v>
          </cell>
          <cell r="L89"/>
          <cell r="M89">
            <v>1500000</v>
          </cell>
          <cell r="N89"/>
          <cell r="O89">
            <v>0</v>
          </cell>
          <cell r="P89"/>
          <cell r="Q89">
            <v>0</v>
          </cell>
          <cell r="R89"/>
          <cell r="S89">
            <v>0</v>
          </cell>
          <cell r="T89"/>
          <cell r="U89">
            <v>0</v>
          </cell>
        </row>
        <row r="90">
          <cell r="A90" t="str">
            <v>2.2.4.1</v>
          </cell>
          <cell r="B90" t="str">
            <v>Pasajes y gastos de transporte</v>
          </cell>
          <cell r="C90"/>
          <cell r="D90"/>
          <cell r="E90">
            <v>8350000</v>
          </cell>
          <cell r="F90"/>
          <cell r="G90">
            <v>-4605137.62</v>
          </cell>
          <cell r="H90"/>
          <cell r="I90">
            <v>3744862.38</v>
          </cell>
          <cell r="J90"/>
          <cell r="K90">
            <v>2244862.38</v>
          </cell>
          <cell r="L90"/>
          <cell r="M90">
            <v>1500000</v>
          </cell>
          <cell r="N90"/>
          <cell r="O90">
            <v>0</v>
          </cell>
          <cell r="P90"/>
          <cell r="Q90">
            <v>0</v>
          </cell>
          <cell r="R90"/>
          <cell r="S90">
            <v>0</v>
          </cell>
          <cell r="T90"/>
          <cell r="U90">
            <v>0</v>
          </cell>
        </row>
        <row r="91">
          <cell r="A91" t="str">
            <v>2.2.4.1.01</v>
          </cell>
          <cell r="B91" t="str">
            <v>Pasajes y gastos de transporte</v>
          </cell>
          <cell r="C91"/>
          <cell r="D91"/>
          <cell r="E91">
            <v>8350000</v>
          </cell>
          <cell r="F91"/>
          <cell r="G91">
            <v>-4605137.62</v>
          </cell>
          <cell r="H91"/>
          <cell r="I91">
            <v>3744862.38</v>
          </cell>
          <cell r="J91"/>
          <cell r="K91">
            <v>2244862.38</v>
          </cell>
          <cell r="L91"/>
          <cell r="M91">
            <v>1500000</v>
          </cell>
          <cell r="N91"/>
          <cell r="O91">
            <v>0</v>
          </cell>
          <cell r="P91"/>
          <cell r="Q91">
            <v>0</v>
          </cell>
          <cell r="R91"/>
          <cell r="S91">
            <v>0</v>
          </cell>
          <cell r="T91"/>
          <cell r="U91">
            <v>0</v>
          </cell>
        </row>
        <row r="92">
          <cell r="A92" t="str">
            <v>2.2.4.2</v>
          </cell>
          <cell r="B92" t="str">
            <v>Fletes</v>
          </cell>
          <cell r="C92"/>
          <cell r="D92"/>
          <cell r="E92">
            <v>120000</v>
          </cell>
          <cell r="F92"/>
          <cell r="G92">
            <v>0</v>
          </cell>
          <cell r="H92"/>
          <cell r="I92">
            <v>120000</v>
          </cell>
          <cell r="J92"/>
          <cell r="K92">
            <v>120000</v>
          </cell>
          <cell r="L92"/>
          <cell r="M92">
            <v>0</v>
          </cell>
          <cell r="N92"/>
          <cell r="O92">
            <v>0</v>
          </cell>
          <cell r="P92"/>
          <cell r="Q92">
            <v>0</v>
          </cell>
          <cell r="R92"/>
          <cell r="S92">
            <v>0</v>
          </cell>
          <cell r="T92"/>
          <cell r="U92">
            <v>0</v>
          </cell>
        </row>
        <row r="93">
          <cell r="A93" t="str">
            <v>2.2.4.2.01</v>
          </cell>
          <cell r="B93" t="str">
            <v>Fletes</v>
          </cell>
          <cell r="C93"/>
          <cell r="D93"/>
          <cell r="E93">
            <v>120000</v>
          </cell>
          <cell r="F93"/>
          <cell r="G93">
            <v>0</v>
          </cell>
          <cell r="H93"/>
          <cell r="I93">
            <v>120000</v>
          </cell>
          <cell r="J93"/>
          <cell r="K93">
            <v>120000</v>
          </cell>
          <cell r="L93"/>
          <cell r="M93">
            <v>0</v>
          </cell>
          <cell r="N93"/>
          <cell r="O93">
            <v>0</v>
          </cell>
          <cell r="P93"/>
          <cell r="Q93">
            <v>0</v>
          </cell>
          <cell r="R93"/>
          <cell r="S93">
            <v>0</v>
          </cell>
          <cell r="T93"/>
          <cell r="U93">
            <v>0</v>
          </cell>
        </row>
        <row r="94">
          <cell r="A94" t="str">
            <v>2.2.4.4</v>
          </cell>
          <cell r="B94" t="str">
            <v>Peaje</v>
          </cell>
          <cell r="C94"/>
          <cell r="D94"/>
          <cell r="E94">
            <v>100000</v>
          </cell>
          <cell r="F94"/>
          <cell r="G94">
            <v>0</v>
          </cell>
          <cell r="H94"/>
          <cell r="I94">
            <v>100000</v>
          </cell>
          <cell r="J94"/>
          <cell r="K94">
            <v>100000</v>
          </cell>
          <cell r="L94"/>
          <cell r="M94">
            <v>0</v>
          </cell>
          <cell r="N94"/>
          <cell r="O94">
            <v>0</v>
          </cell>
          <cell r="P94"/>
          <cell r="Q94">
            <v>0</v>
          </cell>
          <cell r="R94"/>
          <cell r="S94">
            <v>0</v>
          </cell>
          <cell r="T94"/>
          <cell r="U94">
            <v>0</v>
          </cell>
        </row>
        <row r="95">
          <cell r="A95" t="str">
            <v>2.2.4.4.01</v>
          </cell>
          <cell r="B95" t="str">
            <v>Peaje</v>
          </cell>
          <cell r="C95"/>
          <cell r="D95"/>
          <cell r="E95">
            <v>100000</v>
          </cell>
          <cell r="F95"/>
          <cell r="G95">
            <v>0</v>
          </cell>
          <cell r="H95"/>
          <cell r="I95">
            <v>100000</v>
          </cell>
          <cell r="J95"/>
          <cell r="K95">
            <v>100000</v>
          </cell>
          <cell r="L95"/>
          <cell r="M95">
            <v>0</v>
          </cell>
          <cell r="N95"/>
          <cell r="O95">
            <v>0</v>
          </cell>
          <cell r="P95"/>
          <cell r="Q95">
            <v>0</v>
          </cell>
          <cell r="R95"/>
          <cell r="S95">
            <v>0</v>
          </cell>
          <cell r="T95"/>
          <cell r="U95">
            <v>0</v>
          </cell>
        </row>
        <row r="96">
          <cell r="A96" t="str">
            <v>2.2.2.2.5</v>
          </cell>
          <cell r="B96"/>
          <cell r="C96"/>
          <cell r="D96"/>
          <cell r="E96">
            <v>35203996</v>
          </cell>
          <cell r="F96"/>
          <cell r="G96">
            <v>21074633</v>
          </cell>
          <cell r="H96"/>
          <cell r="I96">
            <v>56278629</v>
          </cell>
          <cell r="J96"/>
          <cell r="K96">
            <v>26807053.43</v>
          </cell>
          <cell r="L96"/>
          <cell r="M96">
            <v>29471575.57</v>
          </cell>
          <cell r="N96"/>
          <cell r="O96">
            <v>22906917.57</v>
          </cell>
          <cell r="P96"/>
          <cell r="Q96">
            <v>9202307.3000000007</v>
          </cell>
          <cell r="R96"/>
          <cell r="S96">
            <v>4321306.58</v>
          </cell>
          <cell r="T96"/>
          <cell r="U96">
            <v>4321306.58</v>
          </cell>
        </row>
        <row r="97">
          <cell r="A97">
            <v>2.2000000000000002</v>
          </cell>
          <cell r="B97" t="str">
            <v>CONTRATACIÓN DE SERVICIOS</v>
          </cell>
          <cell r="C97"/>
          <cell r="D97"/>
          <cell r="E97">
            <v>35203996</v>
          </cell>
          <cell r="F97"/>
          <cell r="G97">
            <v>21074633</v>
          </cell>
          <cell r="H97"/>
          <cell r="I97">
            <v>56278629</v>
          </cell>
          <cell r="J97"/>
          <cell r="K97">
            <v>26807053.43</v>
          </cell>
          <cell r="L97"/>
          <cell r="M97">
            <v>29471575.57</v>
          </cell>
          <cell r="N97"/>
          <cell r="O97">
            <v>22906917.57</v>
          </cell>
          <cell r="P97"/>
          <cell r="Q97">
            <v>9202307.3000000007</v>
          </cell>
          <cell r="R97"/>
          <cell r="S97">
            <v>4321306.58</v>
          </cell>
          <cell r="T97"/>
          <cell r="U97">
            <v>4321306.58</v>
          </cell>
        </row>
        <row r="98">
          <cell r="A98" t="str">
            <v>2.2.5</v>
          </cell>
          <cell r="B98" t="str">
            <v>ALQUILERES Y RENTAS</v>
          </cell>
          <cell r="C98"/>
          <cell r="D98"/>
          <cell r="E98">
            <v>35203996</v>
          </cell>
          <cell r="F98"/>
          <cell r="G98">
            <v>21074633</v>
          </cell>
          <cell r="H98"/>
          <cell r="I98">
            <v>56278629</v>
          </cell>
          <cell r="J98"/>
          <cell r="K98">
            <v>26807053.43</v>
          </cell>
          <cell r="L98"/>
          <cell r="M98">
            <v>29471575.57</v>
          </cell>
          <cell r="N98"/>
          <cell r="O98">
            <v>22906917.57</v>
          </cell>
          <cell r="P98"/>
          <cell r="Q98">
            <v>9202307.3000000007</v>
          </cell>
          <cell r="R98"/>
          <cell r="S98">
            <v>4321306.58</v>
          </cell>
          <cell r="T98"/>
          <cell r="U98">
            <v>4321306.58</v>
          </cell>
        </row>
        <row r="99">
          <cell r="A99" t="str">
            <v>2.2.5.1</v>
          </cell>
          <cell r="B99" t="str">
            <v>Alquileres y rentas de edificaciones y locales</v>
          </cell>
          <cell r="C99"/>
          <cell r="D99"/>
          <cell r="E99">
            <v>5350000</v>
          </cell>
          <cell r="F99"/>
          <cell r="G99">
            <v>1379132.05</v>
          </cell>
          <cell r="H99"/>
          <cell r="I99">
            <v>6729132.0499999998</v>
          </cell>
          <cell r="J99"/>
          <cell r="K99">
            <v>5737503.1200000001</v>
          </cell>
          <cell r="L99"/>
          <cell r="M99">
            <v>991628.93</v>
          </cell>
          <cell r="N99"/>
          <cell r="O99">
            <v>585208.93000000005</v>
          </cell>
          <cell r="P99"/>
          <cell r="Q99">
            <v>576085.28</v>
          </cell>
          <cell r="R99"/>
          <cell r="S99">
            <v>501758.4</v>
          </cell>
          <cell r="T99"/>
          <cell r="U99">
            <v>501758.4</v>
          </cell>
        </row>
        <row r="100">
          <cell r="A100" t="str">
            <v>2.2.5.1.01</v>
          </cell>
          <cell r="B100" t="str">
            <v>Alquileres y rentas de edificaciones y locales</v>
          </cell>
          <cell r="C100"/>
          <cell r="D100"/>
          <cell r="E100">
            <v>5350000</v>
          </cell>
          <cell r="F100"/>
          <cell r="G100">
            <v>1330332.05</v>
          </cell>
          <cell r="H100"/>
          <cell r="I100">
            <v>6680332.0499999998</v>
          </cell>
          <cell r="J100"/>
          <cell r="K100">
            <v>5688703.1200000001</v>
          </cell>
          <cell r="L100"/>
          <cell r="M100">
            <v>991628.93</v>
          </cell>
          <cell r="N100"/>
          <cell r="O100">
            <v>585208.93000000005</v>
          </cell>
          <cell r="P100"/>
          <cell r="Q100">
            <v>576085.28</v>
          </cell>
          <cell r="R100"/>
          <cell r="S100">
            <v>501758.4</v>
          </cell>
          <cell r="T100"/>
          <cell r="U100">
            <v>501758.4</v>
          </cell>
        </row>
        <row r="101">
          <cell r="A101" t="str">
            <v>2.2.5.1.02</v>
          </cell>
          <cell r="B101" t="str">
            <v>Hospedaje</v>
          </cell>
          <cell r="C101"/>
          <cell r="D101"/>
          <cell r="E101">
            <v>0</v>
          </cell>
          <cell r="F101"/>
          <cell r="G101">
            <v>48800</v>
          </cell>
          <cell r="H101"/>
          <cell r="I101">
            <v>48800</v>
          </cell>
          <cell r="J101"/>
          <cell r="K101">
            <v>48800</v>
          </cell>
          <cell r="L101"/>
          <cell r="M101">
            <v>0</v>
          </cell>
          <cell r="N101"/>
          <cell r="O101">
            <v>0</v>
          </cell>
          <cell r="P101"/>
          <cell r="Q101">
            <v>0</v>
          </cell>
          <cell r="R101"/>
          <cell r="S101">
            <v>0</v>
          </cell>
          <cell r="T101"/>
          <cell r="U101">
            <v>0</v>
          </cell>
        </row>
        <row r="102">
          <cell r="A102" t="str">
            <v>2.2.5.2</v>
          </cell>
          <cell r="B102" t="str">
            <v>Alquileres de máquinas y equipos de producción</v>
          </cell>
          <cell r="C102"/>
          <cell r="D102"/>
          <cell r="E102">
            <v>0</v>
          </cell>
          <cell r="F102"/>
          <cell r="G102">
            <v>3613727</v>
          </cell>
          <cell r="H102"/>
          <cell r="I102">
            <v>3613727</v>
          </cell>
          <cell r="J102"/>
          <cell r="K102">
            <v>992000.25</v>
          </cell>
          <cell r="L102"/>
          <cell r="M102">
            <v>2621726.75</v>
          </cell>
          <cell r="N102"/>
          <cell r="O102">
            <v>2263726.75</v>
          </cell>
          <cell r="P102"/>
          <cell r="Q102">
            <v>2263726.75</v>
          </cell>
          <cell r="R102"/>
          <cell r="S102">
            <v>0</v>
          </cell>
          <cell r="T102"/>
          <cell r="U102">
            <v>0</v>
          </cell>
        </row>
        <row r="103">
          <cell r="A103" t="str">
            <v>2.2.5.2.02</v>
          </cell>
          <cell r="B103" t="str">
            <v>Alquileres de equipos eléctricos</v>
          </cell>
          <cell r="C103"/>
          <cell r="D103"/>
          <cell r="E103">
            <v>0</v>
          </cell>
          <cell r="F103"/>
          <cell r="G103">
            <v>3613727</v>
          </cell>
          <cell r="H103"/>
          <cell r="I103">
            <v>3613727</v>
          </cell>
          <cell r="J103"/>
          <cell r="K103">
            <v>992000.25</v>
          </cell>
          <cell r="L103"/>
          <cell r="M103">
            <v>2621726.75</v>
          </cell>
          <cell r="N103"/>
          <cell r="O103">
            <v>2263726.75</v>
          </cell>
          <cell r="P103"/>
          <cell r="Q103">
            <v>2263726.75</v>
          </cell>
          <cell r="R103"/>
          <cell r="S103">
            <v>0</v>
          </cell>
          <cell r="T103"/>
          <cell r="U103">
            <v>0</v>
          </cell>
        </row>
        <row r="104">
          <cell r="A104" t="str">
            <v>Ref CCP Concepto.Ref CCP Cuenta</v>
          </cell>
          <cell r="B104"/>
          <cell r="C104"/>
          <cell r="D104" t="str">
            <v>Presupuesto Inicial</v>
          </cell>
          <cell r="E104"/>
          <cell r="F104" t="str">
            <v>Modificaciones Presupestarias</v>
          </cell>
          <cell r="G104"/>
          <cell r="H104" t="str">
            <v>Presupuesto Vigente</v>
          </cell>
          <cell r="I104"/>
          <cell r="J104" t="str">
            <v>Presupuesto Disponible</v>
          </cell>
          <cell r="K104"/>
          <cell r="L104" t="str">
            <v>ETAPAS DEL GASTO</v>
          </cell>
          <cell r="M104"/>
          <cell r="N104"/>
          <cell r="O104"/>
          <cell r="P104"/>
          <cell r="Q104"/>
          <cell r="R104"/>
          <cell r="S104"/>
          <cell r="T104"/>
          <cell r="U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 t="str">
            <v>Preventivo</v>
          </cell>
          <cell r="M105"/>
          <cell r="N105" t="str">
            <v>Compromiso</v>
          </cell>
          <cell r="O105"/>
          <cell r="P105" t="str">
            <v>Devengado</v>
          </cell>
          <cell r="Q105"/>
          <cell r="R105" t="str">
            <v>Libramiento</v>
          </cell>
          <cell r="S105"/>
          <cell r="T105" t="str">
            <v>Pagado</v>
          </cell>
          <cell r="U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</row>
        <row r="107">
          <cell r="A107" t="str">
            <v>Total General</v>
          </cell>
          <cell r="B107"/>
          <cell r="C107"/>
          <cell r="D107"/>
          <cell r="E107">
            <v>3017699205</v>
          </cell>
          <cell r="F107"/>
          <cell r="G107">
            <v>42758103.539999999</v>
          </cell>
          <cell r="H107"/>
          <cell r="I107">
            <v>3060457308.54</v>
          </cell>
          <cell r="J107"/>
          <cell r="K107">
            <v>1371937458.1600001</v>
          </cell>
          <cell r="L107"/>
          <cell r="M107">
            <v>1688519850.3800001</v>
          </cell>
          <cell r="N107"/>
          <cell r="O107">
            <v>1591880356.48</v>
          </cell>
          <cell r="P107"/>
          <cell r="Q107">
            <v>1545870127.49</v>
          </cell>
          <cell r="R107"/>
          <cell r="S107">
            <v>1426179944.8800001</v>
          </cell>
          <cell r="T107"/>
          <cell r="U107">
            <v>1425681303.3</v>
          </cell>
        </row>
        <row r="108">
          <cell r="A108" t="str">
            <v>2.2.2.2.5</v>
          </cell>
          <cell r="B108"/>
          <cell r="C108"/>
          <cell r="D108"/>
          <cell r="E108">
            <v>35203996</v>
          </cell>
          <cell r="F108"/>
          <cell r="G108">
            <v>21074633</v>
          </cell>
          <cell r="H108"/>
          <cell r="I108">
            <v>56278629</v>
          </cell>
          <cell r="J108"/>
          <cell r="K108">
            <v>26807053.43</v>
          </cell>
          <cell r="L108"/>
          <cell r="M108">
            <v>29471575.57</v>
          </cell>
          <cell r="N108"/>
          <cell r="O108">
            <v>22906917.57</v>
          </cell>
          <cell r="P108"/>
          <cell r="Q108">
            <v>9202307.3000000007</v>
          </cell>
          <cell r="R108"/>
          <cell r="S108">
            <v>4321306.58</v>
          </cell>
          <cell r="T108"/>
          <cell r="U108">
            <v>4321306.58</v>
          </cell>
        </row>
        <row r="109">
          <cell r="A109">
            <v>2.2000000000000002</v>
          </cell>
          <cell r="B109" t="str">
            <v>CONTRATACIÓN DE SERVICIOS</v>
          </cell>
          <cell r="C109"/>
          <cell r="D109"/>
          <cell r="E109">
            <v>35203996</v>
          </cell>
          <cell r="F109"/>
          <cell r="G109">
            <v>21074633</v>
          </cell>
          <cell r="H109"/>
          <cell r="I109">
            <v>56278629</v>
          </cell>
          <cell r="J109"/>
          <cell r="K109">
            <v>26807053.43</v>
          </cell>
          <cell r="L109"/>
          <cell r="M109">
            <v>29471575.57</v>
          </cell>
          <cell r="N109"/>
          <cell r="O109">
            <v>22906917.57</v>
          </cell>
          <cell r="P109"/>
          <cell r="Q109">
            <v>9202307.3000000007</v>
          </cell>
          <cell r="R109"/>
          <cell r="S109">
            <v>4321306.58</v>
          </cell>
          <cell r="T109"/>
          <cell r="U109">
            <v>4321306.58</v>
          </cell>
        </row>
        <row r="110">
          <cell r="A110" t="str">
            <v>2.2.5.3</v>
          </cell>
          <cell r="B110" t="str">
            <v>Alquileres de  equipos</v>
          </cell>
          <cell r="C110"/>
          <cell r="D110"/>
          <cell r="E110">
            <v>3093996</v>
          </cell>
          <cell r="F110"/>
          <cell r="G110">
            <v>270845.40000000002</v>
          </cell>
          <cell r="H110"/>
          <cell r="I110">
            <v>3364841.4</v>
          </cell>
          <cell r="J110"/>
          <cell r="K110">
            <v>1895422.45</v>
          </cell>
          <cell r="L110"/>
          <cell r="M110">
            <v>1469418.95</v>
          </cell>
          <cell r="N110"/>
          <cell r="O110">
            <v>1469418.95</v>
          </cell>
          <cell r="P110"/>
          <cell r="Q110">
            <v>1107123.55</v>
          </cell>
          <cell r="R110"/>
          <cell r="S110">
            <v>685226</v>
          </cell>
          <cell r="T110"/>
          <cell r="U110">
            <v>685226</v>
          </cell>
        </row>
        <row r="111">
          <cell r="A111" t="str">
            <v>2.2.5.3.02</v>
          </cell>
          <cell r="B111" t="str">
            <v>Alquiler de equipo de tecnología y almacenamiento de datos</v>
          </cell>
          <cell r="C111"/>
          <cell r="D111"/>
          <cell r="E111">
            <v>210000</v>
          </cell>
          <cell r="F111"/>
          <cell r="G111">
            <v>0</v>
          </cell>
          <cell r="H111"/>
          <cell r="I111">
            <v>210000</v>
          </cell>
          <cell r="J111"/>
          <cell r="K111">
            <v>54594</v>
          </cell>
          <cell r="L111"/>
          <cell r="M111">
            <v>155406</v>
          </cell>
          <cell r="N111"/>
          <cell r="O111">
            <v>155406</v>
          </cell>
          <cell r="P111"/>
          <cell r="Q111">
            <v>63956</v>
          </cell>
          <cell r="R111"/>
          <cell r="S111">
            <v>63956</v>
          </cell>
          <cell r="T111"/>
          <cell r="U111">
            <v>63956</v>
          </cell>
        </row>
        <row r="112">
          <cell r="A112" t="str">
            <v>2.2.5.3.03</v>
          </cell>
          <cell r="B112" t="str">
            <v>Alquiler de equipo de comunicación</v>
          </cell>
          <cell r="C112"/>
          <cell r="D112"/>
          <cell r="E112">
            <v>0</v>
          </cell>
          <cell r="F112"/>
          <cell r="G112">
            <v>270845.40000000002</v>
          </cell>
          <cell r="H112"/>
          <cell r="I112">
            <v>270845.40000000002</v>
          </cell>
          <cell r="J112"/>
          <cell r="K112">
            <v>0</v>
          </cell>
          <cell r="L112"/>
          <cell r="M112">
            <v>270845.40000000002</v>
          </cell>
          <cell r="N112"/>
          <cell r="O112">
            <v>270845.40000000002</v>
          </cell>
          <cell r="P112"/>
          <cell r="Q112">
            <v>0</v>
          </cell>
          <cell r="R112"/>
          <cell r="S112">
            <v>0</v>
          </cell>
          <cell r="T112"/>
          <cell r="U112">
            <v>0</v>
          </cell>
        </row>
        <row r="113">
          <cell r="A113" t="str">
            <v>2.2.5.3.04</v>
          </cell>
          <cell r="B113" t="str">
            <v>Alquiler de equipo de oficina y muebles</v>
          </cell>
          <cell r="C113"/>
          <cell r="D113"/>
          <cell r="E113">
            <v>2883996</v>
          </cell>
          <cell r="F113"/>
          <cell r="G113">
            <v>0</v>
          </cell>
          <cell r="H113"/>
          <cell r="I113">
            <v>2883996</v>
          </cell>
          <cell r="J113"/>
          <cell r="K113">
            <v>1840828.45</v>
          </cell>
          <cell r="L113"/>
          <cell r="M113">
            <v>1043167.55</v>
          </cell>
          <cell r="N113"/>
          <cell r="O113">
            <v>1043167.55</v>
          </cell>
          <cell r="P113"/>
          <cell r="Q113">
            <v>1043167.55</v>
          </cell>
          <cell r="R113"/>
          <cell r="S113">
            <v>621270</v>
          </cell>
          <cell r="T113"/>
          <cell r="U113">
            <v>621270</v>
          </cell>
        </row>
        <row r="114">
          <cell r="A114" t="str">
            <v>2.2.5.4</v>
          </cell>
          <cell r="B114" t="str">
            <v>Alquileres de equipos de transporte, tracción y elevación</v>
          </cell>
          <cell r="C114"/>
          <cell r="D114"/>
          <cell r="E114">
            <v>560000</v>
          </cell>
          <cell r="F114"/>
          <cell r="G114">
            <v>1464000</v>
          </cell>
          <cell r="H114"/>
          <cell r="I114">
            <v>2024000</v>
          </cell>
          <cell r="J114"/>
          <cell r="K114">
            <v>344770.83</v>
          </cell>
          <cell r="L114"/>
          <cell r="M114">
            <v>1679229.17</v>
          </cell>
          <cell r="N114"/>
          <cell r="O114">
            <v>1255479.17</v>
          </cell>
          <cell r="P114"/>
          <cell r="Q114">
            <v>1255479.1399999999</v>
          </cell>
          <cell r="R114"/>
          <cell r="S114">
            <v>811348.8</v>
          </cell>
          <cell r="T114"/>
          <cell r="U114">
            <v>811348.8</v>
          </cell>
        </row>
        <row r="115">
          <cell r="A115" t="str">
            <v>2.2.5.4.01</v>
          </cell>
          <cell r="B115" t="str">
            <v>Alquileres de equipos de transporte, tracción y elevación</v>
          </cell>
          <cell r="C115"/>
          <cell r="D115"/>
          <cell r="E115">
            <v>560000</v>
          </cell>
          <cell r="F115"/>
          <cell r="G115">
            <v>1464000</v>
          </cell>
          <cell r="H115"/>
          <cell r="I115">
            <v>2024000</v>
          </cell>
          <cell r="J115"/>
          <cell r="K115">
            <v>344770.83</v>
          </cell>
          <cell r="L115"/>
          <cell r="M115">
            <v>1679229.17</v>
          </cell>
          <cell r="N115"/>
          <cell r="O115">
            <v>1255479.17</v>
          </cell>
          <cell r="P115"/>
          <cell r="Q115">
            <v>1255479.1399999999</v>
          </cell>
          <cell r="R115"/>
          <cell r="S115">
            <v>811348.8</v>
          </cell>
          <cell r="T115"/>
          <cell r="U115">
            <v>811348.8</v>
          </cell>
        </row>
        <row r="116">
          <cell r="A116" t="str">
            <v>2.2.5.8</v>
          </cell>
          <cell r="B116" t="str">
            <v>Otros alquileres</v>
          </cell>
          <cell r="C116"/>
          <cell r="D116"/>
          <cell r="E116">
            <v>25200000</v>
          </cell>
          <cell r="F116"/>
          <cell r="G116">
            <v>14346928.550000001</v>
          </cell>
          <cell r="H116"/>
          <cell r="I116">
            <v>39546928.549999997</v>
          </cell>
          <cell r="J116"/>
          <cell r="K116">
            <v>17183465.280000001</v>
          </cell>
          <cell r="L116"/>
          <cell r="M116">
            <v>22363463.27</v>
          </cell>
          <cell r="N116"/>
          <cell r="O116">
            <v>17035575.27</v>
          </cell>
          <cell r="P116"/>
          <cell r="Q116">
            <v>3702384.08</v>
          </cell>
          <cell r="R116"/>
          <cell r="S116">
            <v>2025464.88</v>
          </cell>
          <cell r="T116"/>
          <cell r="U116">
            <v>2025464.88</v>
          </cell>
        </row>
        <row r="117">
          <cell r="A117" t="str">
            <v>2.2.5.8.01</v>
          </cell>
          <cell r="B117" t="str">
            <v>Otros alquileres y arrendamientos por derechos de usos</v>
          </cell>
          <cell r="C117"/>
          <cell r="D117"/>
          <cell r="E117">
            <v>25200000</v>
          </cell>
          <cell r="F117"/>
          <cell r="G117">
            <v>14346928.550000001</v>
          </cell>
          <cell r="H117"/>
          <cell r="I117">
            <v>39546928.549999997</v>
          </cell>
          <cell r="J117"/>
          <cell r="K117">
            <v>17183465.280000001</v>
          </cell>
          <cell r="L117"/>
          <cell r="M117">
            <v>22363463.27</v>
          </cell>
          <cell r="N117"/>
          <cell r="O117">
            <v>17035575.27</v>
          </cell>
          <cell r="P117"/>
          <cell r="Q117">
            <v>3702384.08</v>
          </cell>
          <cell r="R117"/>
          <cell r="S117">
            <v>2025464.88</v>
          </cell>
          <cell r="T117"/>
          <cell r="U117">
            <v>2025464.88</v>
          </cell>
        </row>
        <row r="118">
          <cell r="A118" t="str">
            <v>2.2.5.9</v>
          </cell>
          <cell r="B118" t="str">
            <v>Derecho de uso</v>
          </cell>
          <cell r="C118"/>
          <cell r="D118"/>
          <cell r="E118">
            <v>1000000</v>
          </cell>
          <cell r="F118"/>
          <cell r="G118">
            <v>0</v>
          </cell>
          <cell r="H118"/>
          <cell r="I118">
            <v>1000000</v>
          </cell>
          <cell r="J118"/>
          <cell r="K118">
            <v>653891.5</v>
          </cell>
          <cell r="L118"/>
          <cell r="M118">
            <v>346108.5</v>
          </cell>
          <cell r="N118"/>
          <cell r="O118">
            <v>297508.5</v>
          </cell>
          <cell r="P118"/>
          <cell r="Q118">
            <v>297508.5</v>
          </cell>
          <cell r="R118"/>
          <cell r="S118">
            <v>297508.5</v>
          </cell>
          <cell r="T118"/>
          <cell r="U118">
            <v>297508.5</v>
          </cell>
        </row>
        <row r="119">
          <cell r="A119" t="str">
            <v>2.2.5.9.01</v>
          </cell>
          <cell r="B119" t="str">
            <v>Licencias Informáticas</v>
          </cell>
          <cell r="C119"/>
          <cell r="D119"/>
          <cell r="E119">
            <v>1000000</v>
          </cell>
          <cell r="F119"/>
          <cell r="G119">
            <v>0</v>
          </cell>
          <cell r="H119"/>
          <cell r="I119">
            <v>1000000</v>
          </cell>
          <cell r="J119"/>
          <cell r="K119">
            <v>653891.5</v>
          </cell>
          <cell r="L119"/>
          <cell r="M119">
            <v>346108.5</v>
          </cell>
          <cell r="N119"/>
          <cell r="O119">
            <v>297508.5</v>
          </cell>
          <cell r="P119"/>
          <cell r="Q119">
            <v>297508.5</v>
          </cell>
          <cell r="R119"/>
          <cell r="S119">
            <v>297508.5</v>
          </cell>
          <cell r="T119"/>
          <cell r="U119">
            <v>297508.5</v>
          </cell>
        </row>
        <row r="120">
          <cell r="A120" t="str">
            <v>2.2.2.2.6</v>
          </cell>
          <cell r="B120"/>
          <cell r="C120"/>
          <cell r="D120"/>
          <cell r="E120">
            <v>17940000</v>
          </cell>
          <cell r="F120"/>
          <cell r="G120">
            <v>0</v>
          </cell>
          <cell r="H120"/>
          <cell r="I120">
            <v>17940000</v>
          </cell>
          <cell r="J120"/>
          <cell r="K120">
            <v>10361657.34</v>
          </cell>
          <cell r="L120"/>
          <cell r="M120">
            <v>7578342.6600000001</v>
          </cell>
          <cell r="N120"/>
          <cell r="O120">
            <v>7578342.6600000001</v>
          </cell>
          <cell r="P120"/>
          <cell r="Q120">
            <v>7578342.6600000001</v>
          </cell>
          <cell r="R120"/>
          <cell r="S120">
            <v>6009007.0999999996</v>
          </cell>
          <cell r="T120"/>
          <cell r="U120">
            <v>6009007.0999999996</v>
          </cell>
        </row>
        <row r="121">
          <cell r="A121">
            <v>2.2000000000000002</v>
          </cell>
          <cell r="B121" t="str">
            <v>CONTRATACIÓN DE SERVICIOS</v>
          </cell>
          <cell r="C121"/>
          <cell r="D121"/>
          <cell r="E121">
            <v>17940000</v>
          </cell>
          <cell r="F121"/>
          <cell r="G121">
            <v>0</v>
          </cell>
          <cell r="H121"/>
          <cell r="I121">
            <v>17940000</v>
          </cell>
          <cell r="J121"/>
          <cell r="K121">
            <v>10361657.34</v>
          </cell>
          <cell r="L121"/>
          <cell r="M121">
            <v>7578342.6600000001</v>
          </cell>
          <cell r="N121"/>
          <cell r="O121">
            <v>7578342.6600000001</v>
          </cell>
          <cell r="P121"/>
          <cell r="Q121">
            <v>7578342.6600000001</v>
          </cell>
          <cell r="R121"/>
          <cell r="S121">
            <v>6009007.0999999996</v>
          </cell>
          <cell r="T121"/>
          <cell r="U121">
            <v>6009007.0999999996</v>
          </cell>
        </row>
        <row r="122">
          <cell r="A122" t="str">
            <v>2.2.6</v>
          </cell>
          <cell r="B122" t="str">
            <v>SEGUROS</v>
          </cell>
          <cell r="C122"/>
          <cell r="D122"/>
          <cell r="E122">
            <v>17940000</v>
          </cell>
          <cell r="F122"/>
          <cell r="G122">
            <v>0</v>
          </cell>
          <cell r="H122"/>
          <cell r="I122">
            <v>17940000</v>
          </cell>
          <cell r="J122"/>
          <cell r="K122">
            <v>10361657.34</v>
          </cell>
          <cell r="L122"/>
          <cell r="M122">
            <v>7578342.6600000001</v>
          </cell>
          <cell r="N122"/>
          <cell r="O122">
            <v>7578342.6600000001</v>
          </cell>
          <cell r="P122"/>
          <cell r="Q122">
            <v>7578342.6600000001</v>
          </cell>
          <cell r="R122"/>
          <cell r="S122">
            <v>6009007.0999999996</v>
          </cell>
          <cell r="T122"/>
          <cell r="U122">
            <v>6009007.0999999996</v>
          </cell>
        </row>
        <row r="123">
          <cell r="A123" t="str">
            <v>2.2.6.2</v>
          </cell>
          <cell r="B123" t="str">
            <v>Seguro de bienes muebles</v>
          </cell>
          <cell r="C123"/>
          <cell r="D123"/>
          <cell r="E123">
            <v>3590000</v>
          </cell>
          <cell r="F123"/>
          <cell r="G123">
            <v>0</v>
          </cell>
          <cell r="H123"/>
          <cell r="I123">
            <v>3590000</v>
          </cell>
          <cell r="J123"/>
          <cell r="K123">
            <v>3583448.66</v>
          </cell>
          <cell r="L123"/>
          <cell r="M123">
            <v>6551.34</v>
          </cell>
          <cell r="N123"/>
          <cell r="O123">
            <v>6551.34</v>
          </cell>
          <cell r="P123"/>
          <cell r="Q123">
            <v>6551.34</v>
          </cell>
          <cell r="R123"/>
          <cell r="S123">
            <v>6551.34</v>
          </cell>
          <cell r="T123"/>
          <cell r="U123">
            <v>6551.34</v>
          </cell>
        </row>
        <row r="124">
          <cell r="A124" t="str">
            <v>2.2.6.2.01</v>
          </cell>
          <cell r="B124" t="str">
            <v>Seguro de bienes muebles</v>
          </cell>
          <cell r="C124"/>
          <cell r="D124"/>
          <cell r="E124">
            <v>3590000</v>
          </cell>
          <cell r="F124"/>
          <cell r="G124">
            <v>0</v>
          </cell>
          <cell r="H124"/>
          <cell r="I124">
            <v>3590000</v>
          </cell>
          <cell r="J124"/>
          <cell r="K124">
            <v>3583448.66</v>
          </cell>
          <cell r="L124"/>
          <cell r="M124">
            <v>6551.34</v>
          </cell>
          <cell r="N124"/>
          <cell r="O124">
            <v>6551.34</v>
          </cell>
          <cell r="P124"/>
          <cell r="Q124">
            <v>6551.34</v>
          </cell>
          <cell r="R124"/>
          <cell r="S124">
            <v>6551.34</v>
          </cell>
          <cell r="T124"/>
          <cell r="U124">
            <v>6551.34</v>
          </cell>
        </row>
        <row r="125">
          <cell r="A125" t="str">
            <v>2.2.6.3</v>
          </cell>
          <cell r="B125" t="str">
            <v>Seguros de personas</v>
          </cell>
          <cell r="C125"/>
          <cell r="D125"/>
          <cell r="E125">
            <v>14050000</v>
          </cell>
          <cell r="F125"/>
          <cell r="G125">
            <v>0</v>
          </cell>
          <cell r="H125"/>
          <cell r="I125">
            <v>14050000</v>
          </cell>
          <cell r="J125"/>
          <cell r="K125">
            <v>6478208.6799999997</v>
          </cell>
          <cell r="L125"/>
          <cell r="M125">
            <v>7571791.3200000003</v>
          </cell>
          <cell r="N125"/>
          <cell r="O125">
            <v>7571791.3200000003</v>
          </cell>
          <cell r="P125"/>
          <cell r="Q125">
            <v>7571791.3200000003</v>
          </cell>
          <cell r="R125"/>
          <cell r="S125">
            <v>6002455.7599999998</v>
          </cell>
          <cell r="T125"/>
          <cell r="U125">
            <v>6002455.7599999998</v>
          </cell>
        </row>
        <row r="126">
          <cell r="A126" t="str">
            <v>2.2.6.3.01</v>
          </cell>
          <cell r="B126" t="str">
            <v>Seguros de personas</v>
          </cell>
          <cell r="C126"/>
          <cell r="D126"/>
          <cell r="E126">
            <v>14050000</v>
          </cell>
          <cell r="F126"/>
          <cell r="G126">
            <v>0</v>
          </cell>
          <cell r="H126"/>
          <cell r="I126">
            <v>14050000</v>
          </cell>
          <cell r="J126"/>
          <cell r="K126">
            <v>6478208.6799999997</v>
          </cell>
          <cell r="L126"/>
          <cell r="M126">
            <v>7571791.3200000003</v>
          </cell>
          <cell r="N126"/>
          <cell r="O126">
            <v>7571791.3200000003</v>
          </cell>
          <cell r="P126"/>
          <cell r="Q126">
            <v>7571791.3200000003</v>
          </cell>
          <cell r="R126"/>
          <cell r="S126">
            <v>6002455.7599999998</v>
          </cell>
          <cell r="T126"/>
          <cell r="U126">
            <v>6002455.7599999998</v>
          </cell>
        </row>
        <row r="127">
          <cell r="A127" t="str">
            <v>2.2.6.7</v>
          </cell>
          <cell r="B127" t="str">
            <v>Seguro sobre bienes históricos y culturales</v>
          </cell>
          <cell r="C127"/>
          <cell r="D127"/>
          <cell r="E127">
            <v>300000</v>
          </cell>
          <cell r="F127"/>
          <cell r="G127">
            <v>0</v>
          </cell>
          <cell r="H127"/>
          <cell r="I127">
            <v>300000</v>
          </cell>
          <cell r="J127"/>
          <cell r="K127">
            <v>300000</v>
          </cell>
          <cell r="L127"/>
          <cell r="M127">
            <v>0</v>
          </cell>
          <cell r="N127"/>
          <cell r="O127">
            <v>0</v>
          </cell>
          <cell r="P127"/>
          <cell r="Q127">
            <v>0</v>
          </cell>
          <cell r="R127"/>
          <cell r="S127">
            <v>0</v>
          </cell>
          <cell r="T127"/>
          <cell r="U127">
            <v>0</v>
          </cell>
        </row>
        <row r="128">
          <cell r="A128" t="str">
            <v>2.2.6.7.01</v>
          </cell>
          <cell r="B128" t="str">
            <v>Seguro sobre bienes históricos y culturales</v>
          </cell>
          <cell r="C128"/>
          <cell r="D128"/>
          <cell r="E128">
            <v>300000</v>
          </cell>
          <cell r="F128"/>
          <cell r="G128">
            <v>0</v>
          </cell>
          <cell r="H128"/>
          <cell r="I128">
            <v>300000</v>
          </cell>
          <cell r="J128"/>
          <cell r="K128">
            <v>300000</v>
          </cell>
          <cell r="L128"/>
          <cell r="M128">
            <v>0</v>
          </cell>
          <cell r="N128"/>
          <cell r="O128">
            <v>0</v>
          </cell>
          <cell r="P128"/>
          <cell r="Q128">
            <v>0</v>
          </cell>
          <cell r="R128"/>
          <cell r="S128">
            <v>0</v>
          </cell>
          <cell r="T128"/>
          <cell r="U128">
            <v>0</v>
          </cell>
        </row>
        <row r="129">
          <cell r="A129" t="str">
            <v>2.2.2.2.7</v>
          </cell>
          <cell r="B129"/>
          <cell r="C129"/>
          <cell r="D129"/>
          <cell r="E129">
            <v>114102975</v>
          </cell>
          <cell r="F129"/>
          <cell r="G129">
            <v>27639808</v>
          </cell>
          <cell r="H129"/>
          <cell r="I129">
            <v>141742783</v>
          </cell>
          <cell r="J129"/>
          <cell r="K129">
            <v>75369818.099999994</v>
          </cell>
          <cell r="L129"/>
          <cell r="M129">
            <v>66372964.899999999</v>
          </cell>
          <cell r="N129"/>
          <cell r="O129">
            <v>30179568.75</v>
          </cell>
          <cell r="P129"/>
          <cell r="Q129">
            <v>26890759.93</v>
          </cell>
          <cell r="R129"/>
          <cell r="S129">
            <v>7248568.6200000001</v>
          </cell>
          <cell r="T129"/>
          <cell r="U129">
            <v>7045608.6200000001</v>
          </cell>
        </row>
        <row r="130">
          <cell r="A130">
            <v>2.2000000000000002</v>
          </cell>
          <cell r="B130" t="str">
            <v>CONTRATACIÓN DE SERVICIOS</v>
          </cell>
          <cell r="C130"/>
          <cell r="D130"/>
          <cell r="E130">
            <v>114102975</v>
          </cell>
          <cell r="F130"/>
          <cell r="G130">
            <v>27639808</v>
          </cell>
          <cell r="H130"/>
          <cell r="I130">
            <v>141742783</v>
          </cell>
          <cell r="J130"/>
          <cell r="K130">
            <v>75369818.099999994</v>
          </cell>
          <cell r="L130"/>
          <cell r="M130">
            <v>66372964.899999999</v>
          </cell>
          <cell r="N130"/>
          <cell r="O130">
            <v>30179568.75</v>
          </cell>
          <cell r="P130"/>
          <cell r="Q130">
            <v>26890759.93</v>
          </cell>
          <cell r="R130"/>
          <cell r="S130">
            <v>7248568.6200000001</v>
          </cell>
          <cell r="T130"/>
          <cell r="U130">
            <v>7045608.6200000001</v>
          </cell>
        </row>
        <row r="131">
          <cell r="A131" t="str">
            <v>2.2.7</v>
          </cell>
          <cell r="B131" t="str">
            <v>SERVICIOS DE CONSERVACIÓN,
REPARACIONES MENORES E INSTALACIONES TEMPORALES</v>
          </cell>
          <cell r="C131"/>
          <cell r="D131"/>
          <cell r="E131">
            <v>114102975</v>
          </cell>
          <cell r="F131"/>
          <cell r="G131">
            <v>27639808</v>
          </cell>
          <cell r="H131"/>
          <cell r="I131">
            <v>141742783</v>
          </cell>
          <cell r="J131"/>
          <cell r="K131">
            <v>75369818.099999994</v>
          </cell>
          <cell r="L131"/>
          <cell r="M131">
            <v>66372964.899999999</v>
          </cell>
          <cell r="N131"/>
          <cell r="O131">
            <v>30179568.75</v>
          </cell>
          <cell r="P131"/>
          <cell r="Q131">
            <v>26890759.93</v>
          </cell>
          <cell r="R131"/>
          <cell r="S131">
            <v>7248568.6200000001</v>
          </cell>
          <cell r="T131"/>
          <cell r="U131">
            <v>7045608.6200000001</v>
          </cell>
        </row>
        <row r="132">
          <cell r="A132" t="str">
            <v>2.2.7.1</v>
          </cell>
          <cell r="B132" t="str">
            <v>Contratación de mantenimiento y reparaciones menores</v>
          </cell>
          <cell r="C132"/>
          <cell r="D132"/>
          <cell r="E132">
            <v>108792975</v>
          </cell>
          <cell r="F132"/>
          <cell r="G132">
            <v>26804808</v>
          </cell>
          <cell r="H132"/>
          <cell r="I132">
            <v>135597783</v>
          </cell>
          <cell r="J132"/>
          <cell r="K132">
            <v>73794149.790000007</v>
          </cell>
          <cell r="L132"/>
          <cell r="M132">
            <v>61803633.210000001</v>
          </cell>
          <cell r="N132"/>
          <cell r="O132">
            <v>27521801.030000001</v>
          </cell>
          <cell r="P132"/>
          <cell r="Q132">
            <v>24344276.850000001</v>
          </cell>
          <cell r="R132"/>
          <cell r="S132">
            <v>4900941.17</v>
          </cell>
          <cell r="T132"/>
          <cell r="U132">
            <v>4900941.17</v>
          </cell>
        </row>
        <row r="133">
          <cell r="A133" t="str">
            <v>2.2.7.1.01</v>
          </cell>
          <cell r="B133" t="str">
            <v>Reparaciones y mantenimientos menores en edificaciones</v>
          </cell>
          <cell r="C133"/>
          <cell r="D133"/>
          <cell r="E133">
            <v>43700000</v>
          </cell>
          <cell r="F133"/>
          <cell r="G133">
            <v>4957569</v>
          </cell>
          <cell r="H133"/>
          <cell r="I133">
            <v>48657569</v>
          </cell>
          <cell r="J133"/>
          <cell r="K133">
            <v>35538277.630000003</v>
          </cell>
          <cell r="L133"/>
          <cell r="M133">
            <v>13119291.369999999</v>
          </cell>
          <cell r="N133"/>
          <cell r="O133">
            <v>2661670.5099999998</v>
          </cell>
          <cell r="P133"/>
          <cell r="Q133">
            <v>0</v>
          </cell>
          <cell r="R133"/>
          <cell r="S133">
            <v>0</v>
          </cell>
          <cell r="T133"/>
          <cell r="U133">
            <v>0</v>
          </cell>
        </row>
        <row r="134">
          <cell r="A134" t="str">
            <v>2.2.7.1.02</v>
          </cell>
          <cell r="B134" t="str">
            <v>Mantenimientos y reparaciones especiales</v>
          </cell>
          <cell r="C134"/>
          <cell r="D134"/>
          <cell r="E134">
            <v>63934975</v>
          </cell>
          <cell r="F134"/>
          <cell r="G134">
            <v>7538239</v>
          </cell>
          <cell r="H134"/>
          <cell r="I134">
            <v>71473214</v>
          </cell>
          <cell r="J134"/>
          <cell r="K134">
            <v>37737601.030000001</v>
          </cell>
          <cell r="L134"/>
          <cell r="M134">
            <v>33735612.969999999</v>
          </cell>
          <cell r="N134"/>
          <cell r="O134">
            <v>9911401.6500000004</v>
          </cell>
          <cell r="P134"/>
          <cell r="Q134">
            <v>9395547.9800000004</v>
          </cell>
          <cell r="R134"/>
          <cell r="S134">
            <v>4089798.56</v>
          </cell>
          <cell r="T134"/>
          <cell r="U134">
            <v>4089798.56</v>
          </cell>
        </row>
        <row r="135">
          <cell r="A135" t="str">
            <v>2.2.7.1.06</v>
          </cell>
          <cell r="B135" t="str">
            <v>Mantenimiento y reparación de instalaciones eléctricas</v>
          </cell>
          <cell r="C135"/>
          <cell r="D135"/>
          <cell r="E135">
            <v>1128000</v>
          </cell>
          <cell r="F135"/>
          <cell r="G135">
            <v>14309000</v>
          </cell>
          <cell r="H135"/>
          <cell r="I135">
            <v>15437000</v>
          </cell>
          <cell r="J135"/>
          <cell r="K135">
            <v>488271.13</v>
          </cell>
          <cell r="L135"/>
          <cell r="M135">
            <v>14948728.869999999</v>
          </cell>
          <cell r="N135"/>
          <cell r="O135">
            <v>14948728.869999999</v>
          </cell>
          <cell r="P135"/>
          <cell r="Q135">
            <v>14948728.869999999</v>
          </cell>
          <cell r="R135"/>
          <cell r="S135">
            <v>811142.61</v>
          </cell>
          <cell r="T135"/>
          <cell r="U135">
            <v>811142.61</v>
          </cell>
        </row>
        <row r="136">
          <cell r="A136" t="str">
            <v>2.2.7.1.07</v>
          </cell>
          <cell r="B136" t="str">
            <v>Mantenimiento, reparación, servicios de pintura y sus derivados</v>
          </cell>
          <cell r="C136"/>
          <cell r="D136"/>
          <cell r="E136">
            <v>30000</v>
          </cell>
          <cell r="F136"/>
          <cell r="G136">
            <v>0</v>
          </cell>
          <cell r="H136"/>
          <cell r="I136">
            <v>30000</v>
          </cell>
          <cell r="J136"/>
          <cell r="K136">
            <v>30000</v>
          </cell>
          <cell r="L136"/>
          <cell r="M136">
            <v>0</v>
          </cell>
          <cell r="N136"/>
          <cell r="O136">
            <v>0</v>
          </cell>
          <cell r="P136"/>
          <cell r="Q136">
            <v>0</v>
          </cell>
          <cell r="R136"/>
          <cell r="S136">
            <v>0</v>
          </cell>
          <cell r="T136"/>
          <cell r="U136">
            <v>0</v>
          </cell>
        </row>
        <row r="137">
          <cell r="A137" t="str">
            <v>2.2.7.2</v>
          </cell>
          <cell r="B137" t="str">
            <v>Mantenimiento y reparación  de maquinarias y equipos</v>
          </cell>
          <cell r="C137"/>
          <cell r="D137"/>
          <cell r="E137">
            <v>5310000</v>
          </cell>
          <cell r="F137"/>
          <cell r="G137">
            <v>-415000</v>
          </cell>
          <cell r="H137"/>
          <cell r="I137">
            <v>4895000</v>
          </cell>
          <cell r="J137"/>
          <cell r="K137">
            <v>1552868.31</v>
          </cell>
          <cell r="L137"/>
          <cell r="M137">
            <v>3342131.69</v>
          </cell>
          <cell r="N137"/>
          <cell r="O137">
            <v>1430567.72</v>
          </cell>
          <cell r="P137"/>
          <cell r="Q137">
            <v>1319283.08</v>
          </cell>
          <cell r="R137"/>
          <cell r="S137">
            <v>1120427.45</v>
          </cell>
          <cell r="T137"/>
          <cell r="U137">
            <v>917467.45</v>
          </cell>
        </row>
        <row r="138">
          <cell r="A138" t="str">
            <v>2.2.7.2.01</v>
          </cell>
          <cell r="B138" t="str">
            <v>Mantenimiento y reparación de mobiliarios y equipos de oficina</v>
          </cell>
          <cell r="C138"/>
          <cell r="D138"/>
          <cell r="E138">
            <v>600000</v>
          </cell>
          <cell r="F138"/>
          <cell r="G138">
            <v>60000</v>
          </cell>
          <cell r="H138"/>
          <cell r="I138">
            <v>660000</v>
          </cell>
          <cell r="J138"/>
          <cell r="K138">
            <v>631090</v>
          </cell>
          <cell r="L138"/>
          <cell r="M138">
            <v>28910</v>
          </cell>
          <cell r="N138"/>
          <cell r="O138">
            <v>28910</v>
          </cell>
          <cell r="P138"/>
          <cell r="Q138">
            <v>28910</v>
          </cell>
          <cell r="R138"/>
          <cell r="S138">
            <v>28910</v>
          </cell>
          <cell r="T138"/>
          <cell r="U138">
            <v>0</v>
          </cell>
        </row>
        <row r="139">
          <cell r="A139" t="str">
            <v>2.2.7.2.02</v>
          </cell>
          <cell r="B139" t="str">
            <v>Mantenimiento y reparación de equipos tecnología e</v>
          </cell>
          <cell r="C139"/>
          <cell r="D139"/>
          <cell r="E139">
            <v>60000</v>
          </cell>
          <cell r="F139"/>
          <cell r="G139">
            <v>-50000</v>
          </cell>
          <cell r="H139"/>
          <cell r="I139">
            <v>10000</v>
          </cell>
          <cell r="J139"/>
          <cell r="K139">
            <v>10000</v>
          </cell>
          <cell r="L139"/>
          <cell r="M139">
            <v>0</v>
          </cell>
          <cell r="N139"/>
          <cell r="O139">
            <v>0</v>
          </cell>
          <cell r="P139"/>
          <cell r="Q139">
            <v>0</v>
          </cell>
          <cell r="R139"/>
          <cell r="S139">
            <v>0</v>
          </cell>
          <cell r="T139"/>
          <cell r="U139">
            <v>0</v>
          </cell>
        </row>
        <row r="140">
          <cell r="A140"/>
          <cell r="B140" t="str">
            <v>información</v>
          </cell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</row>
        <row r="141">
          <cell r="A141" t="str">
            <v>2.2.7.2.03</v>
          </cell>
          <cell r="B141" t="str">
            <v>Mantenimiento y reparación de equipo educacionales y</v>
          </cell>
          <cell r="C141"/>
          <cell r="D141"/>
          <cell r="E141">
            <v>1000000</v>
          </cell>
          <cell r="F141"/>
          <cell r="G141">
            <v>0</v>
          </cell>
          <cell r="H141"/>
          <cell r="I141">
            <v>1000000</v>
          </cell>
          <cell r="J141"/>
          <cell r="K141">
            <v>1000000</v>
          </cell>
          <cell r="L141"/>
          <cell r="M141">
            <v>0</v>
          </cell>
          <cell r="N141"/>
          <cell r="O141">
            <v>0</v>
          </cell>
          <cell r="P141"/>
          <cell r="Q141">
            <v>0</v>
          </cell>
          <cell r="R141"/>
          <cell r="S141">
            <v>0</v>
          </cell>
          <cell r="T141"/>
          <cell r="U141">
            <v>0</v>
          </cell>
        </row>
        <row r="142">
          <cell r="A142"/>
          <cell r="B142" t="str">
            <v>recreación</v>
          </cell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</row>
        <row r="143">
          <cell r="A143" t="str">
            <v>2.2.7.2.06</v>
          </cell>
          <cell r="B143" t="str">
            <v>Mantenimiento y reparación de equipos de transporte, tracción y</v>
          </cell>
          <cell r="C143"/>
          <cell r="D143"/>
          <cell r="E143">
            <v>2700000</v>
          </cell>
          <cell r="F143"/>
          <cell r="G143">
            <v>-1110000</v>
          </cell>
          <cell r="H143"/>
          <cell r="I143">
            <v>1590000</v>
          </cell>
          <cell r="J143"/>
          <cell r="K143">
            <v>-361458.85</v>
          </cell>
          <cell r="L143"/>
          <cell r="M143">
            <v>1951458.85</v>
          </cell>
          <cell r="N143"/>
          <cell r="O143">
            <v>691790.88</v>
          </cell>
          <cell r="P143"/>
          <cell r="Q143">
            <v>654487.24</v>
          </cell>
          <cell r="R143"/>
          <cell r="S143">
            <v>569645.24</v>
          </cell>
          <cell r="T143"/>
          <cell r="U143">
            <v>569645.24</v>
          </cell>
        </row>
        <row r="144">
          <cell r="A144"/>
          <cell r="B144" t="str">
            <v>elevación</v>
          </cell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</row>
        <row r="145">
          <cell r="A145" t="str">
            <v>2.2.7.2.07</v>
          </cell>
          <cell r="B145" t="str">
            <v>Mantenimiento y reparación de equipos industriales y</v>
          </cell>
          <cell r="C145"/>
          <cell r="D145"/>
          <cell r="E145">
            <v>0</v>
          </cell>
          <cell r="F145"/>
          <cell r="G145">
            <v>475000</v>
          </cell>
          <cell r="H145"/>
          <cell r="I145">
            <v>475000</v>
          </cell>
          <cell r="J145"/>
          <cell r="K145">
            <v>-106835.84</v>
          </cell>
          <cell r="L145"/>
          <cell r="M145">
            <v>581835.84</v>
          </cell>
          <cell r="N145"/>
          <cell r="O145">
            <v>461835.84</v>
          </cell>
          <cell r="P145"/>
          <cell r="Q145">
            <v>461835.84</v>
          </cell>
          <cell r="R145"/>
          <cell r="S145">
            <v>347822.21</v>
          </cell>
          <cell r="T145"/>
          <cell r="U145">
            <v>347822.21</v>
          </cell>
        </row>
        <row r="146">
          <cell r="A146"/>
          <cell r="B146" t="str">
            <v>producción</v>
          </cell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</row>
        <row r="147">
          <cell r="A147" t="str">
            <v>2.2.7.2.08</v>
          </cell>
          <cell r="B147" t="str">
            <v>Servicios de mantenimiento, reparación, desmonte e instalación</v>
          </cell>
          <cell r="C147"/>
          <cell r="D147"/>
          <cell r="E147">
            <v>950000</v>
          </cell>
          <cell r="F147"/>
          <cell r="G147">
            <v>210000</v>
          </cell>
          <cell r="H147"/>
          <cell r="I147">
            <v>1160000</v>
          </cell>
          <cell r="J147"/>
          <cell r="K147">
            <v>380073</v>
          </cell>
          <cell r="L147"/>
          <cell r="M147">
            <v>779927</v>
          </cell>
          <cell r="N147"/>
          <cell r="O147">
            <v>248031</v>
          </cell>
          <cell r="P147"/>
          <cell r="Q147">
            <v>174050</v>
          </cell>
          <cell r="R147"/>
          <cell r="S147">
            <v>174050</v>
          </cell>
          <cell r="T147"/>
          <cell r="U147">
            <v>0</v>
          </cell>
        </row>
        <row r="148">
          <cell r="A148" t="str">
            <v>2.2.7.3</v>
          </cell>
          <cell r="B148" t="str">
            <v>Instalaciones temporales</v>
          </cell>
          <cell r="C148"/>
          <cell r="D148"/>
          <cell r="E148">
            <v>0</v>
          </cell>
          <cell r="F148"/>
          <cell r="G148">
            <v>1250000</v>
          </cell>
          <cell r="H148"/>
          <cell r="I148">
            <v>1250000</v>
          </cell>
          <cell r="J148"/>
          <cell r="K148">
            <v>22800</v>
          </cell>
          <cell r="L148"/>
          <cell r="M148">
            <v>1227200</v>
          </cell>
          <cell r="N148"/>
          <cell r="O148">
            <v>1227200</v>
          </cell>
          <cell r="P148"/>
          <cell r="Q148">
            <v>1227200</v>
          </cell>
          <cell r="R148"/>
          <cell r="S148">
            <v>1227200</v>
          </cell>
          <cell r="T148"/>
          <cell r="U148">
            <v>1227200</v>
          </cell>
        </row>
        <row r="149">
          <cell r="A149" t="str">
            <v>2.2.7.3.01</v>
          </cell>
          <cell r="B149" t="str">
            <v>Instalaciones temporales</v>
          </cell>
          <cell r="C149"/>
          <cell r="D149"/>
          <cell r="E149">
            <v>0</v>
          </cell>
          <cell r="F149"/>
          <cell r="G149">
            <v>1250000</v>
          </cell>
          <cell r="H149"/>
          <cell r="I149">
            <v>1250000</v>
          </cell>
          <cell r="J149"/>
          <cell r="K149">
            <v>22800</v>
          </cell>
          <cell r="L149"/>
          <cell r="M149">
            <v>1227200</v>
          </cell>
          <cell r="N149"/>
          <cell r="O149">
            <v>1227200</v>
          </cell>
          <cell r="P149"/>
          <cell r="Q149">
            <v>1227200</v>
          </cell>
          <cell r="R149"/>
          <cell r="S149">
            <v>1227200</v>
          </cell>
          <cell r="T149"/>
          <cell r="U149">
            <v>1227200</v>
          </cell>
        </row>
        <row r="150">
          <cell r="A150" t="str">
            <v>2.2.2.2.8</v>
          </cell>
          <cell r="B150"/>
          <cell r="C150"/>
          <cell r="D150"/>
          <cell r="E150">
            <v>57916518</v>
          </cell>
          <cell r="F150"/>
          <cell r="G150">
            <v>-10255662.08</v>
          </cell>
          <cell r="H150"/>
          <cell r="I150">
            <v>47660855.920000002</v>
          </cell>
          <cell r="J150"/>
          <cell r="K150">
            <v>22722221.109999999</v>
          </cell>
          <cell r="L150"/>
          <cell r="M150">
            <v>24938634.809999999</v>
          </cell>
          <cell r="N150"/>
          <cell r="O150">
            <v>20800013.210000001</v>
          </cell>
          <cell r="P150"/>
          <cell r="Q150">
            <v>19690653.440000001</v>
          </cell>
          <cell r="R150"/>
          <cell r="S150">
            <v>18349763.629999999</v>
          </cell>
          <cell r="T150"/>
          <cell r="U150">
            <v>18253799.25</v>
          </cell>
        </row>
        <row r="151">
          <cell r="A151">
            <v>2.2000000000000002</v>
          </cell>
          <cell r="B151" t="str">
            <v>CONTRATACIÓN DE SERVICIOS</v>
          </cell>
          <cell r="C151"/>
          <cell r="D151"/>
          <cell r="E151">
            <v>57916518</v>
          </cell>
          <cell r="F151"/>
          <cell r="G151">
            <v>-10255662.08</v>
          </cell>
          <cell r="H151"/>
          <cell r="I151">
            <v>47660855.920000002</v>
          </cell>
          <cell r="J151"/>
          <cell r="K151">
            <v>22722221.109999999</v>
          </cell>
          <cell r="L151"/>
          <cell r="M151">
            <v>24938634.809999999</v>
          </cell>
          <cell r="N151"/>
          <cell r="O151">
            <v>20800013.210000001</v>
          </cell>
          <cell r="P151"/>
          <cell r="Q151">
            <v>19690653.440000001</v>
          </cell>
          <cell r="R151"/>
          <cell r="S151">
            <v>18349763.629999999</v>
          </cell>
          <cell r="T151"/>
          <cell r="U151">
            <v>18253799.25</v>
          </cell>
        </row>
        <row r="152">
          <cell r="A152" t="str">
            <v>2.2.8</v>
          </cell>
          <cell r="B152" t="str">
            <v>OTROS SERVICIOS NO INCLUIDOS EN CONCEPTOS ANTERIORES</v>
          </cell>
          <cell r="C152"/>
          <cell r="D152"/>
          <cell r="E152">
            <v>57916518</v>
          </cell>
          <cell r="F152"/>
          <cell r="G152">
            <v>-10255662.08</v>
          </cell>
          <cell r="H152"/>
          <cell r="I152">
            <v>47660855.920000002</v>
          </cell>
          <cell r="J152"/>
          <cell r="K152">
            <v>22722221.109999999</v>
          </cell>
          <cell r="L152"/>
          <cell r="M152">
            <v>24938634.809999999</v>
          </cell>
          <cell r="N152"/>
          <cell r="O152">
            <v>20800013.210000001</v>
          </cell>
          <cell r="P152"/>
          <cell r="Q152">
            <v>19690653.440000001</v>
          </cell>
          <cell r="R152"/>
          <cell r="S152">
            <v>18349763.629999999</v>
          </cell>
          <cell r="T152"/>
          <cell r="U152">
            <v>18253799.25</v>
          </cell>
        </row>
        <row r="153">
          <cell r="A153" t="str">
            <v>2.2.8.2</v>
          </cell>
          <cell r="B153" t="str">
            <v>Comisiones y gastos</v>
          </cell>
          <cell r="C153"/>
          <cell r="D153"/>
          <cell r="E153">
            <v>0</v>
          </cell>
          <cell r="F153"/>
          <cell r="G153">
            <v>18000</v>
          </cell>
          <cell r="H153"/>
          <cell r="I153">
            <v>18000</v>
          </cell>
          <cell r="J153"/>
          <cell r="K153">
            <v>0</v>
          </cell>
          <cell r="L153"/>
          <cell r="M153">
            <v>18000</v>
          </cell>
          <cell r="N153"/>
          <cell r="O153">
            <v>0</v>
          </cell>
          <cell r="P153"/>
          <cell r="Q153">
            <v>0</v>
          </cell>
          <cell r="R153"/>
          <cell r="S153">
            <v>0</v>
          </cell>
          <cell r="T153"/>
          <cell r="U153">
            <v>0</v>
          </cell>
        </row>
        <row r="154">
          <cell r="A154" t="str">
            <v>2.2.8.2.01</v>
          </cell>
          <cell r="B154" t="str">
            <v>Comisiones y gastos</v>
          </cell>
          <cell r="C154"/>
          <cell r="D154"/>
          <cell r="E154">
            <v>0</v>
          </cell>
          <cell r="F154"/>
          <cell r="G154">
            <v>18000</v>
          </cell>
          <cell r="H154"/>
          <cell r="I154">
            <v>18000</v>
          </cell>
          <cell r="J154"/>
          <cell r="K154">
            <v>0</v>
          </cell>
          <cell r="L154"/>
          <cell r="M154">
            <v>18000</v>
          </cell>
          <cell r="N154"/>
          <cell r="O154">
            <v>0</v>
          </cell>
          <cell r="P154"/>
          <cell r="Q154">
            <v>0</v>
          </cell>
          <cell r="R154"/>
          <cell r="S154">
            <v>0</v>
          </cell>
          <cell r="T154"/>
          <cell r="U154">
            <v>0</v>
          </cell>
        </row>
        <row r="155">
          <cell r="A155" t="str">
            <v>Ref CCP Concepto.Ref CCP Cuenta</v>
          </cell>
          <cell r="B155"/>
          <cell r="C155"/>
          <cell r="D155" t="str">
            <v>Presupuesto Inicial</v>
          </cell>
          <cell r="E155"/>
          <cell r="F155" t="str">
            <v>Modificaciones Presupestarias</v>
          </cell>
          <cell r="G155"/>
          <cell r="H155" t="str">
            <v>Presupuesto Vigente</v>
          </cell>
          <cell r="I155"/>
          <cell r="J155" t="str">
            <v>Presupuesto Disponible</v>
          </cell>
          <cell r="K155"/>
          <cell r="L155" t="str">
            <v>ETAPAS DEL GASTO</v>
          </cell>
          <cell r="M155"/>
          <cell r="N155"/>
          <cell r="O155"/>
          <cell r="P155"/>
          <cell r="Q155"/>
          <cell r="R155"/>
          <cell r="S155"/>
          <cell r="T155"/>
          <cell r="U155"/>
        </row>
        <row r="156">
          <cell r="A156"/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 t="str">
            <v>Preventivo</v>
          </cell>
          <cell r="M156"/>
          <cell r="N156" t="str">
            <v>Compromiso</v>
          </cell>
          <cell r="O156"/>
          <cell r="P156" t="str">
            <v>Devengado</v>
          </cell>
          <cell r="Q156"/>
          <cell r="R156" t="str">
            <v>Libramiento</v>
          </cell>
          <cell r="S156"/>
          <cell r="T156" t="str">
            <v>Pagado</v>
          </cell>
          <cell r="U156"/>
        </row>
        <row r="157">
          <cell r="A157"/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</row>
        <row r="158">
          <cell r="A158" t="str">
            <v>Total General</v>
          </cell>
          <cell r="B158"/>
          <cell r="C158"/>
          <cell r="D158"/>
          <cell r="E158">
            <v>3017699205</v>
          </cell>
          <cell r="F158"/>
          <cell r="G158">
            <v>42758103.539999999</v>
          </cell>
          <cell r="H158"/>
          <cell r="I158">
            <v>3060457308.54</v>
          </cell>
          <cell r="J158"/>
          <cell r="K158">
            <v>1371937458.1600001</v>
          </cell>
          <cell r="L158"/>
          <cell r="M158">
            <v>1688519850.3800001</v>
          </cell>
          <cell r="N158"/>
          <cell r="O158">
            <v>1591880356.48</v>
          </cell>
          <cell r="P158"/>
          <cell r="Q158">
            <v>1545870127.49</v>
          </cell>
          <cell r="R158"/>
          <cell r="S158">
            <v>1426179944.8800001</v>
          </cell>
          <cell r="T158"/>
          <cell r="U158">
            <v>1425681303.3</v>
          </cell>
        </row>
        <row r="159">
          <cell r="A159" t="str">
            <v>2.2.2.2.8</v>
          </cell>
          <cell r="B159"/>
          <cell r="C159"/>
          <cell r="D159"/>
          <cell r="E159">
            <v>57916518</v>
          </cell>
          <cell r="F159"/>
          <cell r="G159">
            <v>-10255662.08</v>
          </cell>
          <cell r="H159"/>
          <cell r="I159">
            <v>47660855.920000002</v>
          </cell>
          <cell r="J159"/>
          <cell r="K159">
            <v>22722221.109999999</v>
          </cell>
          <cell r="L159"/>
          <cell r="M159">
            <v>24938634.809999999</v>
          </cell>
          <cell r="N159"/>
          <cell r="O159">
            <v>20800013.210000001</v>
          </cell>
          <cell r="P159"/>
          <cell r="Q159">
            <v>19690653.440000001</v>
          </cell>
          <cell r="R159"/>
          <cell r="S159">
            <v>18349763.629999999</v>
          </cell>
          <cell r="T159"/>
          <cell r="U159">
            <v>18253799.25</v>
          </cell>
        </row>
        <row r="160">
          <cell r="A160">
            <v>2.2000000000000002</v>
          </cell>
          <cell r="B160" t="str">
            <v>CONTRATACIÓN DE SERVICIOS</v>
          </cell>
          <cell r="C160"/>
          <cell r="D160"/>
          <cell r="E160">
            <v>57916518</v>
          </cell>
          <cell r="F160"/>
          <cell r="G160">
            <v>-10255662.08</v>
          </cell>
          <cell r="H160"/>
          <cell r="I160">
            <v>47660855.920000002</v>
          </cell>
          <cell r="J160"/>
          <cell r="K160">
            <v>22722221.109999999</v>
          </cell>
          <cell r="L160"/>
          <cell r="M160">
            <v>24938634.809999999</v>
          </cell>
          <cell r="N160"/>
          <cell r="O160">
            <v>20800013.210000001</v>
          </cell>
          <cell r="P160"/>
          <cell r="Q160">
            <v>19690653.440000001</v>
          </cell>
          <cell r="R160"/>
          <cell r="S160">
            <v>18349763.629999999</v>
          </cell>
          <cell r="T160"/>
          <cell r="U160">
            <v>18253799.25</v>
          </cell>
        </row>
        <row r="161">
          <cell r="A161" t="str">
            <v>2.2.8.5</v>
          </cell>
          <cell r="B161" t="str">
            <v>Fumigación, lavandería, limpieza e higiene</v>
          </cell>
          <cell r="C161"/>
          <cell r="D161"/>
          <cell r="E161">
            <v>6497255</v>
          </cell>
          <cell r="F161"/>
          <cell r="G161">
            <v>-1305000</v>
          </cell>
          <cell r="H161"/>
          <cell r="I161">
            <v>5192255</v>
          </cell>
          <cell r="J161"/>
          <cell r="K161">
            <v>3278720.05</v>
          </cell>
          <cell r="L161"/>
          <cell r="M161">
            <v>1913534.95</v>
          </cell>
          <cell r="N161"/>
          <cell r="O161">
            <v>722634.95</v>
          </cell>
          <cell r="P161"/>
          <cell r="Q161">
            <v>722634.95</v>
          </cell>
          <cell r="R161"/>
          <cell r="S161">
            <v>718537.4</v>
          </cell>
          <cell r="T161"/>
          <cell r="U161">
            <v>718537.4</v>
          </cell>
        </row>
        <row r="162">
          <cell r="A162" t="str">
            <v>2.2.8.5.01</v>
          </cell>
          <cell r="B162" t="str">
            <v>Fumigación</v>
          </cell>
          <cell r="C162"/>
          <cell r="D162"/>
          <cell r="E162">
            <v>4788255</v>
          </cell>
          <cell r="F162"/>
          <cell r="G162">
            <v>-1500000</v>
          </cell>
          <cell r="H162"/>
          <cell r="I162">
            <v>3288255</v>
          </cell>
          <cell r="J162"/>
          <cell r="K162">
            <v>1707355</v>
          </cell>
          <cell r="L162"/>
          <cell r="M162">
            <v>1580900</v>
          </cell>
          <cell r="N162"/>
          <cell r="O162">
            <v>590000</v>
          </cell>
          <cell r="P162"/>
          <cell r="Q162">
            <v>590000</v>
          </cell>
          <cell r="R162"/>
          <cell r="S162">
            <v>590000</v>
          </cell>
          <cell r="T162"/>
          <cell r="U162">
            <v>590000</v>
          </cell>
        </row>
        <row r="163">
          <cell r="A163" t="str">
            <v>2.2.8.5.02</v>
          </cell>
          <cell r="B163" t="str">
            <v>Lavandería</v>
          </cell>
          <cell r="C163"/>
          <cell r="D163"/>
          <cell r="E163">
            <v>200000</v>
          </cell>
          <cell r="F163"/>
          <cell r="G163">
            <v>110000</v>
          </cell>
          <cell r="H163"/>
          <cell r="I163">
            <v>310000</v>
          </cell>
          <cell r="J163"/>
          <cell r="K163">
            <v>15125.05</v>
          </cell>
          <cell r="L163"/>
          <cell r="M163">
            <v>294874.95</v>
          </cell>
          <cell r="N163"/>
          <cell r="O163">
            <v>94874.95</v>
          </cell>
          <cell r="P163"/>
          <cell r="Q163">
            <v>94874.95</v>
          </cell>
          <cell r="R163"/>
          <cell r="S163">
            <v>90777.4</v>
          </cell>
          <cell r="T163"/>
          <cell r="U163">
            <v>90777.4</v>
          </cell>
        </row>
        <row r="164">
          <cell r="A164" t="str">
            <v>2.2.8.5.03</v>
          </cell>
          <cell r="B164" t="str">
            <v>Limpieza e higiene</v>
          </cell>
          <cell r="C164"/>
          <cell r="D164"/>
          <cell r="E164">
            <v>1509000</v>
          </cell>
          <cell r="F164"/>
          <cell r="G164">
            <v>85000</v>
          </cell>
          <cell r="H164"/>
          <cell r="I164">
            <v>1594000</v>
          </cell>
          <cell r="J164"/>
          <cell r="K164">
            <v>1556240</v>
          </cell>
          <cell r="L164"/>
          <cell r="M164">
            <v>37760</v>
          </cell>
          <cell r="N164"/>
          <cell r="O164">
            <v>37760</v>
          </cell>
          <cell r="P164"/>
          <cell r="Q164">
            <v>37760</v>
          </cell>
          <cell r="R164"/>
          <cell r="S164">
            <v>37760</v>
          </cell>
          <cell r="T164"/>
          <cell r="U164">
            <v>37760</v>
          </cell>
        </row>
        <row r="165">
          <cell r="A165" t="str">
            <v>2.2.8.6</v>
          </cell>
          <cell r="B165" t="str">
            <v>Servicio de organización de eventos, festividades y actividades de entretenimiento</v>
          </cell>
          <cell r="C165"/>
          <cell r="D165"/>
          <cell r="E165">
            <v>39720795</v>
          </cell>
          <cell r="F165"/>
          <cell r="G165">
            <v>-7060782.0800000001</v>
          </cell>
          <cell r="H165"/>
          <cell r="I165">
            <v>32660012.920000002</v>
          </cell>
          <cell r="J165"/>
          <cell r="K165">
            <v>13739198.060000001</v>
          </cell>
          <cell r="L165"/>
          <cell r="M165">
            <v>18920814.859999999</v>
          </cell>
          <cell r="N165"/>
          <cell r="O165">
            <v>18525360.640000001</v>
          </cell>
          <cell r="P165"/>
          <cell r="Q165">
            <v>18023962.870000001</v>
          </cell>
          <cell r="R165"/>
          <cell r="S165">
            <v>16806623.600000001</v>
          </cell>
          <cell r="T165"/>
          <cell r="U165">
            <v>16806623.600000001</v>
          </cell>
        </row>
        <row r="166">
          <cell r="A166" t="str">
            <v>2.2.8.6.01</v>
          </cell>
          <cell r="B166" t="str">
            <v>Eventos generales</v>
          </cell>
          <cell r="C166"/>
          <cell r="D166"/>
          <cell r="E166">
            <v>39710795</v>
          </cell>
          <cell r="F166"/>
          <cell r="G166">
            <v>-8455000</v>
          </cell>
          <cell r="H166"/>
          <cell r="I166">
            <v>31255795</v>
          </cell>
          <cell r="J166"/>
          <cell r="K166">
            <v>13959175</v>
          </cell>
          <cell r="L166"/>
          <cell r="M166">
            <v>17296620</v>
          </cell>
          <cell r="N166"/>
          <cell r="O166">
            <v>17063165.780000001</v>
          </cell>
          <cell r="P166"/>
          <cell r="Q166">
            <v>16875545.780000001</v>
          </cell>
          <cell r="R166"/>
          <cell r="S166">
            <v>16489423.6</v>
          </cell>
          <cell r="T166"/>
          <cell r="U166">
            <v>16489423.6</v>
          </cell>
        </row>
        <row r="167">
          <cell r="A167" t="str">
            <v>2.2.8.6.02</v>
          </cell>
          <cell r="B167" t="str">
            <v>Festividades</v>
          </cell>
          <cell r="C167"/>
          <cell r="D167"/>
          <cell r="E167">
            <v>10000</v>
          </cell>
          <cell r="F167"/>
          <cell r="G167">
            <v>0</v>
          </cell>
          <cell r="H167"/>
          <cell r="I167">
            <v>10000</v>
          </cell>
          <cell r="J167"/>
          <cell r="K167">
            <v>10000</v>
          </cell>
          <cell r="L167"/>
          <cell r="M167">
            <v>0</v>
          </cell>
          <cell r="N167"/>
          <cell r="O167">
            <v>0</v>
          </cell>
          <cell r="P167"/>
          <cell r="Q167">
            <v>0</v>
          </cell>
          <cell r="R167"/>
          <cell r="S167">
            <v>0</v>
          </cell>
          <cell r="T167"/>
          <cell r="U167">
            <v>0</v>
          </cell>
        </row>
        <row r="168">
          <cell r="A168" t="str">
            <v>2.2.8.6.04</v>
          </cell>
          <cell r="B168" t="str">
            <v>Actuaciones artísticas</v>
          </cell>
          <cell r="C168"/>
          <cell r="D168"/>
          <cell r="E168">
            <v>0</v>
          </cell>
          <cell r="F168"/>
          <cell r="G168">
            <v>1394217.92</v>
          </cell>
          <cell r="H168"/>
          <cell r="I168">
            <v>1394217.92</v>
          </cell>
          <cell r="J168"/>
          <cell r="K168">
            <v>-229976.94</v>
          </cell>
          <cell r="L168"/>
          <cell r="M168">
            <v>1624194.86</v>
          </cell>
          <cell r="N168"/>
          <cell r="O168">
            <v>1462194.86</v>
          </cell>
          <cell r="P168"/>
          <cell r="Q168">
            <v>1148417.0900000001</v>
          </cell>
          <cell r="R168"/>
          <cell r="S168">
            <v>317200</v>
          </cell>
          <cell r="T168"/>
          <cell r="U168">
            <v>317200</v>
          </cell>
        </row>
        <row r="169">
          <cell r="A169" t="str">
            <v>2.2.8.7</v>
          </cell>
          <cell r="B169" t="str">
            <v>Servicios Técnicos y Profesionales</v>
          </cell>
          <cell r="C169"/>
          <cell r="D169"/>
          <cell r="E169">
            <v>11698468</v>
          </cell>
          <cell r="F169"/>
          <cell r="G169">
            <v>-1907880</v>
          </cell>
          <cell r="H169"/>
          <cell r="I169">
            <v>9790588</v>
          </cell>
          <cell r="J169"/>
          <cell r="K169">
            <v>5704303</v>
          </cell>
          <cell r="L169"/>
          <cell r="M169">
            <v>4086285</v>
          </cell>
          <cell r="N169"/>
          <cell r="O169">
            <v>1552017.62</v>
          </cell>
          <cell r="P169"/>
          <cell r="Q169">
            <v>944055.62</v>
          </cell>
          <cell r="R169"/>
          <cell r="S169">
            <v>824602.63</v>
          </cell>
          <cell r="T169"/>
          <cell r="U169">
            <v>728638.25</v>
          </cell>
        </row>
        <row r="170">
          <cell r="A170" t="str">
            <v>2.2.8.7.01</v>
          </cell>
          <cell r="B170" t="str">
            <v>Servicios técnicos y profesionales</v>
          </cell>
          <cell r="C170"/>
          <cell r="D170"/>
          <cell r="E170">
            <v>0</v>
          </cell>
          <cell r="F170"/>
          <cell r="G170">
            <v>324640</v>
          </cell>
          <cell r="H170"/>
          <cell r="I170">
            <v>324640</v>
          </cell>
          <cell r="J170"/>
          <cell r="K170">
            <v>84038</v>
          </cell>
          <cell r="L170"/>
          <cell r="M170">
            <v>240602</v>
          </cell>
          <cell r="N170"/>
          <cell r="O170">
            <v>240602</v>
          </cell>
          <cell r="P170"/>
          <cell r="Q170">
            <v>0</v>
          </cell>
          <cell r="R170"/>
          <cell r="S170">
            <v>0</v>
          </cell>
          <cell r="T170"/>
          <cell r="U170">
            <v>0</v>
          </cell>
        </row>
        <row r="171">
          <cell r="A171" t="str">
            <v>2.2.8.7.02</v>
          </cell>
          <cell r="B171" t="str">
            <v>Servicios jurídicos</v>
          </cell>
          <cell r="C171"/>
          <cell r="D171"/>
          <cell r="E171">
            <v>10000</v>
          </cell>
          <cell r="F171"/>
          <cell r="G171">
            <v>1442480</v>
          </cell>
          <cell r="H171"/>
          <cell r="I171">
            <v>1452480</v>
          </cell>
          <cell r="J171"/>
          <cell r="K171">
            <v>290775.95</v>
          </cell>
          <cell r="L171"/>
          <cell r="M171">
            <v>1161704.05</v>
          </cell>
          <cell r="N171"/>
          <cell r="O171">
            <v>678764</v>
          </cell>
          <cell r="P171"/>
          <cell r="Q171">
            <v>381404</v>
          </cell>
          <cell r="R171"/>
          <cell r="S171">
            <v>381404</v>
          </cell>
          <cell r="T171"/>
          <cell r="U171">
            <v>381404</v>
          </cell>
        </row>
        <row r="172">
          <cell r="A172" t="str">
            <v>2.2.8.7.04</v>
          </cell>
          <cell r="B172" t="str">
            <v>Servicios de capacitación</v>
          </cell>
          <cell r="C172"/>
          <cell r="D172"/>
          <cell r="E172">
            <v>1600000</v>
          </cell>
          <cell r="F172"/>
          <cell r="G172">
            <v>25000</v>
          </cell>
          <cell r="H172"/>
          <cell r="I172">
            <v>1625000</v>
          </cell>
          <cell r="J172"/>
          <cell r="K172">
            <v>1603439.83</v>
          </cell>
          <cell r="L172"/>
          <cell r="M172">
            <v>21560.17</v>
          </cell>
          <cell r="N172"/>
          <cell r="O172">
            <v>21560.17</v>
          </cell>
          <cell r="P172"/>
          <cell r="Q172">
            <v>21560.17</v>
          </cell>
          <cell r="R172"/>
          <cell r="S172">
            <v>21560.17</v>
          </cell>
          <cell r="T172"/>
          <cell r="U172">
            <v>21560.17</v>
          </cell>
        </row>
        <row r="173">
          <cell r="A173" t="str">
            <v>2.2.8.7.05</v>
          </cell>
          <cell r="B173" t="str">
            <v>Servicios de informática y sistemas computarizados</v>
          </cell>
          <cell r="C173"/>
          <cell r="D173"/>
          <cell r="E173">
            <v>1230000</v>
          </cell>
          <cell r="F173"/>
          <cell r="G173">
            <v>0</v>
          </cell>
          <cell r="H173"/>
          <cell r="I173">
            <v>1230000</v>
          </cell>
          <cell r="J173"/>
          <cell r="K173">
            <v>1134035.6200000001</v>
          </cell>
          <cell r="L173"/>
          <cell r="M173">
            <v>95964.38</v>
          </cell>
          <cell r="N173"/>
          <cell r="O173">
            <v>95964.38</v>
          </cell>
          <cell r="P173"/>
          <cell r="Q173">
            <v>95964.38</v>
          </cell>
          <cell r="R173"/>
          <cell r="S173">
            <v>95964.38</v>
          </cell>
          <cell r="T173"/>
          <cell r="U173">
            <v>0</v>
          </cell>
        </row>
        <row r="174">
          <cell r="A174" t="str">
            <v>2.2.8.7.06</v>
          </cell>
          <cell r="B174" t="str">
            <v>Otros servicios técnicos profesionales</v>
          </cell>
          <cell r="C174"/>
          <cell r="D174"/>
          <cell r="E174">
            <v>8858468</v>
          </cell>
          <cell r="F174"/>
          <cell r="G174">
            <v>-3700000</v>
          </cell>
          <cell r="H174"/>
          <cell r="I174">
            <v>5158468</v>
          </cell>
          <cell r="J174"/>
          <cell r="K174">
            <v>2592013.6</v>
          </cell>
          <cell r="L174"/>
          <cell r="M174">
            <v>2566454.4</v>
          </cell>
          <cell r="N174"/>
          <cell r="O174">
            <v>515127.07</v>
          </cell>
          <cell r="P174"/>
          <cell r="Q174">
            <v>445127.07</v>
          </cell>
          <cell r="R174"/>
          <cell r="S174">
            <v>325674.08</v>
          </cell>
          <cell r="T174"/>
          <cell r="U174">
            <v>325674.08</v>
          </cell>
        </row>
        <row r="175">
          <cell r="A175" t="str">
            <v>2.2.2.2.9</v>
          </cell>
          <cell r="B175"/>
          <cell r="C175"/>
          <cell r="D175"/>
          <cell r="E175">
            <v>42350000</v>
          </cell>
          <cell r="F175"/>
          <cell r="G175">
            <v>-1271194</v>
          </cell>
          <cell r="H175"/>
          <cell r="I175">
            <v>41078806</v>
          </cell>
          <cell r="J175"/>
          <cell r="K175">
            <v>9392975.7200000007</v>
          </cell>
          <cell r="L175"/>
          <cell r="M175">
            <v>31685830.280000001</v>
          </cell>
          <cell r="N175"/>
          <cell r="O175">
            <v>11958902.529999999</v>
          </cell>
          <cell r="P175"/>
          <cell r="Q175">
            <v>4906379.6900000004</v>
          </cell>
          <cell r="R175"/>
          <cell r="S175">
            <v>3938784.02</v>
          </cell>
          <cell r="T175"/>
          <cell r="U175">
            <v>3938784.02</v>
          </cell>
        </row>
        <row r="176">
          <cell r="A176">
            <v>2.2000000000000002</v>
          </cell>
          <cell r="B176" t="str">
            <v>CONTRATACIÓN DE SERVICIOS</v>
          </cell>
          <cell r="C176"/>
          <cell r="D176"/>
          <cell r="E176">
            <v>42350000</v>
          </cell>
          <cell r="F176"/>
          <cell r="G176">
            <v>-1271194</v>
          </cell>
          <cell r="H176"/>
          <cell r="I176">
            <v>41078806</v>
          </cell>
          <cell r="J176"/>
          <cell r="K176">
            <v>9392975.7200000007</v>
          </cell>
          <cell r="L176"/>
          <cell r="M176">
            <v>31685830.280000001</v>
          </cell>
          <cell r="N176"/>
          <cell r="O176">
            <v>11958902.529999999</v>
          </cell>
          <cell r="P176"/>
          <cell r="Q176">
            <v>4906379.6900000004</v>
          </cell>
          <cell r="R176"/>
          <cell r="S176">
            <v>3938784.02</v>
          </cell>
          <cell r="T176"/>
          <cell r="U176">
            <v>3938784.02</v>
          </cell>
        </row>
        <row r="177">
          <cell r="A177" t="str">
            <v>2.2.9</v>
          </cell>
          <cell r="B177" t="str">
            <v>OTRAS CONTRATACIONES DE SERVICIOS</v>
          </cell>
          <cell r="C177"/>
          <cell r="D177"/>
          <cell r="E177">
            <v>42350000</v>
          </cell>
          <cell r="F177"/>
          <cell r="G177">
            <v>-1271194</v>
          </cell>
          <cell r="H177"/>
          <cell r="I177">
            <v>41078806</v>
          </cell>
          <cell r="J177"/>
          <cell r="K177">
            <v>9392975.7200000007</v>
          </cell>
          <cell r="L177"/>
          <cell r="M177">
            <v>31685830.280000001</v>
          </cell>
          <cell r="N177"/>
          <cell r="O177">
            <v>11958902.529999999</v>
          </cell>
          <cell r="P177"/>
          <cell r="Q177">
            <v>4906379.6900000004</v>
          </cell>
          <cell r="R177"/>
          <cell r="S177">
            <v>3938784.02</v>
          </cell>
          <cell r="T177"/>
          <cell r="U177">
            <v>3938784.02</v>
          </cell>
        </row>
        <row r="178">
          <cell r="A178" t="str">
            <v>2.2.9.1</v>
          </cell>
          <cell r="B178" t="str">
            <v>Otras contrataciones de servicios</v>
          </cell>
          <cell r="C178"/>
          <cell r="D178"/>
          <cell r="E178">
            <v>1100000</v>
          </cell>
          <cell r="F178"/>
          <cell r="G178">
            <v>308806</v>
          </cell>
          <cell r="H178"/>
          <cell r="I178">
            <v>1408806</v>
          </cell>
          <cell r="J178"/>
          <cell r="K178">
            <v>425787.84</v>
          </cell>
          <cell r="L178"/>
          <cell r="M178">
            <v>983018.16</v>
          </cell>
          <cell r="N178"/>
          <cell r="O178">
            <v>786618.16</v>
          </cell>
          <cell r="P178"/>
          <cell r="Q178">
            <v>786618.16</v>
          </cell>
          <cell r="R178"/>
          <cell r="S178">
            <v>786618.16</v>
          </cell>
          <cell r="T178"/>
          <cell r="U178">
            <v>786618.16</v>
          </cell>
        </row>
        <row r="179">
          <cell r="A179" t="str">
            <v>2.2.9.1.01</v>
          </cell>
          <cell r="B179" t="str">
            <v>Otras contrataciones de servicios</v>
          </cell>
          <cell r="C179"/>
          <cell r="D179"/>
          <cell r="E179">
            <v>1100000</v>
          </cell>
          <cell r="F179"/>
          <cell r="G179">
            <v>308806</v>
          </cell>
          <cell r="H179"/>
          <cell r="I179">
            <v>1408806</v>
          </cell>
          <cell r="J179"/>
          <cell r="K179">
            <v>425787.84</v>
          </cell>
          <cell r="L179"/>
          <cell r="M179">
            <v>983018.16</v>
          </cell>
          <cell r="N179"/>
          <cell r="O179">
            <v>786618.16</v>
          </cell>
          <cell r="P179"/>
          <cell r="Q179">
            <v>786618.16</v>
          </cell>
          <cell r="R179"/>
          <cell r="S179">
            <v>786618.16</v>
          </cell>
          <cell r="T179"/>
          <cell r="U179">
            <v>786618.16</v>
          </cell>
        </row>
        <row r="180">
          <cell r="A180" t="str">
            <v>2.2.9.2</v>
          </cell>
          <cell r="B180" t="str">
            <v>Servicios de alimentación</v>
          </cell>
          <cell r="C180"/>
          <cell r="D180"/>
          <cell r="E180">
            <v>41250000</v>
          </cell>
          <cell r="F180"/>
          <cell r="G180">
            <v>-1580000</v>
          </cell>
          <cell r="H180"/>
          <cell r="I180">
            <v>39670000</v>
          </cell>
          <cell r="J180"/>
          <cell r="K180">
            <v>8967187.8800000008</v>
          </cell>
          <cell r="L180"/>
          <cell r="M180">
            <v>30702812.120000001</v>
          </cell>
          <cell r="N180"/>
          <cell r="O180">
            <v>11172284.369999999</v>
          </cell>
          <cell r="P180"/>
          <cell r="Q180">
            <v>4119761.53</v>
          </cell>
          <cell r="R180"/>
          <cell r="S180">
            <v>3152165.86</v>
          </cell>
          <cell r="T180"/>
          <cell r="U180">
            <v>3152165.86</v>
          </cell>
        </row>
        <row r="181">
          <cell r="A181" t="str">
            <v>2.2.9.2.01</v>
          </cell>
          <cell r="B181" t="str">
            <v>Servicios de alimentación</v>
          </cell>
          <cell r="C181"/>
          <cell r="D181"/>
          <cell r="E181">
            <v>21350000</v>
          </cell>
          <cell r="F181"/>
          <cell r="G181">
            <v>420000</v>
          </cell>
          <cell r="H181"/>
          <cell r="I181">
            <v>21770000</v>
          </cell>
          <cell r="J181"/>
          <cell r="K181">
            <v>2186449.88</v>
          </cell>
          <cell r="L181"/>
          <cell r="M181">
            <v>19583550.120000001</v>
          </cell>
          <cell r="N181"/>
          <cell r="O181">
            <v>9321022.3699999992</v>
          </cell>
          <cell r="P181"/>
          <cell r="Q181">
            <v>2278470.2599999998</v>
          </cell>
          <cell r="R181"/>
          <cell r="S181">
            <v>2278470.2599999998</v>
          </cell>
          <cell r="T181"/>
          <cell r="U181">
            <v>2278470.2599999998</v>
          </cell>
        </row>
        <row r="182">
          <cell r="A182" t="str">
            <v>2.2.9.2.03</v>
          </cell>
          <cell r="B182" t="str">
            <v>Servicios de Catering</v>
          </cell>
          <cell r="C182"/>
          <cell r="D182"/>
          <cell r="E182">
            <v>19900000</v>
          </cell>
          <cell r="F182"/>
          <cell r="G182">
            <v>-2000000</v>
          </cell>
          <cell r="H182"/>
          <cell r="I182">
            <v>17900000</v>
          </cell>
          <cell r="J182"/>
          <cell r="K182">
            <v>6780738</v>
          </cell>
          <cell r="L182"/>
          <cell r="M182">
            <v>11119262</v>
          </cell>
          <cell r="N182"/>
          <cell r="O182">
            <v>1851262</v>
          </cell>
          <cell r="P182"/>
          <cell r="Q182">
            <v>1841291.27</v>
          </cell>
          <cell r="R182"/>
          <cell r="S182">
            <v>873695.6</v>
          </cell>
          <cell r="T182"/>
          <cell r="U182">
            <v>873695.6</v>
          </cell>
        </row>
        <row r="183">
          <cell r="A183" t="str">
            <v>2.3.2.3.1</v>
          </cell>
          <cell r="B183"/>
          <cell r="C183"/>
          <cell r="D183"/>
          <cell r="E183">
            <v>5570000</v>
          </cell>
          <cell r="F183"/>
          <cell r="G183">
            <v>860000</v>
          </cell>
          <cell r="H183"/>
          <cell r="I183">
            <v>6430000</v>
          </cell>
          <cell r="J183"/>
          <cell r="K183">
            <v>2552136.27</v>
          </cell>
          <cell r="L183"/>
          <cell r="M183">
            <v>3877863.73</v>
          </cell>
          <cell r="N183"/>
          <cell r="O183">
            <v>2489811.73</v>
          </cell>
          <cell r="P183"/>
          <cell r="Q183">
            <v>1400324.89</v>
          </cell>
          <cell r="R183"/>
          <cell r="S183">
            <v>242794.99</v>
          </cell>
          <cell r="T183"/>
          <cell r="U183">
            <v>242794.99</v>
          </cell>
        </row>
        <row r="184">
          <cell r="A184">
            <v>2.2999999999999998</v>
          </cell>
          <cell r="B184" t="str">
            <v>MATERIALES Y SUMINISTROS</v>
          </cell>
          <cell r="C184"/>
          <cell r="D184"/>
          <cell r="E184">
            <v>5570000</v>
          </cell>
          <cell r="F184"/>
          <cell r="G184">
            <v>860000</v>
          </cell>
          <cell r="H184"/>
          <cell r="I184">
            <v>6430000</v>
          </cell>
          <cell r="J184"/>
          <cell r="K184">
            <v>2552136.27</v>
          </cell>
          <cell r="L184"/>
          <cell r="M184">
            <v>3877863.73</v>
          </cell>
          <cell r="N184"/>
          <cell r="O184">
            <v>2489811.73</v>
          </cell>
          <cell r="P184"/>
          <cell r="Q184">
            <v>1400324.89</v>
          </cell>
          <cell r="R184"/>
          <cell r="S184">
            <v>242794.99</v>
          </cell>
          <cell r="T184"/>
          <cell r="U184">
            <v>242794.99</v>
          </cell>
        </row>
        <row r="185">
          <cell r="A185" t="str">
            <v>2.3.1</v>
          </cell>
          <cell r="B185" t="str">
            <v>ALIMENTOS Y PRODUCTOS AGROFORESTALES</v>
          </cell>
          <cell r="C185"/>
          <cell r="D185"/>
          <cell r="E185">
            <v>5570000</v>
          </cell>
          <cell r="F185"/>
          <cell r="G185">
            <v>860000</v>
          </cell>
          <cell r="H185"/>
          <cell r="I185">
            <v>6430000</v>
          </cell>
          <cell r="J185"/>
          <cell r="K185">
            <v>2552136.27</v>
          </cell>
          <cell r="L185"/>
          <cell r="M185">
            <v>3877863.73</v>
          </cell>
          <cell r="N185"/>
          <cell r="O185">
            <v>2489811.73</v>
          </cell>
          <cell r="P185"/>
          <cell r="Q185">
            <v>1400324.89</v>
          </cell>
          <cell r="R185"/>
          <cell r="S185">
            <v>242794.99</v>
          </cell>
          <cell r="T185"/>
          <cell r="U185">
            <v>242794.99</v>
          </cell>
        </row>
        <row r="186">
          <cell r="A186" t="str">
            <v>2.3.1.1</v>
          </cell>
          <cell r="B186" t="str">
            <v>Alimentos y bebidas para personas</v>
          </cell>
          <cell r="C186"/>
          <cell r="D186"/>
          <cell r="E186">
            <v>4030000</v>
          </cell>
          <cell r="F186"/>
          <cell r="G186">
            <v>-1100000</v>
          </cell>
          <cell r="H186"/>
          <cell r="I186">
            <v>2930000</v>
          </cell>
          <cell r="J186"/>
          <cell r="K186">
            <v>1383243.17</v>
          </cell>
          <cell r="L186"/>
          <cell r="M186">
            <v>1546756.83</v>
          </cell>
          <cell r="N186"/>
          <cell r="O186">
            <v>168704.83</v>
          </cell>
          <cell r="P186"/>
          <cell r="Q186">
            <v>104815</v>
          </cell>
          <cell r="R186"/>
          <cell r="S186">
            <v>104815</v>
          </cell>
          <cell r="T186"/>
          <cell r="U186">
            <v>104815</v>
          </cell>
        </row>
        <row r="187">
          <cell r="A187" t="str">
            <v>2.3.1.1.01</v>
          </cell>
          <cell r="B187" t="str">
            <v>Alimentos y bebidas para personas</v>
          </cell>
          <cell r="C187"/>
          <cell r="D187"/>
          <cell r="E187">
            <v>4030000</v>
          </cell>
          <cell r="F187"/>
          <cell r="G187">
            <v>-1100000</v>
          </cell>
          <cell r="H187"/>
          <cell r="I187">
            <v>2930000</v>
          </cell>
          <cell r="J187"/>
          <cell r="K187">
            <v>1383243.17</v>
          </cell>
          <cell r="L187"/>
          <cell r="M187">
            <v>1546756.83</v>
          </cell>
          <cell r="N187"/>
          <cell r="O187">
            <v>168704.83</v>
          </cell>
          <cell r="P187"/>
          <cell r="Q187">
            <v>104815</v>
          </cell>
          <cell r="R187"/>
          <cell r="S187">
            <v>104815</v>
          </cell>
          <cell r="T187"/>
          <cell r="U187">
            <v>104815</v>
          </cell>
        </row>
        <row r="188">
          <cell r="A188" t="str">
            <v>2.3.1.3</v>
          </cell>
          <cell r="B188" t="str">
            <v>Productos agroforestales y pecuarios</v>
          </cell>
          <cell r="C188"/>
          <cell r="D188"/>
          <cell r="E188">
            <v>1230000</v>
          </cell>
          <cell r="F188"/>
          <cell r="G188">
            <v>285000</v>
          </cell>
          <cell r="H188"/>
          <cell r="I188">
            <v>1515000</v>
          </cell>
          <cell r="J188"/>
          <cell r="K188">
            <v>965023</v>
          </cell>
          <cell r="L188"/>
          <cell r="M188">
            <v>549977</v>
          </cell>
          <cell r="N188"/>
          <cell r="O188">
            <v>549977</v>
          </cell>
          <cell r="P188"/>
          <cell r="Q188">
            <v>137979.99</v>
          </cell>
          <cell r="R188"/>
          <cell r="S188">
            <v>137979.99</v>
          </cell>
          <cell r="T188"/>
          <cell r="U188">
            <v>137979.99</v>
          </cell>
        </row>
        <row r="189">
          <cell r="A189" t="str">
            <v>2.3.1.3.03</v>
          </cell>
          <cell r="B189" t="str">
            <v>Productos forestales</v>
          </cell>
          <cell r="C189"/>
          <cell r="D189"/>
          <cell r="E189">
            <v>1230000</v>
          </cell>
          <cell r="F189"/>
          <cell r="G189">
            <v>285000</v>
          </cell>
          <cell r="H189"/>
          <cell r="I189">
            <v>1515000</v>
          </cell>
          <cell r="J189"/>
          <cell r="K189">
            <v>965023</v>
          </cell>
          <cell r="L189"/>
          <cell r="M189">
            <v>549977</v>
          </cell>
          <cell r="N189"/>
          <cell r="O189">
            <v>549977</v>
          </cell>
          <cell r="P189"/>
          <cell r="Q189">
            <v>137979.99</v>
          </cell>
          <cell r="R189"/>
          <cell r="S189">
            <v>137979.99</v>
          </cell>
          <cell r="T189"/>
          <cell r="U189">
            <v>137979.99</v>
          </cell>
        </row>
        <row r="190">
          <cell r="A190" t="str">
            <v>2.3.1.4</v>
          </cell>
          <cell r="B190" t="str">
            <v>Madera, corcho y sus manufacturas</v>
          </cell>
          <cell r="C190"/>
          <cell r="D190"/>
          <cell r="E190">
            <v>310000</v>
          </cell>
          <cell r="F190"/>
          <cell r="G190">
            <v>1675000</v>
          </cell>
          <cell r="H190"/>
          <cell r="I190">
            <v>1985000</v>
          </cell>
          <cell r="J190"/>
          <cell r="K190">
            <v>203870.1</v>
          </cell>
          <cell r="L190"/>
          <cell r="M190">
            <v>1781129.9</v>
          </cell>
          <cell r="N190"/>
          <cell r="O190">
            <v>1771129.9</v>
          </cell>
          <cell r="P190"/>
          <cell r="Q190">
            <v>1157529.8999999999</v>
          </cell>
          <cell r="R190"/>
          <cell r="S190">
            <v>0</v>
          </cell>
          <cell r="T190"/>
          <cell r="U190">
            <v>0</v>
          </cell>
        </row>
        <row r="191">
          <cell r="A191" t="str">
            <v>2.3.1.4.01</v>
          </cell>
          <cell r="B191" t="str">
            <v>Madera, corcho y sus manufacturas</v>
          </cell>
          <cell r="C191"/>
          <cell r="D191"/>
          <cell r="E191">
            <v>310000</v>
          </cell>
          <cell r="F191"/>
          <cell r="G191">
            <v>1675000</v>
          </cell>
          <cell r="H191"/>
          <cell r="I191">
            <v>1985000</v>
          </cell>
          <cell r="J191"/>
          <cell r="K191">
            <v>203870.1</v>
          </cell>
          <cell r="L191"/>
          <cell r="M191">
            <v>1781129.9</v>
          </cell>
          <cell r="N191"/>
          <cell r="O191">
            <v>1771129.9</v>
          </cell>
          <cell r="P191"/>
          <cell r="Q191">
            <v>1157529.8999999999</v>
          </cell>
          <cell r="R191"/>
          <cell r="S191">
            <v>0</v>
          </cell>
          <cell r="T191"/>
          <cell r="U191">
            <v>0</v>
          </cell>
        </row>
        <row r="192">
          <cell r="A192" t="str">
            <v>2.3.2.3.2</v>
          </cell>
          <cell r="B192"/>
          <cell r="C192"/>
          <cell r="D192"/>
          <cell r="E192">
            <v>7733000</v>
          </cell>
          <cell r="F192"/>
          <cell r="G192">
            <v>-3358600.94</v>
          </cell>
          <cell r="H192"/>
          <cell r="I192">
            <v>4374399.0599999996</v>
          </cell>
          <cell r="J192"/>
          <cell r="K192">
            <v>2901178.55</v>
          </cell>
          <cell r="L192"/>
          <cell r="M192">
            <v>1473220.51</v>
          </cell>
          <cell r="N192"/>
          <cell r="O192">
            <v>780929.81</v>
          </cell>
          <cell r="P192"/>
          <cell r="Q192">
            <v>416014.81</v>
          </cell>
          <cell r="R192"/>
          <cell r="S192">
            <v>416014.81</v>
          </cell>
          <cell r="T192"/>
          <cell r="U192">
            <v>416014.81</v>
          </cell>
        </row>
        <row r="193">
          <cell r="A193">
            <v>2.2999999999999998</v>
          </cell>
          <cell r="B193" t="str">
            <v>MATERIALES Y SUMINISTROS</v>
          </cell>
          <cell r="C193"/>
          <cell r="D193"/>
          <cell r="E193">
            <v>7733000</v>
          </cell>
          <cell r="F193"/>
          <cell r="G193">
            <v>-3358600.94</v>
          </cell>
          <cell r="H193"/>
          <cell r="I193">
            <v>4374399.0599999996</v>
          </cell>
          <cell r="J193"/>
          <cell r="K193">
            <v>2901178.55</v>
          </cell>
          <cell r="L193"/>
          <cell r="M193">
            <v>1473220.51</v>
          </cell>
          <cell r="N193"/>
          <cell r="O193">
            <v>780929.81</v>
          </cell>
          <cell r="P193"/>
          <cell r="Q193">
            <v>416014.81</v>
          </cell>
          <cell r="R193"/>
          <cell r="S193">
            <v>416014.81</v>
          </cell>
          <cell r="T193"/>
          <cell r="U193">
            <v>416014.81</v>
          </cell>
        </row>
        <row r="194">
          <cell r="A194" t="str">
            <v>2.3.2</v>
          </cell>
          <cell r="B194" t="str">
            <v>TEXTILES Y VESTUARIOS</v>
          </cell>
          <cell r="C194"/>
          <cell r="D194"/>
          <cell r="E194">
            <v>7733000</v>
          </cell>
          <cell r="F194"/>
          <cell r="G194">
            <v>-3358600.94</v>
          </cell>
          <cell r="H194"/>
          <cell r="I194">
            <v>4374399.0599999996</v>
          </cell>
          <cell r="J194"/>
          <cell r="K194">
            <v>2901178.55</v>
          </cell>
          <cell r="L194"/>
          <cell r="M194">
            <v>1473220.51</v>
          </cell>
          <cell r="N194"/>
          <cell r="O194">
            <v>780929.81</v>
          </cell>
          <cell r="P194"/>
          <cell r="Q194">
            <v>416014.81</v>
          </cell>
          <cell r="R194"/>
          <cell r="S194">
            <v>416014.81</v>
          </cell>
          <cell r="T194"/>
          <cell r="U194">
            <v>416014.81</v>
          </cell>
        </row>
        <row r="195">
          <cell r="A195" t="str">
            <v>2.3.2.1</v>
          </cell>
          <cell r="B195" t="str">
            <v>Hilados, fibras, telas y útiles de costura</v>
          </cell>
          <cell r="C195"/>
          <cell r="D195"/>
          <cell r="E195">
            <v>208000</v>
          </cell>
          <cell r="F195"/>
          <cell r="G195">
            <v>0</v>
          </cell>
          <cell r="H195"/>
          <cell r="I195">
            <v>208000</v>
          </cell>
          <cell r="J195"/>
          <cell r="K195">
            <v>203693</v>
          </cell>
          <cell r="L195"/>
          <cell r="M195">
            <v>4307</v>
          </cell>
          <cell r="N195"/>
          <cell r="O195">
            <v>4307</v>
          </cell>
          <cell r="P195"/>
          <cell r="Q195">
            <v>4307</v>
          </cell>
          <cell r="R195"/>
          <cell r="S195">
            <v>4307</v>
          </cell>
          <cell r="T195"/>
          <cell r="U195">
            <v>4307</v>
          </cell>
        </row>
        <row r="196">
          <cell r="A196" t="str">
            <v>2.3.2.1.01</v>
          </cell>
          <cell r="B196" t="str">
            <v>Hilados, fibras, telas y útiles de costura</v>
          </cell>
          <cell r="C196"/>
          <cell r="D196"/>
          <cell r="E196">
            <v>208000</v>
          </cell>
          <cell r="F196"/>
          <cell r="G196">
            <v>0</v>
          </cell>
          <cell r="H196"/>
          <cell r="I196">
            <v>208000</v>
          </cell>
          <cell r="J196"/>
          <cell r="K196">
            <v>203693</v>
          </cell>
          <cell r="L196"/>
          <cell r="M196">
            <v>4307</v>
          </cell>
          <cell r="N196"/>
          <cell r="O196">
            <v>4307</v>
          </cell>
          <cell r="P196"/>
          <cell r="Q196">
            <v>4307</v>
          </cell>
          <cell r="R196"/>
          <cell r="S196">
            <v>4307</v>
          </cell>
          <cell r="T196"/>
          <cell r="U196">
            <v>4307</v>
          </cell>
        </row>
        <row r="197">
          <cell r="A197" t="str">
            <v>2.3.2.2</v>
          </cell>
          <cell r="B197" t="str">
            <v>Acabados textiles</v>
          </cell>
          <cell r="C197"/>
          <cell r="D197"/>
          <cell r="E197">
            <v>3475000</v>
          </cell>
          <cell r="F197"/>
          <cell r="G197">
            <v>-2353400.94</v>
          </cell>
          <cell r="H197"/>
          <cell r="I197">
            <v>1121599.06</v>
          </cell>
          <cell r="J197"/>
          <cell r="K197">
            <v>319568.36</v>
          </cell>
          <cell r="L197"/>
          <cell r="M197">
            <v>802030.7</v>
          </cell>
          <cell r="N197"/>
          <cell r="O197">
            <v>109740</v>
          </cell>
          <cell r="P197"/>
          <cell r="Q197">
            <v>109740</v>
          </cell>
          <cell r="R197"/>
          <cell r="S197">
            <v>109740</v>
          </cell>
          <cell r="T197"/>
          <cell r="U197">
            <v>109740</v>
          </cell>
        </row>
        <row r="198">
          <cell r="A198" t="str">
            <v>2.3.2.2.01</v>
          </cell>
          <cell r="B198" t="str">
            <v>Acabados textiles</v>
          </cell>
          <cell r="C198"/>
          <cell r="D198"/>
          <cell r="E198">
            <v>3475000</v>
          </cell>
          <cell r="F198"/>
          <cell r="G198">
            <v>-2353400.94</v>
          </cell>
          <cell r="H198"/>
          <cell r="I198">
            <v>1121599.06</v>
          </cell>
          <cell r="J198"/>
          <cell r="K198">
            <v>319568.36</v>
          </cell>
          <cell r="L198"/>
          <cell r="M198">
            <v>802030.7</v>
          </cell>
          <cell r="N198"/>
          <cell r="O198">
            <v>109740</v>
          </cell>
          <cell r="P198"/>
          <cell r="Q198">
            <v>109740</v>
          </cell>
          <cell r="R198"/>
          <cell r="S198">
            <v>109740</v>
          </cell>
          <cell r="T198"/>
          <cell r="U198">
            <v>109740</v>
          </cell>
        </row>
        <row r="199">
          <cell r="A199" t="str">
            <v>2.3.2.3</v>
          </cell>
          <cell r="B199" t="str">
            <v>Prendas y accesorios de vestir</v>
          </cell>
          <cell r="C199"/>
          <cell r="D199"/>
          <cell r="E199">
            <v>4050000</v>
          </cell>
          <cell r="F199"/>
          <cell r="G199">
            <v>-1005200</v>
          </cell>
          <cell r="H199"/>
          <cell r="I199">
            <v>3044800</v>
          </cell>
          <cell r="J199"/>
          <cell r="K199">
            <v>2377917.19</v>
          </cell>
          <cell r="L199"/>
          <cell r="M199">
            <v>666882.81000000006</v>
          </cell>
          <cell r="N199"/>
          <cell r="O199">
            <v>666882.81000000006</v>
          </cell>
          <cell r="P199"/>
          <cell r="Q199">
            <v>301967.81</v>
          </cell>
          <cell r="R199"/>
          <cell r="S199">
            <v>301967.81</v>
          </cell>
          <cell r="T199"/>
          <cell r="U199">
            <v>301967.81</v>
          </cell>
        </row>
        <row r="200">
          <cell r="A200" t="str">
            <v>2.3.2.3.01</v>
          </cell>
          <cell r="B200" t="str">
            <v>Prendas y accesorios de vestir</v>
          </cell>
          <cell r="C200"/>
          <cell r="D200"/>
          <cell r="E200">
            <v>4050000</v>
          </cell>
          <cell r="F200"/>
          <cell r="G200">
            <v>-1005200</v>
          </cell>
          <cell r="H200"/>
          <cell r="I200">
            <v>3044800</v>
          </cell>
          <cell r="J200"/>
          <cell r="K200">
            <v>2377917.19</v>
          </cell>
          <cell r="L200"/>
          <cell r="M200">
            <v>666882.81000000006</v>
          </cell>
          <cell r="N200"/>
          <cell r="O200">
            <v>666882.81000000006</v>
          </cell>
          <cell r="P200"/>
          <cell r="Q200">
            <v>301967.81</v>
          </cell>
          <cell r="R200"/>
          <cell r="S200">
            <v>301967.81</v>
          </cell>
          <cell r="T200"/>
          <cell r="U200">
            <v>301967.81</v>
          </cell>
        </row>
        <row r="201">
          <cell r="A201" t="str">
            <v>Ref CCP Concepto.Ref CCP Cuenta</v>
          </cell>
          <cell r="B201"/>
          <cell r="C201"/>
          <cell r="D201" t="str">
            <v>Presupuesto Inicial</v>
          </cell>
          <cell r="E201"/>
          <cell r="F201" t="str">
            <v>Modificaciones Presupestarias</v>
          </cell>
          <cell r="G201"/>
          <cell r="H201" t="str">
            <v>Presupuesto Vigente</v>
          </cell>
          <cell r="I201"/>
          <cell r="J201" t="str">
            <v>Presupuesto Disponible</v>
          </cell>
          <cell r="K201"/>
          <cell r="L201" t="str">
            <v>ETAPAS DEL GASTO</v>
          </cell>
          <cell r="M201"/>
          <cell r="N201"/>
          <cell r="O201"/>
          <cell r="P201"/>
          <cell r="Q201"/>
          <cell r="R201"/>
          <cell r="S201"/>
          <cell r="T201"/>
          <cell r="U201"/>
        </row>
        <row r="202">
          <cell r="A202"/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 t="str">
            <v>Preventivo</v>
          </cell>
          <cell r="M202"/>
          <cell r="N202" t="str">
            <v>Compromiso</v>
          </cell>
          <cell r="O202"/>
          <cell r="P202" t="str">
            <v>Devengado</v>
          </cell>
          <cell r="Q202"/>
          <cell r="R202" t="str">
            <v>Libramiento</v>
          </cell>
          <cell r="S202"/>
          <cell r="T202" t="str">
            <v>Pagado</v>
          </cell>
          <cell r="U202"/>
        </row>
        <row r="203">
          <cell r="A203"/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</row>
        <row r="204">
          <cell r="A204" t="str">
            <v>Total General</v>
          </cell>
          <cell r="B204"/>
          <cell r="C204"/>
          <cell r="D204"/>
          <cell r="E204">
            <v>3017699205</v>
          </cell>
          <cell r="F204"/>
          <cell r="G204">
            <v>42758103.539999999</v>
          </cell>
          <cell r="H204"/>
          <cell r="I204">
            <v>3060457308.54</v>
          </cell>
          <cell r="J204"/>
          <cell r="K204">
            <v>1371937458.1600001</v>
          </cell>
          <cell r="L204"/>
          <cell r="M204">
            <v>1688519850.3800001</v>
          </cell>
          <cell r="N204"/>
          <cell r="O204">
            <v>1591880356.48</v>
          </cell>
          <cell r="P204"/>
          <cell r="Q204">
            <v>1545870127.49</v>
          </cell>
          <cell r="R204"/>
          <cell r="S204">
            <v>1426179944.8800001</v>
          </cell>
          <cell r="T204"/>
          <cell r="U204">
            <v>1425681303.3</v>
          </cell>
        </row>
        <row r="205">
          <cell r="A205" t="str">
            <v>2.3.2.3.3</v>
          </cell>
          <cell r="B205"/>
          <cell r="C205"/>
          <cell r="D205"/>
          <cell r="E205">
            <v>7655000</v>
          </cell>
          <cell r="F205"/>
          <cell r="G205">
            <v>-350000</v>
          </cell>
          <cell r="H205"/>
          <cell r="I205">
            <v>7305000</v>
          </cell>
          <cell r="J205"/>
          <cell r="K205">
            <v>5702157.0499999998</v>
          </cell>
          <cell r="L205"/>
          <cell r="M205">
            <v>1602842.95</v>
          </cell>
          <cell r="N205"/>
          <cell r="O205">
            <v>1511421.95</v>
          </cell>
          <cell r="P205"/>
          <cell r="Q205">
            <v>1452209.55</v>
          </cell>
          <cell r="R205"/>
          <cell r="S205">
            <v>761561.56</v>
          </cell>
          <cell r="T205"/>
          <cell r="U205">
            <v>761561.56</v>
          </cell>
        </row>
        <row r="206">
          <cell r="A206">
            <v>2.2999999999999998</v>
          </cell>
          <cell r="B206" t="str">
            <v>MATERIALES Y SUMINISTROS</v>
          </cell>
          <cell r="C206"/>
          <cell r="D206"/>
          <cell r="E206">
            <v>7655000</v>
          </cell>
          <cell r="F206"/>
          <cell r="G206">
            <v>-350000</v>
          </cell>
          <cell r="H206"/>
          <cell r="I206">
            <v>7305000</v>
          </cell>
          <cell r="J206"/>
          <cell r="K206">
            <v>5702157.0499999998</v>
          </cell>
          <cell r="L206"/>
          <cell r="M206">
            <v>1602842.95</v>
          </cell>
          <cell r="N206"/>
          <cell r="O206">
            <v>1511421.95</v>
          </cell>
          <cell r="P206"/>
          <cell r="Q206">
            <v>1452209.55</v>
          </cell>
          <cell r="R206"/>
          <cell r="S206">
            <v>761561.56</v>
          </cell>
          <cell r="T206"/>
          <cell r="U206">
            <v>761561.56</v>
          </cell>
        </row>
        <row r="207">
          <cell r="A207" t="str">
            <v>2.3.3</v>
          </cell>
          <cell r="B207" t="str">
            <v>PAPEL, CARTÓN E IMPRESOS</v>
          </cell>
          <cell r="C207"/>
          <cell r="D207"/>
          <cell r="E207">
            <v>7655000</v>
          </cell>
          <cell r="F207"/>
          <cell r="G207">
            <v>-350000</v>
          </cell>
          <cell r="H207"/>
          <cell r="I207">
            <v>7305000</v>
          </cell>
          <cell r="J207"/>
          <cell r="K207">
            <v>5702157.0499999998</v>
          </cell>
          <cell r="L207"/>
          <cell r="M207">
            <v>1602842.95</v>
          </cell>
          <cell r="N207"/>
          <cell r="O207">
            <v>1511421.95</v>
          </cell>
          <cell r="P207"/>
          <cell r="Q207">
            <v>1452209.55</v>
          </cell>
          <cell r="R207"/>
          <cell r="S207">
            <v>761561.56</v>
          </cell>
          <cell r="T207"/>
          <cell r="U207">
            <v>761561.56</v>
          </cell>
        </row>
        <row r="208">
          <cell r="A208" t="str">
            <v>2.3.3.1</v>
          </cell>
          <cell r="B208" t="str">
            <v>Papel de escritorio</v>
          </cell>
          <cell r="C208"/>
          <cell r="D208"/>
          <cell r="E208">
            <v>1065000</v>
          </cell>
          <cell r="F208"/>
          <cell r="G208">
            <v>-25000</v>
          </cell>
          <cell r="H208"/>
          <cell r="I208">
            <v>1040000</v>
          </cell>
          <cell r="J208"/>
          <cell r="K208">
            <v>988389.16</v>
          </cell>
          <cell r="L208"/>
          <cell r="M208">
            <v>51610.84</v>
          </cell>
          <cell r="N208"/>
          <cell r="O208">
            <v>11903.84</v>
          </cell>
          <cell r="P208"/>
          <cell r="Q208">
            <v>11903.84</v>
          </cell>
          <cell r="R208"/>
          <cell r="S208">
            <v>11903.84</v>
          </cell>
          <cell r="T208"/>
          <cell r="U208">
            <v>11903.84</v>
          </cell>
        </row>
        <row r="209">
          <cell r="A209" t="str">
            <v>2.3.3.1.01</v>
          </cell>
          <cell r="B209" t="str">
            <v>Papel de escritorio</v>
          </cell>
          <cell r="C209"/>
          <cell r="D209"/>
          <cell r="E209">
            <v>1065000</v>
          </cell>
          <cell r="F209"/>
          <cell r="G209">
            <v>-25000</v>
          </cell>
          <cell r="H209"/>
          <cell r="I209">
            <v>1040000</v>
          </cell>
          <cell r="J209"/>
          <cell r="K209">
            <v>988389.16</v>
          </cell>
          <cell r="L209"/>
          <cell r="M209">
            <v>51610.84</v>
          </cell>
          <cell r="N209"/>
          <cell r="O209">
            <v>11903.84</v>
          </cell>
          <cell r="P209"/>
          <cell r="Q209">
            <v>11903.84</v>
          </cell>
          <cell r="R209"/>
          <cell r="S209">
            <v>11903.84</v>
          </cell>
          <cell r="T209"/>
          <cell r="U209">
            <v>11903.84</v>
          </cell>
        </row>
        <row r="210">
          <cell r="A210" t="str">
            <v>2.3.3.2</v>
          </cell>
          <cell r="B210" t="str">
            <v>Papel y cartón</v>
          </cell>
          <cell r="C210"/>
          <cell r="D210"/>
          <cell r="E210">
            <v>3025000</v>
          </cell>
          <cell r="F210"/>
          <cell r="G210">
            <v>200000</v>
          </cell>
          <cell r="H210"/>
          <cell r="I210">
            <v>3225000</v>
          </cell>
          <cell r="J210"/>
          <cell r="K210">
            <v>1705394.89</v>
          </cell>
          <cell r="L210"/>
          <cell r="M210">
            <v>1519605.11</v>
          </cell>
          <cell r="N210"/>
          <cell r="O210">
            <v>1474091.11</v>
          </cell>
          <cell r="P210"/>
          <cell r="Q210">
            <v>1414878.71</v>
          </cell>
          <cell r="R210"/>
          <cell r="S210">
            <v>739155.72</v>
          </cell>
          <cell r="T210"/>
          <cell r="U210">
            <v>739155.72</v>
          </cell>
        </row>
        <row r="211">
          <cell r="A211" t="str">
            <v>2.3.3.2.01</v>
          </cell>
          <cell r="B211" t="str">
            <v>Papel y cartón</v>
          </cell>
          <cell r="C211"/>
          <cell r="D211"/>
          <cell r="E211">
            <v>3025000</v>
          </cell>
          <cell r="F211"/>
          <cell r="G211">
            <v>200000</v>
          </cell>
          <cell r="H211"/>
          <cell r="I211">
            <v>3225000</v>
          </cell>
          <cell r="J211"/>
          <cell r="K211">
            <v>1705394.89</v>
          </cell>
          <cell r="L211"/>
          <cell r="M211">
            <v>1519605.11</v>
          </cell>
          <cell r="N211"/>
          <cell r="O211">
            <v>1474091.11</v>
          </cell>
          <cell r="P211"/>
          <cell r="Q211">
            <v>1414878.71</v>
          </cell>
          <cell r="R211"/>
          <cell r="S211">
            <v>739155.72</v>
          </cell>
          <cell r="T211"/>
          <cell r="U211">
            <v>739155.72</v>
          </cell>
        </row>
        <row r="212">
          <cell r="A212" t="str">
            <v>2.3.3.3</v>
          </cell>
          <cell r="B212" t="str">
            <v>Productos de artes gráficas</v>
          </cell>
          <cell r="C212"/>
          <cell r="D212"/>
          <cell r="E212">
            <v>2410000</v>
          </cell>
          <cell r="F212"/>
          <cell r="G212">
            <v>-500000</v>
          </cell>
          <cell r="H212"/>
          <cell r="I212">
            <v>1910000</v>
          </cell>
          <cell r="J212"/>
          <cell r="K212">
            <v>1899498</v>
          </cell>
          <cell r="L212"/>
          <cell r="M212">
            <v>10502</v>
          </cell>
          <cell r="N212"/>
          <cell r="O212">
            <v>10502</v>
          </cell>
          <cell r="P212"/>
          <cell r="Q212">
            <v>10502</v>
          </cell>
          <cell r="R212"/>
          <cell r="S212">
            <v>10502</v>
          </cell>
          <cell r="T212"/>
          <cell r="U212">
            <v>10502</v>
          </cell>
        </row>
        <row r="213">
          <cell r="A213" t="str">
            <v>2.3.3.3.01</v>
          </cell>
          <cell r="B213" t="str">
            <v>Productos de artes gráficas</v>
          </cell>
          <cell r="C213"/>
          <cell r="D213"/>
          <cell r="E213">
            <v>2410000</v>
          </cell>
          <cell r="F213"/>
          <cell r="G213">
            <v>-500000</v>
          </cell>
          <cell r="H213"/>
          <cell r="I213">
            <v>1910000</v>
          </cell>
          <cell r="J213"/>
          <cell r="K213">
            <v>1899498</v>
          </cell>
          <cell r="L213"/>
          <cell r="M213">
            <v>10502</v>
          </cell>
          <cell r="N213"/>
          <cell r="O213">
            <v>10502</v>
          </cell>
          <cell r="P213"/>
          <cell r="Q213">
            <v>10502</v>
          </cell>
          <cell r="R213"/>
          <cell r="S213">
            <v>10502</v>
          </cell>
          <cell r="T213"/>
          <cell r="U213">
            <v>10502</v>
          </cell>
        </row>
        <row r="214">
          <cell r="A214" t="str">
            <v>2.3.3.4</v>
          </cell>
          <cell r="B214" t="str">
            <v>Libros, revistas y periódicos</v>
          </cell>
          <cell r="C214"/>
          <cell r="D214"/>
          <cell r="E214">
            <v>155000</v>
          </cell>
          <cell r="F214"/>
          <cell r="G214">
            <v>-25000</v>
          </cell>
          <cell r="H214"/>
          <cell r="I214">
            <v>130000</v>
          </cell>
          <cell r="J214"/>
          <cell r="K214">
            <v>108875</v>
          </cell>
          <cell r="L214"/>
          <cell r="M214">
            <v>21125</v>
          </cell>
          <cell r="N214"/>
          <cell r="O214">
            <v>14925</v>
          </cell>
          <cell r="P214"/>
          <cell r="Q214">
            <v>14925</v>
          </cell>
          <cell r="R214"/>
          <cell r="S214">
            <v>0</v>
          </cell>
          <cell r="T214"/>
          <cell r="U214">
            <v>0</v>
          </cell>
        </row>
        <row r="215">
          <cell r="A215" t="str">
            <v>2.3.3.4.01</v>
          </cell>
          <cell r="B215" t="str">
            <v>Libros, revistas y periódicos</v>
          </cell>
          <cell r="C215"/>
          <cell r="D215"/>
          <cell r="E215">
            <v>155000</v>
          </cell>
          <cell r="F215"/>
          <cell r="G215">
            <v>-25000</v>
          </cell>
          <cell r="H215"/>
          <cell r="I215">
            <v>130000</v>
          </cell>
          <cell r="J215"/>
          <cell r="K215">
            <v>108875</v>
          </cell>
          <cell r="L215"/>
          <cell r="M215">
            <v>21125</v>
          </cell>
          <cell r="N215"/>
          <cell r="O215">
            <v>14925</v>
          </cell>
          <cell r="P215"/>
          <cell r="Q215">
            <v>14925</v>
          </cell>
          <cell r="R215"/>
          <cell r="S215">
            <v>0</v>
          </cell>
          <cell r="T215"/>
          <cell r="U215">
            <v>0</v>
          </cell>
        </row>
        <row r="216">
          <cell r="A216" t="str">
            <v>2.3.3.5</v>
          </cell>
          <cell r="B216" t="str">
            <v>Textos de enseñanza</v>
          </cell>
          <cell r="C216"/>
          <cell r="D216"/>
          <cell r="E216">
            <v>1000000</v>
          </cell>
          <cell r="F216"/>
          <cell r="G216">
            <v>0</v>
          </cell>
          <cell r="H216"/>
          <cell r="I216">
            <v>1000000</v>
          </cell>
          <cell r="J216"/>
          <cell r="K216">
            <v>1000000</v>
          </cell>
          <cell r="L216"/>
          <cell r="M216">
            <v>0</v>
          </cell>
          <cell r="N216"/>
          <cell r="O216">
            <v>0</v>
          </cell>
          <cell r="P216"/>
          <cell r="Q216">
            <v>0</v>
          </cell>
          <cell r="R216"/>
          <cell r="S216">
            <v>0</v>
          </cell>
          <cell r="T216"/>
          <cell r="U216">
            <v>0</v>
          </cell>
        </row>
        <row r="217">
          <cell r="A217" t="str">
            <v>2.3.3.5.01</v>
          </cell>
          <cell r="B217" t="str">
            <v>Textos de enseñanza</v>
          </cell>
          <cell r="C217"/>
          <cell r="D217"/>
          <cell r="E217">
            <v>1000000</v>
          </cell>
          <cell r="F217"/>
          <cell r="G217">
            <v>0</v>
          </cell>
          <cell r="H217"/>
          <cell r="I217">
            <v>1000000</v>
          </cell>
          <cell r="J217"/>
          <cell r="K217">
            <v>1000000</v>
          </cell>
          <cell r="L217"/>
          <cell r="M217">
            <v>0</v>
          </cell>
          <cell r="N217"/>
          <cell r="O217">
            <v>0</v>
          </cell>
          <cell r="P217"/>
          <cell r="Q217">
            <v>0</v>
          </cell>
          <cell r="R217"/>
          <cell r="S217">
            <v>0</v>
          </cell>
          <cell r="T217"/>
          <cell r="U217">
            <v>0</v>
          </cell>
        </row>
        <row r="218">
          <cell r="A218" t="str">
            <v>2.3.2.3.5</v>
          </cell>
          <cell r="B218"/>
          <cell r="C218"/>
          <cell r="D218"/>
          <cell r="E218">
            <v>1160000</v>
          </cell>
          <cell r="F218"/>
          <cell r="G218">
            <v>-365600</v>
          </cell>
          <cell r="H218"/>
          <cell r="I218">
            <v>794400</v>
          </cell>
          <cell r="J218"/>
          <cell r="K218">
            <v>508448.1</v>
          </cell>
          <cell r="L218"/>
          <cell r="M218">
            <v>285951.90000000002</v>
          </cell>
          <cell r="N218"/>
          <cell r="O218">
            <v>12808.9</v>
          </cell>
          <cell r="P218"/>
          <cell r="Q218">
            <v>147.5</v>
          </cell>
          <cell r="R218"/>
          <cell r="S218">
            <v>147.5</v>
          </cell>
          <cell r="T218"/>
          <cell r="U218">
            <v>147.5</v>
          </cell>
        </row>
        <row r="219">
          <cell r="A219">
            <v>2.2999999999999998</v>
          </cell>
          <cell r="B219" t="str">
            <v>MATERIALES Y SUMINISTROS</v>
          </cell>
          <cell r="C219"/>
          <cell r="D219"/>
          <cell r="E219">
            <v>1160000</v>
          </cell>
          <cell r="F219"/>
          <cell r="G219">
            <v>-365600</v>
          </cell>
          <cell r="H219"/>
          <cell r="I219">
            <v>794400</v>
          </cell>
          <cell r="J219"/>
          <cell r="K219">
            <v>508448.1</v>
          </cell>
          <cell r="L219"/>
          <cell r="M219">
            <v>285951.90000000002</v>
          </cell>
          <cell r="N219"/>
          <cell r="O219">
            <v>12808.9</v>
          </cell>
          <cell r="P219"/>
          <cell r="Q219">
            <v>147.5</v>
          </cell>
          <cell r="R219"/>
          <cell r="S219">
            <v>147.5</v>
          </cell>
          <cell r="T219"/>
          <cell r="U219">
            <v>147.5</v>
          </cell>
        </row>
        <row r="220">
          <cell r="A220" t="str">
            <v>2.3.5</v>
          </cell>
          <cell r="B220" t="str">
            <v>CUERO, CAUCHO Y PLÁSTICO</v>
          </cell>
          <cell r="C220"/>
          <cell r="D220"/>
          <cell r="E220">
            <v>1160000</v>
          </cell>
          <cell r="F220"/>
          <cell r="G220">
            <v>-365600</v>
          </cell>
          <cell r="H220"/>
          <cell r="I220">
            <v>794400</v>
          </cell>
          <cell r="J220"/>
          <cell r="K220">
            <v>508448.1</v>
          </cell>
          <cell r="L220"/>
          <cell r="M220">
            <v>285951.90000000002</v>
          </cell>
          <cell r="N220"/>
          <cell r="O220">
            <v>12808.9</v>
          </cell>
          <cell r="P220"/>
          <cell r="Q220">
            <v>147.5</v>
          </cell>
          <cell r="R220"/>
          <cell r="S220">
            <v>147.5</v>
          </cell>
          <cell r="T220"/>
          <cell r="U220">
            <v>147.5</v>
          </cell>
        </row>
        <row r="221">
          <cell r="A221" t="str">
            <v>2.3.5.3</v>
          </cell>
          <cell r="B221" t="str">
            <v>Llantas y neumáticos</v>
          </cell>
          <cell r="C221"/>
          <cell r="D221"/>
          <cell r="E221">
            <v>650000</v>
          </cell>
          <cell r="F221"/>
          <cell r="G221">
            <v>0</v>
          </cell>
          <cell r="H221"/>
          <cell r="I221">
            <v>650000</v>
          </cell>
          <cell r="J221"/>
          <cell r="K221">
            <v>650000</v>
          </cell>
          <cell r="L221"/>
          <cell r="M221">
            <v>0</v>
          </cell>
          <cell r="N221"/>
          <cell r="O221">
            <v>0</v>
          </cell>
          <cell r="P221"/>
          <cell r="Q221">
            <v>0</v>
          </cell>
          <cell r="R221"/>
          <cell r="S221">
            <v>0</v>
          </cell>
          <cell r="T221"/>
          <cell r="U221">
            <v>0</v>
          </cell>
        </row>
        <row r="222">
          <cell r="A222" t="str">
            <v>2.3.5.3.01</v>
          </cell>
          <cell r="B222" t="str">
            <v>Llantas y neumáticos</v>
          </cell>
          <cell r="C222"/>
          <cell r="D222"/>
          <cell r="E222">
            <v>650000</v>
          </cell>
          <cell r="F222"/>
          <cell r="G222">
            <v>0</v>
          </cell>
          <cell r="H222"/>
          <cell r="I222">
            <v>650000</v>
          </cell>
          <cell r="J222"/>
          <cell r="K222">
            <v>650000</v>
          </cell>
          <cell r="L222"/>
          <cell r="M222">
            <v>0</v>
          </cell>
          <cell r="N222"/>
          <cell r="O222">
            <v>0</v>
          </cell>
          <cell r="P222"/>
          <cell r="Q222">
            <v>0</v>
          </cell>
          <cell r="R222"/>
          <cell r="S222">
            <v>0</v>
          </cell>
          <cell r="T222"/>
          <cell r="U222">
            <v>0</v>
          </cell>
        </row>
        <row r="223">
          <cell r="A223" t="str">
            <v>2.3.5.4</v>
          </cell>
          <cell r="B223" t="str">
            <v>Artículos de caucho</v>
          </cell>
          <cell r="C223"/>
          <cell r="D223"/>
          <cell r="E223">
            <v>5000</v>
          </cell>
          <cell r="F223"/>
          <cell r="G223">
            <v>20000</v>
          </cell>
          <cell r="H223"/>
          <cell r="I223">
            <v>25000</v>
          </cell>
          <cell r="J223"/>
          <cell r="K223">
            <v>9357</v>
          </cell>
          <cell r="L223"/>
          <cell r="M223">
            <v>15643</v>
          </cell>
          <cell r="N223"/>
          <cell r="O223">
            <v>0</v>
          </cell>
          <cell r="P223"/>
          <cell r="Q223">
            <v>0</v>
          </cell>
          <cell r="R223"/>
          <cell r="S223">
            <v>0</v>
          </cell>
          <cell r="T223"/>
          <cell r="U223">
            <v>0</v>
          </cell>
        </row>
        <row r="224">
          <cell r="A224" t="str">
            <v>2.3.5.4.01</v>
          </cell>
          <cell r="B224" t="str">
            <v>Artículos de caucho</v>
          </cell>
          <cell r="C224"/>
          <cell r="D224"/>
          <cell r="E224">
            <v>5000</v>
          </cell>
          <cell r="F224"/>
          <cell r="G224">
            <v>20000</v>
          </cell>
          <cell r="H224"/>
          <cell r="I224">
            <v>25000</v>
          </cell>
          <cell r="J224"/>
          <cell r="K224">
            <v>9357</v>
          </cell>
          <cell r="L224"/>
          <cell r="M224">
            <v>15643</v>
          </cell>
          <cell r="N224"/>
          <cell r="O224">
            <v>0</v>
          </cell>
          <cell r="P224"/>
          <cell r="Q224">
            <v>0</v>
          </cell>
          <cell r="R224"/>
          <cell r="S224">
            <v>0</v>
          </cell>
          <cell r="T224"/>
          <cell r="U224">
            <v>0</v>
          </cell>
        </row>
        <row r="225">
          <cell r="A225" t="str">
            <v>2.3.5.5</v>
          </cell>
          <cell r="B225" t="str">
            <v>Plástico</v>
          </cell>
          <cell r="C225"/>
          <cell r="D225"/>
          <cell r="E225">
            <v>505000</v>
          </cell>
          <cell r="F225"/>
          <cell r="G225">
            <v>-385600</v>
          </cell>
          <cell r="H225"/>
          <cell r="I225">
            <v>119400</v>
          </cell>
          <cell r="J225"/>
          <cell r="K225">
            <v>-150908.9</v>
          </cell>
          <cell r="L225"/>
          <cell r="M225">
            <v>270308.90000000002</v>
          </cell>
          <cell r="N225"/>
          <cell r="O225">
            <v>12808.9</v>
          </cell>
          <cell r="P225"/>
          <cell r="Q225">
            <v>147.5</v>
          </cell>
          <cell r="R225"/>
          <cell r="S225">
            <v>147.5</v>
          </cell>
          <cell r="T225"/>
          <cell r="U225">
            <v>147.5</v>
          </cell>
        </row>
        <row r="226">
          <cell r="A226" t="str">
            <v>2.3.5.5.01</v>
          </cell>
          <cell r="B226" t="str">
            <v>Plástico</v>
          </cell>
          <cell r="C226"/>
          <cell r="D226"/>
          <cell r="E226">
            <v>505000</v>
          </cell>
          <cell r="F226"/>
          <cell r="G226">
            <v>-385600</v>
          </cell>
          <cell r="H226"/>
          <cell r="I226">
            <v>119400</v>
          </cell>
          <cell r="J226"/>
          <cell r="K226">
            <v>-150908.9</v>
          </cell>
          <cell r="L226"/>
          <cell r="M226">
            <v>270308.90000000002</v>
          </cell>
          <cell r="N226"/>
          <cell r="O226">
            <v>12808.9</v>
          </cell>
          <cell r="P226"/>
          <cell r="Q226">
            <v>147.5</v>
          </cell>
          <cell r="R226"/>
          <cell r="S226">
            <v>147.5</v>
          </cell>
          <cell r="T226"/>
          <cell r="U226">
            <v>147.5</v>
          </cell>
        </row>
        <row r="227">
          <cell r="A227" t="str">
            <v>2.3.2.3.6</v>
          </cell>
          <cell r="B227"/>
          <cell r="C227"/>
          <cell r="D227"/>
          <cell r="E227">
            <v>5505121</v>
          </cell>
          <cell r="F227"/>
          <cell r="G227">
            <v>1613956</v>
          </cell>
          <cell r="H227"/>
          <cell r="I227">
            <v>7119077</v>
          </cell>
          <cell r="J227"/>
          <cell r="K227">
            <v>1990886.14</v>
          </cell>
          <cell r="L227"/>
          <cell r="M227">
            <v>5128190.8600000003</v>
          </cell>
          <cell r="N227"/>
          <cell r="O227">
            <v>4773370.58</v>
          </cell>
          <cell r="P227"/>
          <cell r="Q227">
            <v>111401.76</v>
          </cell>
          <cell r="R227"/>
          <cell r="S227">
            <v>92820.76</v>
          </cell>
          <cell r="T227"/>
          <cell r="U227">
            <v>92820.76</v>
          </cell>
        </row>
        <row r="228">
          <cell r="A228">
            <v>2.2999999999999998</v>
          </cell>
          <cell r="B228" t="str">
            <v>MATERIALES Y SUMINISTROS</v>
          </cell>
          <cell r="C228"/>
          <cell r="D228"/>
          <cell r="E228">
            <v>5505121</v>
          </cell>
          <cell r="F228"/>
          <cell r="G228">
            <v>1613956</v>
          </cell>
          <cell r="H228"/>
          <cell r="I228">
            <v>7119077</v>
          </cell>
          <cell r="J228"/>
          <cell r="K228">
            <v>1990886.14</v>
          </cell>
          <cell r="L228"/>
          <cell r="M228">
            <v>5128190.8600000003</v>
          </cell>
          <cell r="N228"/>
          <cell r="O228">
            <v>4773370.58</v>
          </cell>
          <cell r="P228"/>
          <cell r="Q228">
            <v>111401.76</v>
          </cell>
          <cell r="R228"/>
          <cell r="S228">
            <v>92820.76</v>
          </cell>
          <cell r="T228"/>
          <cell r="U228">
            <v>92820.76</v>
          </cell>
        </row>
        <row r="229">
          <cell r="A229" t="str">
            <v>2.3.6</v>
          </cell>
          <cell r="B229" t="str">
            <v>PRODUCTOS DE MINERALES, METÁLICOS Y NO METÁLICOS</v>
          </cell>
          <cell r="C229"/>
          <cell r="D229"/>
          <cell r="E229">
            <v>5505121</v>
          </cell>
          <cell r="F229"/>
          <cell r="G229">
            <v>1613956</v>
          </cell>
          <cell r="H229"/>
          <cell r="I229">
            <v>7119077</v>
          </cell>
          <cell r="J229"/>
          <cell r="K229">
            <v>1990886.14</v>
          </cell>
          <cell r="L229"/>
          <cell r="M229">
            <v>5128190.8600000003</v>
          </cell>
          <cell r="N229"/>
          <cell r="O229">
            <v>4773370.58</v>
          </cell>
          <cell r="P229"/>
          <cell r="Q229">
            <v>111401.76</v>
          </cell>
          <cell r="R229"/>
          <cell r="S229">
            <v>92820.76</v>
          </cell>
          <cell r="T229"/>
          <cell r="U229">
            <v>92820.76</v>
          </cell>
        </row>
        <row r="230">
          <cell r="A230" t="str">
            <v>2.3.6.1</v>
          </cell>
          <cell r="B230" t="str">
            <v>Productos de cemento, cal, asbesto, yeso y arcilla</v>
          </cell>
          <cell r="C230"/>
          <cell r="D230"/>
          <cell r="E230">
            <v>100000</v>
          </cell>
          <cell r="F230"/>
          <cell r="G230">
            <v>35000</v>
          </cell>
          <cell r="H230"/>
          <cell r="I230">
            <v>135000</v>
          </cell>
          <cell r="J230"/>
          <cell r="K230">
            <v>132585</v>
          </cell>
          <cell r="L230"/>
          <cell r="M230">
            <v>2415</v>
          </cell>
          <cell r="N230"/>
          <cell r="O230">
            <v>885</v>
          </cell>
          <cell r="P230"/>
          <cell r="Q230">
            <v>885</v>
          </cell>
          <cell r="R230"/>
          <cell r="S230">
            <v>0</v>
          </cell>
          <cell r="T230"/>
          <cell r="U230">
            <v>0</v>
          </cell>
        </row>
        <row r="231">
          <cell r="A231" t="str">
            <v>2.3.6.1.01</v>
          </cell>
          <cell r="B231" t="str">
            <v>Productos de cemento</v>
          </cell>
          <cell r="C231"/>
          <cell r="D231"/>
          <cell r="E231">
            <v>100000</v>
          </cell>
          <cell r="F231"/>
          <cell r="G231">
            <v>0</v>
          </cell>
          <cell r="H231"/>
          <cell r="I231">
            <v>100000</v>
          </cell>
          <cell r="J231"/>
          <cell r="K231">
            <v>97585</v>
          </cell>
          <cell r="L231"/>
          <cell r="M231">
            <v>2415</v>
          </cell>
          <cell r="N231"/>
          <cell r="O231">
            <v>885</v>
          </cell>
          <cell r="P231"/>
          <cell r="Q231">
            <v>885</v>
          </cell>
          <cell r="R231"/>
          <cell r="S231">
            <v>0</v>
          </cell>
          <cell r="T231"/>
          <cell r="U231">
            <v>0</v>
          </cell>
        </row>
        <row r="232">
          <cell r="A232" t="str">
            <v>2.3.6.1.03</v>
          </cell>
          <cell r="B232" t="str">
            <v>Productos de asbestos</v>
          </cell>
          <cell r="C232"/>
          <cell r="D232"/>
          <cell r="E232">
            <v>0</v>
          </cell>
          <cell r="F232"/>
          <cell r="G232">
            <v>35000</v>
          </cell>
          <cell r="H232"/>
          <cell r="I232">
            <v>35000</v>
          </cell>
          <cell r="J232"/>
          <cell r="K232">
            <v>35000</v>
          </cell>
          <cell r="L232"/>
          <cell r="M232">
            <v>0</v>
          </cell>
          <cell r="N232"/>
          <cell r="O232">
            <v>0</v>
          </cell>
          <cell r="P232"/>
          <cell r="Q232">
            <v>0</v>
          </cell>
          <cell r="R232"/>
          <cell r="S232">
            <v>0</v>
          </cell>
          <cell r="T232"/>
          <cell r="U232">
            <v>0</v>
          </cell>
        </row>
        <row r="233">
          <cell r="A233" t="str">
            <v>2.3.6.2</v>
          </cell>
          <cell r="B233" t="str">
            <v>Productos de vidrio, loza y porcelana</v>
          </cell>
          <cell r="C233"/>
          <cell r="D233"/>
          <cell r="E233">
            <v>500000</v>
          </cell>
          <cell r="F233"/>
          <cell r="G233">
            <v>4811420</v>
          </cell>
          <cell r="H233"/>
          <cell r="I233">
            <v>5311420</v>
          </cell>
          <cell r="J233"/>
          <cell r="K233">
            <v>642403.04</v>
          </cell>
          <cell r="L233"/>
          <cell r="M233">
            <v>4669016.96</v>
          </cell>
          <cell r="N233"/>
          <cell r="O233">
            <v>4669016.96</v>
          </cell>
          <cell r="P233"/>
          <cell r="Q233">
            <v>17599.7</v>
          </cell>
          <cell r="R233"/>
          <cell r="S233">
            <v>17599.7</v>
          </cell>
          <cell r="T233"/>
          <cell r="U233">
            <v>17599.7</v>
          </cell>
        </row>
        <row r="234">
          <cell r="A234" t="str">
            <v>2.3.6.2.01</v>
          </cell>
          <cell r="B234" t="str">
            <v>Productos de vidrio</v>
          </cell>
          <cell r="C234"/>
          <cell r="D234"/>
          <cell r="E234">
            <v>500000</v>
          </cell>
          <cell r="F234"/>
          <cell r="G234">
            <v>4786420</v>
          </cell>
          <cell r="H234"/>
          <cell r="I234">
            <v>5286420</v>
          </cell>
          <cell r="J234"/>
          <cell r="K234">
            <v>635002.74</v>
          </cell>
          <cell r="L234"/>
          <cell r="M234">
            <v>4651417.26</v>
          </cell>
          <cell r="N234"/>
          <cell r="O234">
            <v>4651417.26</v>
          </cell>
          <cell r="P234"/>
          <cell r="Q234">
            <v>0</v>
          </cell>
          <cell r="R234"/>
          <cell r="S234">
            <v>0</v>
          </cell>
          <cell r="T234"/>
          <cell r="U234">
            <v>0</v>
          </cell>
        </row>
        <row r="235">
          <cell r="A235" t="str">
            <v>2.3.6.2.02</v>
          </cell>
          <cell r="B235" t="str">
            <v>Productos de loza</v>
          </cell>
          <cell r="C235"/>
          <cell r="D235"/>
          <cell r="E235">
            <v>0</v>
          </cell>
          <cell r="F235"/>
          <cell r="G235">
            <v>25000</v>
          </cell>
          <cell r="H235"/>
          <cell r="I235">
            <v>25000</v>
          </cell>
          <cell r="J235"/>
          <cell r="K235">
            <v>7400.3</v>
          </cell>
          <cell r="L235"/>
          <cell r="M235">
            <v>17599.7</v>
          </cell>
          <cell r="N235"/>
          <cell r="O235">
            <v>17599.7</v>
          </cell>
          <cell r="P235"/>
          <cell r="Q235">
            <v>17599.7</v>
          </cell>
          <cell r="R235"/>
          <cell r="S235">
            <v>17599.7</v>
          </cell>
          <cell r="T235"/>
          <cell r="U235">
            <v>17599.7</v>
          </cell>
        </row>
        <row r="236">
          <cell r="A236" t="str">
            <v>2.3.6.3</v>
          </cell>
          <cell r="B236" t="str">
            <v>Productos metálicos y sus derivados</v>
          </cell>
          <cell r="C236"/>
          <cell r="D236"/>
          <cell r="E236">
            <v>4905121</v>
          </cell>
          <cell r="F236"/>
          <cell r="G236">
            <v>-3232464</v>
          </cell>
          <cell r="H236"/>
          <cell r="I236">
            <v>1672657</v>
          </cell>
          <cell r="J236"/>
          <cell r="K236">
            <v>1215898.1000000001</v>
          </cell>
          <cell r="L236"/>
          <cell r="M236">
            <v>456758.9</v>
          </cell>
          <cell r="N236"/>
          <cell r="O236">
            <v>103468.62</v>
          </cell>
          <cell r="P236"/>
          <cell r="Q236">
            <v>92917.06</v>
          </cell>
          <cell r="R236"/>
          <cell r="S236">
            <v>75221.06</v>
          </cell>
          <cell r="T236"/>
          <cell r="U236">
            <v>75221.06</v>
          </cell>
        </row>
        <row r="237">
          <cell r="A237" t="str">
            <v>2.3.6.3.04</v>
          </cell>
          <cell r="B237" t="str">
            <v>Herramientas menores</v>
          </cell>
          <cell r="C237"/>
          <cell r="D237"/>
          <cell r="E237">
            <v>4735121</v>
          </cell>
          <cell r="F237"/>
          <cell r="G237">
            <v>-3531500</v>
          </cell>
          <cell r="H237"/>
          <cell r="I237">
            <v>1203621</v>
          </cell>
          <cell r="J237"/>
          <cell r="K237">
            <v>1088779.1499999999</v>
          </cell>
          <cell r="L237"/>
          <cell r="M237">
            <v>114841.85</v>
          </cell>
          <cell r="N237"/>
          <cell r="O237">
            <v>80338.78</v>
          </cell>
          <cell r="P237"/>
          <cell r="Q237">
            <v>69787.22</v>
          </cell>
          <cell r="R237"/>
          <cell r="S237">
            <v>68627.22</v>
          </cell>
          <cell r="T237"/>
          <cell r="U237">
            <v>68627.22</v>
          </cell>
        </row>
        <row r="238">
          <cell r="A238" t="str">
            <v>2.3.6.3.05</v>
          </cell>
          <cell r="B238" t="str">
            <v>Productos de hojalata</v>
          </cell>
          <cell r="C238"/>
          <cell r="D238"/>
          <cell r="E238">
            <v>0</v>
          </cell>
          <cell r="F238"/>
          <cell r="G238">
            <v>2000</v>
          </cell>
          <cell r="H238"/>
          <cell r="I238">
            <v>2000</v>
          </cell>
          <cell r="J238"/>
          <cell r="K238">
            <v>2000</v>
          </cell>
          <cell r="L238"/>
          <cell r="M238">
            <v>0</v>
          </cell>
          <cell r="N238"/>
          <cell r="O238">
            <v>0</v>
          </cell>
          <cell r="P238"/>
          <cell r="Q238">
            <v>0</v>
          </cell>
          <cell r="R238"/>
          <cell r="S238">
            <v>0</v>
          </cell>
          <cell r="T238"/>
          <cell r="U238">
            <v>0</v>
          </cell>
        </row>
        <row r="239">
          <cell r="A239" t="str">
            <v>2.3.6.3.06</v>
          </cell>
          <cell r="B239" t="str">
            <v>Productos metálicos</v>
          </cell>
          <cell r="C239"/>
          <cell r="D239"/>
          <cell r="E239">
            <v>170000</v>
          </cell>
          <cell r="F239"/>
          <cell r="G239">
            <v>294036</v>
          </cell>
          <cell r="H239"/>
          <cell r="I239">
            <v>464036</v>
          </cell>
          <cell r="J239"/>
          <cell r="K239">
            <v>122118.95</v>
          </cell>
          <cell r="L239"/>
          <cell r="M239">
            <v>341917.05</v>
          </cell>
          <cell r="N239"/>
          <cell r="O239">
            <v>23129.84</v>
          </cell>
          <cell r="P239"/>
          <cell r="Q239">
            <v>23129.84</v>
          </cell>
          <cell r="R239"/>
          <cell r="S239">
            <v>6593.84</v>
          </cell>
          <cell r="T239"/>
          <cell r="U239">
            <v>6593.84</v>
          </cell>
        </row>
        <row r="240">
          <cell r="A240" t="str">
            <v>2.3.6.3.07</v>
          </cell>
          <cell r="B240" t="str">
            <v>Otros productos metálicos</v>
          </cell>
          <cell r="C240"/>
          <cell r="D240"/>
          <cell r="E240">
            <v>0</v>
          </cell>
          <cell r="F240"/>
          <cell r="G240">
            <v>3000</v>
          </cell>
          <cell r="H240"/>
          <cell r="I240">
            <v>3000</v>
          </cell>
          <cell r="J240"/>
          <cell r="K240">
            <v>3000</v>
          </cell>
          <cell r="L240"/>
          <cell r="M240">
            <v>0</v>
          </cell>
          <cell r="N240"/>
          <cell r="O240">
            <v>0</v>
          </cell>
          <cell r="P240"/>
          <cell r="Q240">
            <v>0</v>
          </cell>
          <cell r="R240"/>
          <cell r="S240">
            <v>0</v>
          </cell>
          <cell r="T240"/>
          <cell r="U240">
            <v>0</v>
          </cell>
        </row>
        <row r="241">
          <cell r="A241" t="str">
            <v>2.3.2.3.7</v>
          </cell>
          <cell r="B241"/>
          <cell r="C241"/>
          <cell r="D241"/>
          <cell r="E241">
            <v>37461700</v>
          </cell>
          <cell r="F241"/>
          <cell r="G241">
            <v>-65000</v>
          </cell>
          <cell r="H241"/>
          <cell r="I241">
            <v>37396700</v>
          </cell>
          <cell r="J241"/>
          <cell r="K241">
            <v>18902055.5</v>
          </cell>
          <cell r="L241"/>
          <cell r="M241">
            <v>18494644.5</v>
          </cell>
          <cell r="N241"/>
          <cell r="O241">
            <v>10095078.5</v>
          </cell>
          <cell r="P241"/>
          <cell r="Q241">
            <v>4832601.18</v>
          </cell>
          <cell r="R241"/>
          <cell r="S241">
            <v>4517282.99</v>
          </cell>
          <cell r="T241"/>
          <cell r="U241">
            <v>4517282.99</v>
          </cell>
        </row>
        <row r="242">
          <cell r="A242">
            <v>2.2999999999999998</v>
          </cell>
          <cell r="B242" t="str">
            <v>MATERIALES Y SUMINISTROS</v>
          </cell>
          <cell r="C242"/>
          <cell r="D242"/>
          <cell r="E242">
            <v>37461700</v>
          </cell>
          <cell r="F242"/>
          <cell r="G242">
            <v>-65000</v>
          </cell>
          <cell r="H242"/>
          <cell r="I242">
            <v>37396700</v>
          </cell>
          <cell r="J242"/>
          <cell r="K242">
            <v>18902055.5</v>
          </cell>
          <cell r="L242"/>
          <cell r="M242">
            <v>18494644.5</v>
          </cell>
          <cell r="N242"/>
          <cell r="O242">
            <v>10095078.5</v>
          </cell>
          <cell r="P242"/>
          <cell r="Q242">
            <v>4832601.18</v>
          </cell>
          <cell r="R242"/>
          <cell r="S242">
            <v>4517282.99</v>
          </cell>
          <cell r="T242"/>
          <cell r="U242">
            <v>4517282.99</v>
          </cell>
        </row>
        <row r="243">
          <cell r="A243" t="str">
            <v>2.3.7</v>
          </cell>
          <cell r="B243" t="str">
            <v>COMBUSTIBLES, LUBRICANTES, PRODUCTOS QUÍMICOS Y CONEXOS</v>
          </cell>
          <cell r="C243"/>
          <cell r="D243"/>
          <cell r="E243">
            <v>37461700</v>
          </cell>
          <cell r="F243"/>
          <cell r="G243">
            <v>-65000</v>
          </cell>
          <cell r="H243"/>
          <cell r="I243">
            <v>37396700</v>
          </cell>
          <cell r="J243"/>
          <cell r="K243">
            <v>18902055.5</v>
          </cell>
          <cell r="L243"/>
          <cell r="M243">
            <v>18494644.5</v>
          </cell>
          <cell r="N243"/>
          <cell r="O243">
            <v>10095078.5</v>
          </cell>
          <cell r="P243"/>
          <cell r="Q243">
            <v>4832601.18</v>
          </cell>
          <cell r="R243"/>
          <cell r="S243">
            <v>4517282.99</v>
          </cell>
          <cell r="T243"/>
          <cell r="U243">
            <v>4517282.99</v>
          </cell>
        </row>
        <row r="244">
          <cell r="A244" t="str">
            <v>2.3.7.1</v>
          </cell>
          <cell r="B244" t="str">
            <v>Combustibles y lubricantes</v>
          </cell>
          <cell r="C244"/>
          <cell r="D244"/>
          <cell r="E244">
            <v>33931700</v>
          </cell>
          <cell r="F244"/>
          <cell r="G244">
            <v>24000</v>
          </cell>
          <cell r="H244"/>
          <cell r="I244">
            <v>33955700</v>
          </cell>
          <cell r="J244"/>
          <cell r="K244">
            <v>16439799.689999999</v>
          </cell>
          <cell r="L244"/>
          <cell r="M244">
            <v>17515900.309999999</v>
          </cell>
          <cell r="N244"/>
          <cell r="O244">
            <v>9654940.3100000005</v>
          </cell>
          <cell r="P244"/>
          <cell r="Q244">
            <v>4404940.3099999996</v>
          </cell>
          <cell r="R244"/>
          <cell r="S244">
            <v>4165915.11</v>
          </cell>
          <cell r="T244"/>
          <cell r="U244">
            <v>4165915.11</v>
          </cell>
        </row>
        <row r="245">
          <cell r="A245" t="str">
            <v>2.3.7.1.01</v>
          </cell>
          <cell r="B245" t="str">
            <v>Gasolina</v>
          </cell>
          <cell r="C245"/>
          <cell r="D245"/>
          <cell r="E245">
            <v>30161700</v>
          </cell>
          <cell r="F245"/>
          <cell r="G245">
            <v>500000</v>
          </cell>
          <cell r="H245"/>
          <cell r="I245">
            <v>30661700</v>
          </cell>
          <cell r="J245"/>
          <cell r="K245">
            <v>15248980.289999999</v>
          </cell>
          <cell r="L245"/>
          <cell r="M245">
            <v>15412719.710000001</v>
          </cell>
          <cell r="N245"/>
          <cell r="O245">
            <v>8914719.7100000009</v>
          </cell>
          <cell r="P245"/>
          <cell r="Q245">
            <v>3914719.71</v>
          </cell>
          <cell r="R245"/>
          <cell r="S245">
            <v>3704219.71</v>
          </cell>
          <cell r="T245"/>
          <cell r="U245">
            <v>3704219.71</v>
          </cell>
        </row>
        <row r="246">
          <cell r="A246" t="str">
            <v>2.3.7.1.02</v>
          </cell>
          <cell r="B246" t="str">
            <v>Gasoil</v>
          </cell>
          <cell r="C246"/>
          <cell r="D246"/>
          <cell r="E246">
            <v>3700000</v>
          </cell>
          <cell r="F246"/>
          <cell r="G246">
            <v>-500000</v>
          </cell>
          <cell r="H246"/>
          <cell r="I246">
            <v>3200000</v>
          </cell>
          <cell r="J246"/>
          <cell r="K246">
            <v>1121823.6000000001</v>
          </cell>
          <cell r="L246"/>
          <cell r="M246">
            <v>2078176.4</v>
          </cell>
          <cell r="N246"/>
          <cell r="O246">
            <v>715216.4</v>
          </cell>
          <cell r="P246"/>
          <cell r="Q246">
            <v>465216.4</v>
          </cell>
          <cell r="R246"/>
          <cell r="S246">
            <v>436691.20000000001</v>
          </cell>
          <cell r="T246"/>
          <cell r="U246">
            <v>436691.20000000001</v>
          </cell>
        </row>
        <row r="247">
          <cell r="A247" t="str">
            <v>2.3.7.1.05</v>
          </cell>
          <cell r="B247" t="str">
            <v>Aceites y grasas</v>
          </cell>
          <cell r="C247"/>
          <cell r="D247"/>
          <cell r="E247">
            <v>50000</v>
          </cell>
          <cell r="F247"/>
          <cell r="G247">
            <v>24000</v>
          </cell>
          <cell r="H247"/>
          <cell r="I247">
            <v>74000</v>
          </cell>
          <cell r="J247"/>
          <cell r="K247">
            <v>48995.8</v>
          </cell>
          <cell r="L247"/>
          <cell r="M247">
            <v>25004.2</v>
          </cell>
          <cell r="N247"/>
          <cell r="O247">
            <v>25004.2</v>
          </cell>
          <cell r="P247"/>
          <cell r="Q247">
            <v>25004.2</v>
          </cell>
          <cell r="R247"/>
          <cell r="S247">
            <v>25004.2</v>
          </cell>
          <cell r="T247"/>
          <cell r="U247">
            <v>25004.2</v>
          </cell>
        </row>
        <row r="248">
          <cell r="A248" t="str">
            <v>2.3.7.1.06</v>
          </cell>
          <cell r="B248" t="str">
            <v>Lubricantes</v>
          </cell>
          <cell r="C248"/>
          <cell r="D248"/>
          <cell r="E248">
            <v>20000</v>
          </cell>
          <cell r="F248"/>
          <cell r="G248">
            <v>0</v>
          </cell>
          <cell r="H248"/>
          <cell r="I248">
            <v>20000</v>
          </cell>
          <cell r="J248"/>
          <cell r="K248">
            <v>20000</v>
          </cell>
          <cell r="L248"/>
          <cell r="M248">
            <v>0</v>
          </cell>
          <cell r="N248"/>
          <cell r="O248">
            <v>0</v>
          </cell>
          <cell r="P248"/>
          <cell r="Q248">
            <v>0</v>
          </cell>
          <cell r="R248"/>
          <cell r="S248">
            <v>0</v>
          </cell>
          <cell r="T248"/>
          <cell r="U248">
            <v>0</v>
          </cell>
        </row>
        <row r="249">
          <cell r="A249" t="str">
            <v>2.3.7.2</v>
          </cell>
          <cell r="B249" t="str">
            <v>Productos químicos y conexos</v>
          </cell>
          <cell r="C249"/>
          <cell r="D249"/>
          <cell r="E249">
            <v>3530000</v>
          </cell>
          <cell r="F249"/>
          <cell r="G249">
            <v>-89000</v>
          </cell>
          <cell r="H249"/>
          <cell r="I249">
            <v>3441000</v>
          </cell>
          <cell r="J249"/>
          <cell r="K249">
            <v>2462255.81</v>
          </cell>
          <cell r="L249"/>
          <cell r="M249">
            <v>978744.19</v>
          </cell>
          <cell r="N249"/>
          <cell r="O249">
            <v>440138.19</v>
          </cell>
          <cell r="P249"/>
          <cell r="Q249">
            <v>427660.87</v>
          </cell>
          <cell r="R249"/>
          <cell r="S249">
            <v>351367.88</v>
          </cell>
          <cell r="T249"/>
          <cell r="U249">
            <v>351367.88</v>
          </cell>
        </row>
        <row r="250">
          <cell r="A250" t="str">
            <v>2.3.7.2.03</v>
          </cell>
          <cell r="B250" t="str">
            <v>Productos químicos de uso personal y de laboratorios</v>
          </cell>
          <cell r="C250"/>
          <cell r="D250"/>
          <cell r="E250">
            <v>100000</v>
          </cell>
          <cell r="F250"/>
          <cell r="G250">
            <v>43000</v>
          </cell>
          <cell r="H250"/>
          <cell r="I250">
            <v>143000</v>
          </cell>
          <cell r="J250"/>
          <cell r="K250">
            <v>79386.2</v>
          </cell>
          <cell r="L250"/>
          <cell r="M250">
            <v>63613.8</v>
          </cell>
          <cell r="N250"/>
          <cell r="O250">
            <v>63613.8</v>
          </cell>
          <cell r="P250"/>
          <cell r="Q250">
            <v>63613.8</v>
          </cell>
          <cell r="R250"/>
          <cell r="S250">
            <v>63613.8</v>
          </cell>
          <cell r="T250"/>
          <cell r="U250">
            <v>63613.8</v>
          </cell>
        </row>
        <row r="251">
          <cell r="A251" t="str">
            <v>2.3.7.2.05</v>
          </cell>
          <cell r="B251" t="str">
            <v>Insecticidas, fumigantes y otros</v>
          </cell>
          <cell r="C251"/>
          <cell r="D251"/>
          <cell r="E251">
            <v>620000</v>
          </cell>
          <cell r="F251"/>
          <cell r="G251">
            <v>0</v>
          </cell>
          <cell r="H251"/>
          <cell r="I251">
            <v>620000</v>
          </cell>
          <cell r="J251"/>
          <cell r="K251">
            <v>401267.5</v>
          </cell>
          <cell r="L251"/>
          <cell r="M251">
            <v>218732.5</v>
          </cell>
          <cell r="N251"/>
          <cell r="O251">
            <v>218732.5</v>
          </cell>
          <cell r="P251"/>
          <cell r="Q251">
            <v>217257.5</v>
          </cell>
          <cell r="R251"/>
          <cell r="S251">
            <v>217257.5</v>
          </cell>
          <cell r="T251"/>
          <cell r="U251">
            <v>217257.5</v>
          </cell>
        </row>
        <row r="252">
          <cell r="A252" t="str">
            <v>Ref CCP Concepto.Ref CCP Cuenta</v>
          </cell>
          <cell r="B252"/>
          <cell r="C252"/>
          <cell r="D252" t="str">
            <v>Presupuesto Inicial</v>
          </cell>
          <cell r="E252"/>
          <cell r="F252" t="str">
            <v>Modificaciones Presupestarias</v>
          </cell>
          <cell r="G252"/>
          <cell r="H252" t="str">
            <v>Presupuesto Vigente</v>
          </cell>
          <cell r="I252"/>
          <cell r="J252" t="str">
            <v>Presupuesto Disponible</v>
          </cell>
          <cell r="K252"/>
          <cell r="L252" t="str">
            <v>ETAPAS DEL GASTO</v>
          </cell>
          <cell r="M252"/>
          <cell r="N252"/>
          <cell r="O252"/>
          <cell r="P252"/>
          <cell r="Q252"/>
          <cell r="R252"/>
          <cell r="S252"/>
          <cell r="T252"/>
          <cell r="U252"/>
        </row>
        <row r="253">
          <cell r="A253"/>
          <cell r="B253"/>
          <cell r="C253"/>
          <cell r="D253"/>
          <cell r="E253"/>
          <cell r="F253"/>
          <cell r="G253"/>
          <cell r="H253"/>
          <cell r="I253"/>
          <cell r="J253"/>
          <cell r="K253"/>
          <cell r="L253" t="str">
            <v>Preventivo</v>
          </cell>
          <cell r="M253"/>
          <cell r="N253" t="str">
            <v>Compromiso</v>
          </cell>
          <cell r="O253"/>
          <cell r="P253" t="str">
            <v>Devengado</v>
          </cell>
          <cell r="Q253"/>
          <cell r="R253" t="str">
            <v>Libramiento</v>
          </cell>
          <cell r="S253"/>
          <cell r="T253" t="str">
            <v>Pagado</v>
          </cell>
          <cell r="U253"/>
        </row>
        <row r="254">
          <cell r="A254"/>
          <cell r="B254"/>
          <cell r="C254"/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  <cell r="R254"/>
          <cell r="S254"/>
          <cell r="T254"/>
          <cell r="U254"/>
        </row>
        <row r="255">
          <cell r="A255" t="str">
            <v>Total General</v>
          </cell>
          <cell r="B255"/>
          <cell r="C255"/>
          <cell r="D255"/>
          <cell r="E255">
            <v>3017699205</v>
          </cell>
          <cell r="F255"/>
          <cell r="G255">
            <v>42758103.539999999</v>
          </cell>
          <cell r="H255"/>
          <cell r="I255">
            <v>3060457308.54</v>
          </cell>
          <cell r="J255"/>
          <cell r="K255">
            <v>1371937458.1600001</v>
          </cell>
          <cell r="L255"/>
          <cell r="M255">
            <v>1688519850.3800001</v>
          </cell>
          <cell r="N255"/>
          <cell r="O255">
            <v>1591880356.48</v>
          </cell>
          <cell r="P255"/>
          <cell r="Q255">
            <v>1545870127.49</v>
          </cell>
          <cell r="R255"/>
          <cell r="S255">
            <v>1426179944.8800001</v>
          </cell>
          <cell r="T255"/>
          <cell r="U255">
            <v>1425681303.3</v>
          </cell>
        </row>
        <row r="256">
          <cell r="A256" t="str">
            <v>2.3.2.3.7</v>
          </cell>
          <cell r="B256"/>
          <cell r="C256"/>
          <cell r="D256"/>
          <cell r="E256">
            <v>37461700</v>
          </cell>
          <cell r="F256"/>
          <cell r="G256">
            <v>-65000</v>
          </cell>
          <cell r="H256"/>
          <cell r="I256">
            <v>37396700</v>
          </cell>
          <cell r="J256"/>
          <cell r="K256">
            <v>18902055.5</v>
          </cell>
          <cell r="L256"/>
          <cell r="M256">
            <v>18494644.5</v>
          </cell>
          <cell r="N256"/>
          <cell r="O256">
            <v>10095078.5</v>
          </cell>
          <cell r="P256"/>
          <cell r="Q256">
            <v>4832601.18</v>
          </cell>
          <cell r="R256"/>
          <cell r="S256">
            <v>4517282.99</v>
          </cell>
          <cell r="T256"/>
          <cell r="U256">
            <v>4517282.99</v>
          </cell>
        </row>
        <row r="257">
          <cell r="A257">
            <v>2.2999999999999998</v>
          </cell>
          <cell r="B257" t="str">
            <v>MATERIALES Y SUMINISTROS</v>
          </cell>
          <cell r="C257"/>
          <cell r="D257"/>
          <cell r="E257">
            <v>37461700</v>
          </cell>
          <cell r="F257"/>
          <cell r="G257">
            <v>-65000</v>
          </cell>
          <cell r="H257"/>
          <cell r="I257">
            <v>37396700</v>
          </cell>
          <cell r="J257"/>
          <cell r="K257">
            <v>18902055.5</v>
          </cell>
          <cell r="L257"/>
          <cell r="M257">
            <v>18494644.5</v>
          </cell>
          <cell r="N257"/>
          <cell r="O257">
            <v>10095078.5</v>
          </cell>
          <cell r="P257"/>
          <cell r="Q257">
            <v>4832601.18</v>
          </cell>
          <cell r="R257"/>
          <cell r="S257">
            <v>4517282.99</v>
          </cell>
          <cell r="T257"/>
          <cell r="U257">
            <v>4517282.99</v>
          </cell>
        </row>
        <row r="258">
          <cell r="A258" t="str">
            <v>2.3.7.2</v>
          </cell>
          <cell r="B258" t="str">
            <v>Productos químicos y conexos</v>
          </cell>
          <cell r="C258"/>
          <cell r="D258"/>
          <cell r="E258">
            <v>3530000</v>
          </cell>
          <cell r="F258"/>
          <cell r="G258">
            <v>-89000</v>
          </cell>
          <cell r="H258"/>
          <cell r="I258">
            <v>3441000</v>
          </cell>
          <cell r="J258"/>
          <cell r="K258">
            <v>2462255.81</v>
          </cell>
          <cell r="L258"/>
          <cell r="M258">
            <v>978744.19</v>
          </cell>
          <cell r="N258"/>
          <cell r="O258">
            <v>440138.19</v>
          </cell>
          <cell r="P258"/>
          <cell r="Q258">
            <v>427660.87</v>
          </cell>
          <cell r="R258"/>
          <cell r="S258">
            <v>351367.88</v>
          </cell>
          <cell r="T258"/>
          <cell r="U258">
            <v>351367.88</v>
          </cell>
        </row>
        <row r="259">
          <cell r="A259" t="str">
            <v>2.3.7.2.06</v>
          </cell>
          <cell r="B259" t="str">
            <v>Pinturas, lacas, barnices, diluyentes y absorbentes para</v>
          </cell>
          <cell r="C259"/>
          <cell r="D259"/>
          <cell r="E259">
            <v>2760000</v>
          </cell>
          <cell r="F259"/>
          <cell r="G259">
            <v>-300000</v>
          </cell>
          <cell r="H259"/>
          <cell r="I259">
            <v>2460000</v>
          </cell>
          <cell r="J259"/>
          <cell r="K259">
            <v>1946934.71</v>
          </cell>
          <cell r="L259"/>
          <cell r="M259">
            <v>513065.29</v>
          </cell>
          <cell r="N259"/>
          <cell r="O259">
            <v>126834.29</v>
          </cell>
          <cell r="P259"/>
          <cell r="Q259">
            <v>115831.97</v>
          </cell>
          <cell r="R259"/>
          <cell r="S259">
            <v>41916.980000000003</v>
          </cell>
          <cell r="T259"/>
          <cell r="U259">
            <v>41916.980000000003</v>
          </cell>
        </row>
        <row r="260">
          <cell r="A260"/>
          <cell r="B260" t="str">
            <v>pinturas</v>
          </cell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  <cell r="S260"/>
          <cell r="T260"/>
          <cell r="U260"/>
        </row>
        <row r="261">
          <cell r="A261" t="str">
            <v>2.3.7.2.99</v>
          </cell>
          <cell r="B261" t="str">
            <v>Otros productos químicos y conexos</v>
          </cell>
          <cell r="C261"/>
          <cell r="D261"/>
          <cell r="E261">
            <v>50000</v>
          </cell>
          <cell r="F261"/>
          <cell r="G261">
            <v>168000</v>
          </cell>
          <cell r="H261"/>
          <cell r="I261">
            <v>218000</v>
          </cell>
          <cell r="J261"/>
          <cell r="K261">
            <v>34667.4</v>
          </cell>
          <cell r="L261"/>
          <cell r="M261">
            <v>183332.6</v>
          </cell>
          <cell r="N261"/>
          <cell r="O261">
            <v>30957.599999999999</v>
          </cell>
          <cell r="P261"/>
          <cell r="Q261">
            <v>30957.599999999999</v>
          </cell>
          <cell r="R261"/>
          <cell r="S261">
            <v>28579.599999999999</v>
          </cell>
          <cell r="T261"/>
          <cell r="U261">
            <v>28579.599999999999</v>
          </cell>
        </row>
        <row r="262">
          <cell r="A262" t="str">
            <v>2.3.2.3.9</v>
          </cell>
          <cell r="B262"/>
          <cell r="C262"/>
          <cell r="D262"/>
          <cell r="E262">
            <v>34487693</v>
          </cell>
          <cell r="F262"/>
          <cell r="G262">
            <v>-3507590.19</v>
          </cell>
          <cell r="H262"/>
          <cell r="I262">
            <v>30980102.809999999</v>
          </cell>
          <cell r="J262"/>
          <cell r="K262">
            <v>23146266.420000002</v>
          </cell>
          <cell r="L262"/>
          <cell r="M262">
            <v>7833836.3899999997</v>
          </cell>
          <cell r="N262"/>
          <cell r="O262">
            <v>5081199.17</v>
          </cell>
          <cell r="P262"/>
          <cell r="Q262">
            <v>4637683.66</v>
          </cell>
          <cell r="R262"/>
          <cell r="S262">
            <v>3233577.27</v>
          </cell>
          <cell r="T262"/>
          <cell r="U262">
            <v>3233577.27</v>
          </cell>
        </row>
        <row r="263">
          <cell r="A263">
            <v>2.2999999999999998</v>
          </cell>
          <cell r="B263" t="str">
            <v>MATERIALES Y SUMINISTROS</v>
          </cell>
          <cell r="C263"/>
          <cell r="D263"/>
          <cell r="E263">
            <v>34487693</v>
          </cell>
          <cell r="F263"/>
          <cell r="G263">
            <v>-3507590.19</v>
          </cell>
          <cell r="H263"/>
          <cell r="I263">
            <v>30980102.809999999</v>
          </cell>
          <cell r="J263"/>
          <cell r="K263">
            <v>23146266.420000002</v>
          </cell>
          <cell r="L263"/>
          <cell r="M263">
            <v>7833836.3899999997</v>
          </cell>
          <cell r="N263"/>
          <cell r="O263">
            <v>5081199.17</v>
          </cell>
          <cell r="P263"/>
          <cell r="Q263">
            <v>4637683.66</v>
          </cell>
          <cell r="R263"/>
          <cell r="S263">
            <v>3233577.27</v>
          </cell>
          <cell r="T263"/>
          <cell r="U263">
            <v>3233577.27</v>
          </cell>
        </row>
        <row r="264">
          <cell r="A264" t="str">
            <v>2.3.9</v>
          </cell>
          <cell r="B264" t="str">
            <v>PRODUCTOS Y ÚTILES VARIOS</v>
          </cell>
          <cell r="C264"/>
          <cell r="D264"/>
          <cell r="E264">
            <v>34487693</v>
          </cell>
          <cell r="F264"/>
          <cell r="G264">
            <v>-3507590.19</v>
          </cell>
          <cell r="H264"/>
          <cell r="I264">
            <v>30980102.809999999</v>
          </cell>
          <cell r="J264"/>
          <cell r="K264">
            <v>23146266.420000002</v>
          </cell>
          <cell r="L264"/>
          <cell r="M264">
            <v>7833836.3899999997</v>
          </cell>
          <cell r="N264"/>
          <cell r="O264">
            <v>5081199.17</v>
          </cell>
          <cell r="P264"/>
          <cell r="Q264">
            <v>4637683.66</v>
          </cell>
          <cell r="R264"/>
          <cell r="S264">
            <v>3233577.27</v>
          </cell>
          <cell r="T264"/>
          <cell r="U264">
            <v>3233577.27</v>
          </cell>
        </row>
        <row r="265">
          <cell r="A265" t="str">
            <v>2.3.9.1</v>
          </cell>
          <cell r="B265" t="str">
            <v>Útiles y materiales de limpieza e higiene</v>
          </cell>
          <cell r="C265"/>
          <cell r="D265"/>
          <cell r="E265">
            <v>9120000</v>
          </cell>
          <cell r="F265"/>
          <cell r="G265">
            <v>241411</v>
          </cell>
          <cell r="H265"/>
          <cell r="I265">
            <v>9361411</v>
          </cell>
          <cell r="J265"/>
          <cell r="K265">
            <v>8436442.9900000002</v>
          </cell>
          <cell r="L265"/>
          <cell r="M265">
            <v>924968.01</v>
          </cell>
          <cell r="N265"/>
          <cell r="O265">
            <v>716698.01</v>
          </cell>
          <cell r="P265"/>
          <cell r="Q265">
            <v>693441.86</v>
          </cell>
          <cell r="R265"/>
          <cell r="S265">
            <v>653203.86</v>
          </cell>
          <cell r="T265"/>
          <cell r="U265">
            <v>653203.86</v>
          </cell>
        </row>
        <row r="266">
          <cell r="A266" t="str">
            <v>2.3.9.1.01</v>
          </cell>
          <cell r="B266" t="str">
            <v>Útiles y materiales de limpieza e higiene</v>
          </cell>
          <cell r="C266"/>
          <cell r="D266"/>
          <cell r="E266">
            <v>9120000</v>
          </cell>
          <cell r="F266"/>
          <cell r="G266">
            <v>241411</v>
          </cell>
          <cell r="H266"/>
          <cell r="I266">
            <v>9361411</v>
          </cell>
          <cell r="J266"/>
          <cell r="K266">
            <v>8436442.9900000002</v>
          </cell>
          <cell r="L266"/>
          <cell r="M266">
            <v>924968.01</v>
          </cell>
          <cell r="N266"/>
          <cell r="O266">
            <v>716698.01</v>
          </cell>
          <cell r="P266"/>
          <cell r="Q266">
            <v>693441.86</v>
          </cell>
          <cell r="R266"/>
          <cell r="S266">
            <v>653203.86</v>
          </cell>
          <cell r="T266"/>
          <cell r="U266">
            <v>653203.86</v>
          </cell>
        </row>
        <row r="267">
          <cell r="A267" t="str">
            <v>2.3.9.2</v>
          </cell>
          <cell r="B267" t="str">
            <v>Útiles  y materiales de escritorio, oficina, informática, escolares y de enseñanza</v>
          </cell>
          <cell r="C267"/>
          <cell r="D267"/>
          <cell r="E267">
            <v>7615000</v>
          </cell>
          <cell r="F267"/>
          <cell r="G267">
            <v>-1215400</v>
          </cell>
          <cell r="H267"/>
          <cell r="I267">
            <v>6399600</v>
          </cell>
          <cell r="J267"/>
          <cell r="K267">
            <v>4582181.08</v>
          </cell>
          <cell r="L267"/>
          <cell r="M267">
            <v>1817418.92</v>
          </cell>
          <cell r="N267"/>
          <cell r="O267">
            <v>1720372.36</v>
          </cell>
          <cell r="P267"/>
          <cell r="Q267">
            <v>1612638.36</v>
          </cell>
          <cell r="R267"/>
          <cell r="S267">
            <v>620919.91</v>
          </cell>
          <cell r="T267"/>
          <cell r="U267">
            <v>620919.91</v>
          </cell>
        </row>
        <row r="268">
          <cell r="A268" t="str">
            <v>2.3.9.2.01</v>
          </cell>
          <cell r="B268" t="str">
            <v>Útiles  y materiales de escritorio, oficina e informática</v>
          </cell>
          <cell r="C268"/>
          <cell r="D268"/>
          <cell r="E268">
            <v>7605000</v>
          </cell>
          <cell r="F268"/>
          <cell r="G268">
            <v>-1315400</v>
          </cell>
          <cell r="H268"/>
          <cell r="I268">
            <v>6289600</v>
          </cell>
          <cell r="J268"/>
          <cell r="K268">
            <v>4532397.22</v>
          </cell>
          <cell r="L268"/>
          <cell r="M268">
            <v>1757202.78</v>
          </cell>
          <cell r="N268"/>
          <cell r="O268">
            <v>1690156.22</v>
          </cell>
          <cell r="P268"/>
          <cell r="Q268">
            <v>1582422.22</v>
          </cell>
          <cell r="R268"/>
          <cell r="S268">
            <v>590703.77</v>
          </cell>
          <cell r="T268"/>
          <cell r="U268">
            <v>590703.77</v>
          </cell>
        </row>
        <row r="269">
          <cell r="A269" t="str">
            <v>2.3.9.2.02</v>
          </cell>
          <cell r="B269" t="str">
            <v>Útiles y materiales  escolares y de enseñanzas</v>
          </cell>
          <cell r="C269"/>
          <cell r="D269"/>
          <cell r="E269">
            <v>10000</v>
          </cell>
          <cell r="F269"/>
          <cell r="G269">
            <v>100000</v>
          </cell>
          <cell r="H269"/>
          <cell r="I269">
            <v>110000</v>
          </cell>
          <cell r="J269"/>
          <cell r="K269">
            <v>49783.86</v>
          </cell>
          <cell r="L269"/>
          <cell r="M269">
            <v>60216.14</v>
          </cell>
          <cell r="N269"/>
          <cell r="O269">
            <v>30216.14</v>
          </cell>
          <cell r="P269"/>
          <cell r="Q269">
            <v>30216.14</v>
          </cell>
          <cell r="R269"/>
          <cell r="S269">
            <v>30216.14</v>
          </cell>
          <cell r="T269"/>
          <cell r="U269">
            <v>30216.14</v>
          </cell>
        </row>
        <row r="270">
          <cell r="A270" t="str">
            <v>2.3.9.3</v>
          </cell>
          <cell r="B270" t="str">
            <v>Útiles menores médico, quirúrgicos o de laboratorio</v>
          </cell>
          <cell r="C270"/>
          <cell r="D270"/>
          <cell r="E270">
            <v>50000</v>
          </cell>
          <cell r="F270"/>
          <cell r="G270">
            <v>120000</v>
          </cell>
          <cell r="H270"/>
          <cell r="I270">
            <v>170000</v>
          </cell>
          <cell r="J270"/>
          <cell r="K270">
            <v>40405.949999999997</v>
          </cell>
          <cell r="L270"/>
          <cell r="M270">
            <v>129594.05</v>
          </cell>
          <cell r="N270"/>
          <cell r="O270">
            <v>81099.509999999995</v>
          </cell>
          <cell r="P270"/>
          <cell r="Q270">
            <v>69299.509999999995</v>
          </cell>
          <cell r="R270"/>
          <cell r="S270">
            <v>69299.509999999995</v>
          </cell>
          <cell r="T270"/>
          <cell r="U270">
            <v>69299.509999999995</v>
          </cell>
        </row>
        <row r="271">
          <cell r="A271" t="str">
            <v>2.3.9.3.01</v>
          </cell>
          <cell r="B271" t="str">
            <v>Útiles menores médico, quirúrgicos o de laboratorio</v>
          </cell>
          <cell r="C271"/>
          <cell r="D271"/>
          <cell r="E271">
            <v>50000</v>
          </cell>
          <cell r="F271"/>
          <cell r="G271">
            <v>120000</v>
          </cell>
          <cell r="H271"/>
          <cell r="I271">
            <v>170000</v>
          </cell>
          <cell r="J271"/>
          <cell r="K271">
            <v>40405.949999999997</v>
          </cell>
          <cell r="L271"/>
          <cell r="M271">
            <v>129594.05</v>
          </cell>
          <cell r="N271"/>
          <cell r="O271">
            <v>81099.509999999995</v>
          </cell>
          <cell r="P271"/>
          <cell r="Q271">
            <v>69299.509999999995</v>
          </cell>
          <cell r="R271"/>
          <cell r="S271">
            <v>69299.509999999995</v>
          </cell>
          <cell r="T271"/>
          <cell r="U271">
            <v>69299.509999999995</v>
          </cell>
        </row>
        <row r="272">
          <cell r="A272" t="str">
            <v>2.3.9.4</v>
          </cell>
          <cell r="B272" t="str">
            <v>Útiles destinados a actividades deportivas, culturales y recreativas</v>
          </cell>
          <cell r="C272"/>
          <cell r="D272"/>
          <cell r="E272">
            <v>0</v>
          </cell>
          <cell r="F272"/>
          <cell r="G272">
            <v>150000</v>
          </cell>
          <cell r="H272"/>
          <cell r="I272">
            <v>150000</v>
          </cell>
          <cell r="J272"/>
          <cell r="K272">
            <v>150000</v>
          </cell>
          <cell r="L272"/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  <cell r="T272"/>
          <cell r="U272">
            <v>0</v>
          </cell>
        </row>
        <row r="273">
          <cell r="A273" t="str">
            <v>2.3.9.4.01</v>
          </cell>
          <cell r="B273" t="str">
            <v>Útiles destinados a actividades deportivas, culturales y</v>
          </cell>
          <cell r="C273"/>
          <cell r="D273"/>
          <cell r="E273">
            <v>0</v>
          </cell>
          <cell r="F273"/>
          <cell r="G273">
            <v>150000</v>
          </cell>
          <cell r="H273"/>
          <cell r="I273">
            <v>150000</v>
          </cell>
          <cell r="J273"/>
          <cell r="K273">
            <v>150000</v>
          </cell>
          <cell r="L273"/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  <cell r="T273"/>
          <cell r="U273">
            <v>0</v>
          </cell>
        </row>
        <row r="274">
          <cell r="A274"/>
          <cell r="B274" t="str">
            <v>recreativas</v>
          </cell>
          <cell r="C274"/>
          <cell r="D274"/>
          <cell r="E274"/>
          <cell r="F274"/>
          <cell r="G274"/>
          <cell r="H274"/>
          <cell r="I274"/>
          <cell r="J274"/>
          <cell r="K274"/>
          <cell r="L274"/>
          <cell r="M274"/>
          <cell r="N274"/>
          <cell r="O274"/>
          <cell r="P274"/>
          <cell r="Q274"/>
          <cell r="R274"/>
          <cell r="S274"/>
          <cell r="T274"/>
          <cell r="U274"/>
        </row>
        <row r="275">
          <cell r="A275" t="str">
            <v>2.3.9.5</v>
          </cell>
          <cell r="B275" t="str">
            <v>Útiles de cocina y comedor</v>
          </cell>
          <cell r="C275"/>
          <cell r="D275"/>
          <cell r="E275">
            <v>1035000</v>
          </cell>
          <cell r="F275"/>
          <cell r="G275">
            <v>0</v>
          </cell>
          <cell r="H275"/>
          <cell r="I275">
            <v>1035000</v>
          </cell>
          <cell r="J275"/>
          <cell r="K275">
            <v>852528.34</v>
          </cell>
          <cell r="L275"/>
          <cell r="M275">
            <v>182471.66</v>
          </cell>
          <cell r="N275"/>
          <cell r="O275">
            <v>182471.66</v>
          </cell>
          <cell r="P275"/>
          <cell r="Q275">
            <v>182471.66</v>
          </cell>
          <cell r="R275"/>
          <cell r="S275">
            <v>182471.66</v>
          </cell>
          <cell r="T275"/>
          <cell r="U275">
            <v>182471.66</v>
          </cell>
        </row>
        <row r="276">
          <cell r="A276" t="str">
            <v>2.3.9.5.01</v>
          </cell>
          <cell r="B276" t="str">
            <v>Útiles de cocina y comedor</v>
          </cell>
          <cell r="C276"/>
          <cell r="D276"/>
          <cell r="E276">
            <v>1035000</v>
          </cell>
          <cell r="F276"/>
          <cell r="G276">
            <v>0</v>
          </cell>
          <cell r="H276"/>
          <cell r="I276">
            <v>1035000</v>
          </cell>
          <cell r="J276"/>
          <cell r="K276">
            <v>852528.34</v>
          </cell>
          <cell r="L276"/>
          <cell r="M276">
            <v>182471.66</v>
          </cell>
          <cell r="N276"/>
          <cell r="O276">
            <v>182471.66</v>
          </cell>
          <cell r="P276"/>
          <cell r="Q276">
            <v>182471.66</v>
          </cell>
          <cell r="R276"/>
          <cell r="S276">
            <v>182471.66</v>
          </cell>
          <cell r="T276"/>
          <cell r="U276">
            <v>182471.66</v>
          </cell>
        </row>
        <row r="277">
          <cell r="A277" t="str">
            <v>2.3.9.6</v>
          </cell>
          <cell r="B277" t="str">
            <v>Productos eléctricos y afines</v>
          </cell>
          <cell r="C277"/>
          <cell r="D277"/>
          <cell r="E277">
            <v>7000000</v>
          </cell>
          <cell r="F277"/>
          <cell r="G277">
            <v>-1127569.6000000001</v>
          </cell>
          <cell r="H277"/>
          <cell r="I277">
            <v>5872430.4000000004</v>
          </cell>
          <cell r="J277"/>
          <cell r="K277">
            <v>3196128.99</v>
          </cell>
          <cell r="L277"/>
          <cell r="M277">
            <v>2676301.41</v>
          </cell>
          <cell r="N277"/>
          <cell r="O277">
            <v>1309795.01</v>
          </cell>
          <cell r="P277"/>
          <cell r="Q277">
            <v>1040811.65</v>
          </cell>
          <cell r="R277"/>
          <cell r="S277">
            <v>946081.44</v>
          </cell>
          <cell r="T277"/>
          <cell r="U277">
            <v>946081.44</v>
          </cell>
        </row>
        <row r="278">
          <cell r="A278" t="str">
            <v>2.3.9.6.01</v>
          </cell>
          <cell r="B278" t="str">
            <v>Productos eléctricos y afines</v>
          </cell>
          <cell r="C278"/>
          <cell r="D278"/>
          <cell r="E278">
            <v>7000000</v>
          </cell>
          <cell r="F278"/>
          <cell r="G278">
            <v>-1127569.6000000001</v>
          </cell>
          <cell r="H278"/>
          <cell r="I278">
            <v>5872430.4000000004</v>
          </cell>
          <cell r="J278"/>
          <cell r="K278">
            <v>3196128.99</v>
          </cell>
          <cell r="L278"/>
          <cell r="M278">
            <v>2676301.41</v>
          </cell>
          <cell r="N278"/>
          <cell r="O278">
            <v>1309795.01</v>
          </cell>
          <cell r="P278"/>
          <cell r="Q278">
            <v>1040811.65</v>
          </cell>
          <cell r="R278"/>
          <cell r="S278">
            <v>946081.44</v>
          </cell>
          <cell r="T278"/>
          <cell r="U278">
            <v>946081.44</v>
          </cell>
        </row>
        <row r="279">
          <cell r="A279" t="str">
            <v>2.3.9.8</v>
          </cell>
          <cell r="B279" t="str">
            <v>Repuestos y accesorios menores</v>
          </cell>
          <cell r="C279"/>
          <cell r="D279"/>
          <cell r="E279">
            <v>5062000</v>
          </cell>
          <cell r="F279"/>
          <cell r="G279">
            <v>-864166.06</v>
          </cell>
          <cell r="H279"/>
          <cell r="I279">
            <v>4197833.9400000004</v>
          </cell>
          <cell r="J279"/>
          <cell r="K279">
            <v>3264549.07</v>
          </cell>
          <cell r="L279"/>
          <cell r="M279">
            <v>933284.87</v>
          </cell>
          <cell r="N279"/>
          <cell r="O279">
            <v>427484.87</v>
          </cell>
          <cell r="P279"/>
          <cell r="Q279">
            <v>405182.87</v>
          </cell>
          <cell r="R279"/>
          <cell r="S279">
            <v>405182.87</v>
          </cell>
          <cell r="T279"/>
          <cell r="U279">
            <v>405182.87</v>
          </cell>
        </row>
        <row r="280">
          <cell r="A280" t="str">
            <v>2.3.9.8.01</v>
          </cell>
          <cell r="B280" t="str">
            <v>Repuestos</v>
          </cell>
          <cell r="C280"/>
          <cell r="D280"/>
          <cell r="E280">
            <v>5062000</v>
          </cell>
          <cell r="F280"/>
          <cell r="G280">
            <v>-979566.06</v>
          </cell>
          <cell r="H280"/>
          <cell r="I280">
            <v>4082433.94</v>
          </cell>
          <cell r="J280"/>
          <cell r="K280">
            <v>3154949.07</v>
          </cell>
          <cell r="L280"/>
          <cell r="M280">
            <v>927484.87</v>
          </cell>
          <cell r="N280"/>
          <cell r="O280">
            <v>427484.87</v>
          </cell>
          <cell r="P280"/>
          <cell r="Q280">
            <v>405182.87</v>
          </cell>
          <cell r="R280"/>
          <cell r="S280">
            <v>405182.87</v>
          </cell>
          <cell r="T280"/>
          <cell r="U280">
            <v>405182.87</v>
          </cell>
        </row>
        <row r="281">
          <cell r="A281" t="str">
            <v>2.3.9.8.02</v>
          </cell>
          <cell r="B281" t="str">
            <v>Accesorios</v>
          </cell>
          <cell r="C281"/>
          <cell r="D281"/>
          <cell r="E281">
            <v>0</v>
          </cell>
          <cell r="F281"/>
          <cell r="G281">
            <v>115400</v>
          </cell>
          <cell r="H281"/>
          <cell r="I281">
            <v>115400</v>
          </cell>
          <cell r="J281"/>
          <cell r="K281">
            <v>109600</v>
          </cell>
          <cell r="L281"/>
          <cell r="M281">
            <v>5800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  <cell r="T281"/>
          <cell r="U281">
            <v>0</v>
          </cell>
        </row>
        <row r="282">
          <cell r="A282" t="str">
            <v>2.3.9.9</v>
          </cell>
          <cell r="B282" t="str">
            <v>Productos y útiles varios no identificados precedentemente (n.i.p.)</v>
          </cell>
          <cell r="C282"/>
          <cell r="D282"/>
          <cell r="E282">
            <v>4605693</v>
          </cell>
          <cell r="F282"/>
          <cell r="G282">
            <v>-811865.53</v>
          </cell>
          <cell r="H282"/>
          <cell r="I282">
            <v>3793827.47</v>
          </cell>
          <cell r="J282"/>
          <cell r="K282">
            <v>2624030</v>
          </cell>
          <cell r="L282"/>
          <cell r="M282">
            <v>1169797.47</v>
          </cell>
          <cell r="N282"/>
          <cell r="O282">
            <v>643277.75</v>
          </cell>
          <cell r="P282"/>
          <cell r="Q282">
            <v>633837.75</v>
          </cell>
          <cell r="R282"/>
          <cell r="S282">
            <v>356418.02</v>
          </cell>
          <cell r="T282"/>
          <cell r="U282">
            <v>356418.02</v>
          </cell>
        </row>
        <row r="283">
          <cell r="A283" t="str">
            <v>2.3.9.9.01</v>
          </cell>
          <cell r="B283" t="str">
            <v>Productos y Utiles Varios  n.i.p</v>
          </cell>
          <cell r="C283"/>
          <cell r="D283"/>
          <cell r="E283">
            <v>4500000</v>
          </cell>
          <cell r="F283"/>
          <cell r="G283">
            <v>-1946365.53</v>
          </cell>
          <cell r="H283"/>
          <cell r="I283">
            <v>2553634.4700000002</v>
          </cell>
          <cell r="J283"/>
          <cell r="K283">
            <v>1775585.47</v>
          </cell>
          <cell r="L283"/>
          <cell r="M283">
            <v>778049</v>
          </cell>
          <cell r="N283"/>
          <cell r="O283">
            <v>622098.94999999995</v>
          </cell>
          <cell r="P283"/>
          <cell r="Q283">
            <v>622098.94999999995</v>
          </cell>
          <cell r="R283"/>
          <cell r="S283">
            <v>345287.22</v>
          </cell>
          <cell r="T283"/>
          <cell r="U283">
            <v>345287.22</v>
          </cell>
        </row>
        <row r="284">
          <cell r="A284" t="str">
            <v>2.3.9.9.02</v>
          </cell>
          <cell r="B284" t="str">
            <v>Bonos para útiles diversos</v>
          </cell>
          <cell r="C284"/>
          <cell r="D284"/>
          <cell r="E284">
            <v>5693</v>
          </cell>
          <cell r="F284"/>
          <cell r="G284">
            <v>0</v>
          </cell>
          <cell r="H284"/>
          <cell r="I284">
            <v>5693</v>
          </cell>
          <cell r="J284"/>
          <cell r="K284">
            <v>5693</v>
          </cell>
          <cell r="L284"/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  <cell r="T284"/>
          <cell r="U284">
            <v>0</v>
          </cell>
        </row>
        <row r="285">
          <cell r="A285" t="str">
            <v>2.3.9.9.04</v>
          </cell>
          <cell r="B285" t="str">
            <v>Productos y útiles de defensa y seguridad</v>
          </cell>
          <cell r="C285"/>
          <cell r="D285"/>
          <cell r="E285">
            <v>100000</v>
          </cell>
          <cell r="F285"/>
          <cell r="G285">
            <v>132000</v>
          </cell>
          <cell r="H285"/>
          <cell r="I285">
            <v>232000</v>
          </cell>
          <cell r="J285"/>
          <cell r="K285">
            <v>132349.53</v>
          </cell>
          <cell r="L285"/>
          <cell r="M285">
            <v>99650.47</v>
          </cell>
          <cell r="N285"/>
          <cell r="O285">
            <v>20570.8</v>
          </cell>
          <cell r="P285"/>
          <cell r="Q285">
            <v>11130.8</v>
          </cell>
          <cell r="R285"/>
          <cell r="S285">
            <v>11130.8</v>
          </cell>
          <cell r="T285"/>
          <cell r="U285">
            <v>11130.8</v>
          </cell>
        </row>
        <row r="286">
          <cell r="A286" t="str">
            <v>2.3.9.9.05</v>
          </cell>
          <cell r="B286" t="str">
            <v>Productos y útiles diversos</v>
          </cell>
          <cell r="C286"/>
          <cell r="D286"/>
          <cell r="E286">
            <v>0</v>
          </cell>
          <cell r="F286"/>
          <cell r="G286">
            <v>1002500</v>
          </cell>
          <cell r="H286"/>
          <cell r="I286">
            <v>1002500</v>
          </cell>
          <cell r="J286"/>
          <cell r="K286">
            <v>710402</v>
          </cell>
          <cell r="L286"/>
          <cell r="M286">
            <v>292098</v>
          </cell>
          <cell r="N286"/>
          <cell r="O286">
            <v>608</v>
          </cell>
          <cell r="P286"/>
          <cell r="Q286">
            <v>608</v>
          </cell>
          <cell r="R286"/>
          <cell r="S286">
            <v>0</v>
          </cell>
          <cell r="T286"/>
          <cell r="U286">
            <v>0</v>
          </cell>
        </row>
        <row r="287">
          <cell r="A287" t="str">
            <v>2.4.2.4.1</v>
          </cell>
          <cell r="B287"/>
          <cell r="C287"/>
          <cell r="D287"/>
          <cell r="E287">
            <v>81251097</v>
          </cell>
          <cell r="F287"/>
          <cell r="G287">
            <v>36309250</v>
          </cell>
          <cell r="H287"/>
          <cell r="I287">
            <v>117560347</v>
          </cell>
          <cell r="J287"/>
          <cell r="K287">
            <v>55813082.460000001</v>
          </cell>
          <cell r="L287"/>
          <cell r="M287">
            <v>61747264.539999999</v>
          </cell>
          <cell r="N287"/>
          <cell r="O287">
            <v>61747264.539999999</v>
          </cell>
          <cell r="P287"/>
          <cell r="Q287">
            <v>61747264.539999999</v>
          </cell>
          <cell r="R287"/>
          <cell r="S287">
            <v>59905794.869999997</v>
          </cell>
          <cell r="T287"/>
          <cell r="U287">
            <v>59905794.869999997</v>
          </cell>
        </row>
        <row r="288">
          <cell r="A288">
            <v>2.4</v>
          </cell>
          <cell r="B288" t="str">
            <v>TRANSFERENCIAS CORRIENTES</v>
          </cell>
          <cell r="C288"/>
          <cell r="D288"/>
          <cell r="E288">
            <v>81251097</v>
          </cell>
          <cell r="F288"/>
          <cell r="G288">
            <v>36309250</v>
          </cell>
          <cell r="H288"/>
          <cell r="I288">
            <v>117560347</v>
          </cell>
          <cell r="J288"/>
          <cell r="K288">
            <v>55813082.460000001</v>
          </cell>
          <cell r="L288"/>
          <cell r="M288">
            <v>61747264.539999999</v>
          </cell>
          <cell r="N288"/>
          <cell r="O288">
            <v>61747264.539999999</v>
          </cell>
          <cell r="P288"/>
          <cell r="Q288">
            <v>61747264.539999999</v>
          </cell>
          <cell r="R288"/>
          <cell r="S288">
            <v>59905794.869999997</v>
          </cell>
          <cell r="T288"/>
          <cell r="U288">
            <v>59905794.869999997</v>
          </cell>
        </row>
        <row r="289">
          <cell r="A289" t="str">
            <v>2.4.1</v>
          </cell>
          <cell r="B289" t="str">
            <v>TRANSFERENCIAS CORRIENTES AL SECTOR PRIVADO</v>
          </cell>
          <cell r="C289"/>
          <cell r="D289"/>
          <cell r="E289">
            <v>81251097</v>
          </cell>
          <cell r="F289"/>
          <cell r="G289">
            <v>36309250</v>
          </cell>
          <cell r="H289"/>
          <cell r="I289">
            <v>117560347</v>
          </cell>
          <cell r="J289"/>
          <cell r="K289">
            <v>55813082.460000001</v>
          </cell>
          <cell r="L289"/>
          <cell r="M289">
            <v>61747264.539999999</v>
          </cell>
          <cell r="N289"/>
          <cell r="O289">
            <v>61747264.539999999</v>
          </cell>
          <cell r="P289"/>
          <cell r="Q289">
            <v>61747264.539999999</v>
          </cell>
          <cell r="R289"/>
          <cell r="S289">
            <v>59905794.869999997</v>
          </cell>
          <cell r="T289"/>
          <cell r="U289">
            <v>59905794.869999997</v>
          </cell>
        </row>
        <row r="290">
          <cell r="A290" t="str">
            <v>2.4.1.3</v>
          </cell>
          <cell r="B290" t="str">
            <v>Premios literarios, deportivos y culturales</v>
          </cell>
          <cell r="C290"/>
          <cell r="D290"/>
          <cell r="E290">
            <v>11239300</v>
          </cell>
          <cell r="F290"/>
          <cell r="G290">
            <v>5000000</v>
          </cell>
          <cell r="H290"/>
          <cell r="I290">
            <v>16239300</v>
          </cell>
          <cell r="J290"/>
          <cell r="K290">
            <v>9679300</v>
          </cell>
          <cell r="L290"/>
          <cell r="M290">
            <v>6560000</v>
          </cell>
          <cell r="N290"/>
          <cell r="O290">
            <v>6560000</v>
          </cell>
          <cell r="P290"/>
          <cell r="Q290">
            <v>6560000</v>
          </cell>
          <cell r="R290"/>
          <cell r="S290">
            <v>6560000</v>
          </cell>
          <cell r="T290"/>
          <cell r="U290">
            <v>6560000</v>
          </cell>
        </row>
        <row r="291">
          <cell r="A291" t="str">
            <v>2.4.1.3.01</v>
          </cell>
          <cell r="B291" t="str">
            <v>Premios literarios, deportivos y culturales</v>
          </cell>
          <cell r="C291"/>
          <cell r="D291"/>
          <cell r="E291">
            <v>11239300</v>
          </cell>
          <cell r="F291"/>
          <cell r="G291">
            <v>5000000</v>
          </cell>
          <cell r="H291"/>
          <cell r="I291">
            <v>16239300</v>
          </cell>
          <cell r="J291"/>
          <cell r="K291">
            <v>9679300</v>
          </cell>
          <cell r="L291"/>
          <cell r="M291">
            <v>6560000</v>
          </cell>
          <cell r="N291"/>
          <cell r="O291">
            <v>6560000</v>
          </cell>
          <cell r="P291"/>
          <cell r="Q291">
            <v>6560000</v>
          </cell>
          <cell r="R291"/>
          <cell r="S291">
            <v>6560000</v>
          </cell>
          <cell r="T291"/>
          <cell r="U291">
            <v>6560000</v>
          </cell>
        </row>
        <row r="292">
          <cell r="A292" t="str">
            <v>2.4.1.4</v>
          </cell>
          <cell r="B292" t="str">
            <v>Becas y viajes de estudios</v>
          </cell>
          <cell r="C292"/>
          <cell r="D292"/>
          <cell r="E292">
            <v>2000000</v>
          </cell>
          <cell r="F292"/>
          <cell r="G292">
            <v>0</v>
          </cell>
          <cell r="H292"/>
          <cell r="I292">
            <v>2000000</v>
          </cell>
          <cell r="J292"/>
          <cell r="K292">
            <v>2000000</v>
          </cell>
          <cell r="L292"/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  <cell r="T292"/>
          <cell r="U292">
            <v>0</v>
          </cell>
        </row>
        <row r="293">
          <cell r="A293" t="str">
            <v>2.4.1.4.01</v>
          </cell>
          <cell r="B293" t="str">
            <v>Becas nacionales</v>
          </cell>
          <cell r="C293"/>
          <cell r="D293"/>
          <cell r="E293">
            <v>2000000</v>
          </cell>
          <cell r="F293"/>
          <cell r="G293">
            <v>0</v>
          </cell>
          <cell r="H293"/>
          <cell r="I293">
            <v>2000000</v>
          </cell>
          <cell r="J293"/>
          <cell r="K293">
            <v>2000000</v>
          </cell>
          <cell r="L293"/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  <cell r="T293"/>
          <cell r="U293">
            <v>0</v>
          </cell>
        </row>
        <row r="294">
          <cell r="A294" t="str">
            <v>2.4.1.6</v>
          </cell>
          <cell r="B294" t="str">
            <v>Transferencias corrientes a asociaciones sin fines de lucro y partidos políticos</v>
          </cell>
          <cell r="C294"/>
          <cell r="D294"/>
          <cell r="E294">
            <v>68011797</v>
          </cell>
          <cell r="F294"/>
          <cell r="G294">
            <v>31309250</v>
          </cell>
          <cell r="H294"/>
          <cell r="I294">
            <v>99321047</v>
          </cell>
          <cell r="J294"/>
          <cell r="K294">
            <v>44133782.460000001</v>
          </cell>
          <cell r="L294"/>
          <cell r="M294">
            <v>55187264.539999999</v>
          </cell>
          <cell r="N294"/>
          <cell r="O294">
            <v>55187264.539999999</v>
          </cell>
          <cell r="P294"/>
          <cell r="Q294">
            <v>55187264.539999999</v>
          </cell>
          <cell r="R294"/>
          <cell r="S294">
            <v>53345794.869999997</v>
          </cell>
          <cell r="T294"/>
          <cell r="U294">
            <v>53345794.869999997</v>
          </cell>
        </row>
        <row r="295">
          <cell r="A295" t="str">
            <v>2.4.1.6.01</v>
          </cell>
          <cell r="B295" t="str">
            <v>Transferencias corrientes programadas a asociaciones sin fines</v>
          </cell>
          <cell r="C295"/>
          <cell r="D295"/>
          <cell r="E295">
            <v>66811797</v>
          </cell>
          <cell r="F295"/>
          <cell r="G295">
            <v>-8523200</v>
          </cell>
          <cell r="H295"/>
          <cell r="I295">
            <v>58288597</v>
          </cell>
          <cell r="J295"/>
          <cell r="K295">
            <v>21237378</v>
          </cell>
          <cell r="L295"/>
          <cell r="M295">
            <v>37051219</v>
          </cell>
          <cell r="N295"/>
          <cell r="O295">
            <v>37051219</v>
          </cell>
          <cell r="P295"/>
          <cell r="Q295">
            <v>37051219</v>
          </cell>
          <cell r="R295"/>
          <cell r="S295">
            <v>35459749.329999998</v>
          </cell>
          <cell r="T295"/>
          <cell r="U295">
            <v>35459749.329999998</v>
          </cell>
        </row>
        <row r="296">
          <cell r="A296"/>
          <cell r="B296" t="str">
            <v>de lucro</v>
          </cell>
          <cell r="C296"/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  <cell r="R296"/>
          <cell r="S296"/>
          <cell r="T296"/>
          <cell r="U296"/>
        </row>
        <row r="297">
          <cell r="A297" t="str">
            <v>2.4.1.6.05</v>
          </cell>
          <cell r="B297" t="str">
            <v>Transferencias corrientes ocasionales a asociaciones sin fines</v>
          </cell>
          <cell r="C297"/>
          <cell r="D297"/>
          <cell r="E297">
            <v>1200000</v>
          </cell>
          <cell r="F297"/>
          <cell r="G297">
            <v>39832450</v>
          </cell>
          <cell r="H297"/>
          <cell r="I297">
            <v>41032450</v>
          </cell>
          <cell r="J297"/>
          <cell r="K297">
            <v>22896404.460000001</v>
          </cell>
          <cell r="L297"/>
          <cell r="M297">
            <v>18136045.539999999</v>
          </cell>
          <cell r="N297"/>
          <cell r="O297">
            <v>18136045.539999999</v>
          </cell>
          <cell r="P297"/>
          <cell r="Q297">
            <v>18136045.539999999</v>
          </cell>
          <cell r="R297"/>
          <cell r="S297">
            <v>17886045.539999999</v>
          </cell>
          <cell r="T297"/>
          <cell r="U297">
            <v>17886045.539999999</v>
          </cell>
        </row>
        <row r="298">
          <cell r="A298"/>
          <cell r="B298" t="str">
            <v>de lucro</v>
          </cell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  <cell r="S298"/>
          <cell r="T298"/>
          <cell r="U298"/>
        </row>
        <row r="299">
          <cell r="A299" t="str">
            <v>Ref CCP Concepto.Ref CCP Cuenta</v>
          </cell>
          <cell r="B299"/>
          <cell r="C299"/>
          <cell r="D299" t="str">
            <v>Presupuesto Inicial</v>
          </cell>
          <cell r="E299"/>
          <cell r="F299" t="str">
            <v>Modificaciones Presupestarias</v>
          </cell>
          <cell r="G299"/>
          <cell r="H299" t="str">
            <v>Presupuesto Vigente</v>
          </cell>
          <cell r="I299"/>
          <cell r="J299" t="str">
            <v>Presupuesto Disponible</v>
          </cell>
          <cell r="K299"/>
          <cell r="L299" t="str">
            <v>ETAPAS DEL GASTO</v>
          </cell>
          <cell r="M299"/>
          <cell r="N299"/>
          <cell r="O299"/>
          <cell r="P299"/>
          <cell r="Q299"/>
          <cell r="R299"/>
          <cell r="S299"/>
          <cell r="T299"/>
          <cell r="U299"/>
        </row>
        <row r="300">
          <cell r="A300"/>
          <cell r="B300"/>
          <cell r="C300"/>
          <cell r="D300"/>
          <cell r="E300"/>
          <cell r="F300"/>
          <cell r="G300"/>
          <cell r="H300"/>
          <cell r="I300"/>
          <cell r="J300"/>
          <cell r="K300"/>
          <cell r="L300" t="str">
            <v>Preventivo</v>
          </cell>
          <cell r="M300"/>
          <cell r="N300" t="str">
            <v>Compromiso</v>
          </cell>
          <cell r="O300"/>
          <cell r="P300" t="str">
            <v>Devengado</v>
          </cell>
          <cell r="Q300"/>
          <cell r="R300" t="str">
            <v>Libramiento</v>
          </cell>
          <cell r="S300"/>
          <cell r="T300" t="str">
            <v>Pagado</v>
          </cell>
          <cell r="U300"/>
        </row>
        <row r="301">
          <cell r="A301" t="str">
            <v>Total General</v>
          </cell>
          <cell r="B301"/>
          <cell r="C301"/>
          <cell r="D301"/>
          <cell r="E301">
            <v>3017699205</v>
          </cell>
          <cell r="F301"/>
          <cell r="G301">
            <v>42758103.539999999</v>
          </cell>
          <cell r="H301"/>
          <cell r="I301">
            <v>3060457308.54</v>
          </cell>
          <cell r="J301"/>
          <cell r="K301">
            <v>1371937458.1600001</v>
          </cell>
          <cell r="L301"/>
          <cell r="M301">
            <v>1688519850.3800001</v>
          </cell>
          <cell r="N301"/>
          <cell r="O301">
            <v>1591880356.48</v>
          </cell>
          <cell r="P301"/>
          <cell r="Q301">
            <v>1545870127.49</v>
          </cell>
          <cell r="R301"/>
          <cell r="S301">
            <v>1426179944.8800001</v>
          </cell>
          <cell r="T301"/>
          <cell r="U301">
            <v>1425681303.3</v>
          </cell>
        </row>
        <row r="302">
          <cell r="A302" t="str">
            <v>2.4.2.4.2</v>
          </cell>
          <cell r="B302"/>
          <cell r="C302"/>
          <cell r="D302"/>
          <cell r="E302">
            <v>409808934</v>
          </cell>
          <cell r="F302"/>
          <cell r="G302">
            <v>0</v>
          </cell>
          <cell r="H302"/>
          <cell r="I302">
            <v>409808934</v>
          </cell>
          <cell r="J302"/>
          <cell r="K302">
            <v>199096469.05000001</v>
          </cell>
          <cell r="L302"/>
          <cell r="M302">
            <v>210712464.94999999</v>
          </cell>
          <cell r="N302"/>
          <cell r="O302">
            <v>210712464.94999999</v>
          </cell>
          <cell r="P302"/>
          <cell r="Q302">
            <v>210712464.94999999</v>
          </cell>
          <cell r="R302"/>
          <cell r="S302">
            <v>192369967.69999999</v>
          </cell>
          <cell r="T302"/>
          <cell r="U302">
            <v>192369967.69999999</v>
          </cell>
        </row>
        <row r="303">
          <cell r="A303">
            <v>2.4</v>
          </cell>
          <cell r="B303" t="str">
            <v>TRANSFERENCIAS CORRIENTES</v>
          </cell>
          <cell r="C303"/>
          <cell r="D303"/>
          <cell r="E303">
            <v>409808934</v>
          </cell>
          <cell r="F303"/>
          <cell r="G303">
            <v>0</v>
          </cell>
          <cell r="H303"/>
          <cell r="I303">
            <v>409808934</v>
          </cell>
          <cell r="J303"/>
          <cell r="K303">
            <v>199096469.05000001</v>
          </cell>
          <cell r="L303"/>
          <cell r="M303">
            <v>210712464.94999999</v>
          </cell>
          <cell r="N303"/>
          <cell r="O303">
            <v>210712464.94999999</v>
          </cell>
          <cell r="P303"/>
          <cell r="Q303">
            <v>210712464.94999999</v>
          </cell>
          <cell r="R303"/>
          <cell r="S303">
            <v>192369967.69999999</v>
          </cell>
          <cell r="T303"/>
          <cell r="U303">
            <v>192369967.69999999</v>
          </cell>
        </row>
        <row r="304">
          <cell r="A304" t="str">
            <v>2.4.2</v>
          </cell>
          <cell r="B304" t="str">
            <v>TRANSFERENCIAS CORRIENTES AL GOBIERNO GENERAL NACIONAL</v>
          </cell>
          <cell r="C304"/>
          <cell r="D304"/>
          <cell r="E304">
            <v>409808934</v>
          </cell>
          <cell r="F304"/>
          <cell r="G304">
            <v>0</v>
          </cell>
          <cell r="H304"/>
          <cell r="I304">
            <v>409808934</v>
          </cell>
          <cell r="J304"/>
          <cell r="K304">
            <v>199096469.05000001</v>
          </cell>
          <cell r="L304"/>
          <cell r="M304">
            <v>210712464.94999999</v>
          </cell>
          <cell r="N304"/>
          <cell r="O304">
            <v>210712464.94999999</v>
          </cell>
          <cell r="P304"/>
          <cell r="Q304">
            <v>210712464.94999999</v>
          </cell>
          <cell r="R304"/>
          <cell r="S304">
            <v>192369967.69999999</v>
          </cell>
          <cell r="T304"/>
          <cell r="U304">
            <v>192369967.69999999</v>
          </cell>
        </row>
        <row r="305">
          <cell r="A305" t="str">
            <v>2.4.2.2</v>
          </cell>
          <cell r="B305" t="str">
            <v>Transferencias corrientes a instituciones descentralizadas y autónomas no financieras</v>
          </cell>
          <cell r="C305"/>
          <cell r="D305"/>
          <cell r="E305">
            <v>409808934</v>
          </cell>
          <cell r="F305"/>
          <cell r="G305">
            <v>0</v>
          </cell>
          <cell r="H305"/>
          <cell r="I305">
            <v>409808934</v>
          </cell>
          <cell r="J305"/>
          <cell r="K305">
            <v>199096469.05000001</v>
          </cell>
          <cell r="L305"/>
          <cell r="M305">
            <v>210712464.94999999</v>
          </cell>
          <cell r="N305"/>
          <cell r="O305">
            <v>210712464.94999999</v>
          </cell>
          <cell r="P305"/>
          <cell r="Q305">
            <v>210712464.94999999</v>
          </cell>
          <cell r="R305"/>
          <cell r="S305">
            <v>192369967.69999999</v>
          </cell>
          <cell r="T305"/>
          <cell r="U305">
            <v>192369967.69999999</v>
          </cell>
        </row>
        <row r="306">
          <cell r="A306" t="str">
            <v>2.4.2.2.01</v>
          </cell>
          <cell r="B306" t="str">
            <v>Transferencias corrientes a instituciones descentralizadas y autónomas no financieras para servicios personales</v>
          </cell>
          <cell r="C306"/>
          <cell r="D306"/>
          <cell r="E306">
            <v>167858826</v>
          </cell>
          <cell r="F306"/>
          <cell r="G306">
            <v>0</v>
          </cell>
          <cell r="H306"/>
          <cell r="I306">
            <v>167858826</v>
          </cell>
          <cell r="J306"/>
          <cell r="K306">
            <v>54459376.670000002</v>
          </cell>
          <cell r="L306"/>
          <cell r="M306">
            <v>113399449.33</v>
          </cell>
          <cell r="N306"/>
          <cell r="O306">
            <v>113399449.33</v>
          </cell>
          <cell r="P306"/>
          <cell r="Q306">
            <v>113399449.33</v>
          </cell>
          <cell r="R306"/>
          <cell r="S306">
            <v>101658109.69</v>
          </cell>
          <cell r="T306"/>
          <cell r="U306">
            <v>101658109.69</v>
          </cell>
        </row>
        <row r="307">
          <cell r="A307" t="str">
            <v>2.4.2.2.02</v>
          </cell>
          <cell r="B307" t="str">
            <v>Otras transferencias corrientes a instituciones descentralizadas y autónomas no financieras</v>
          </cell>
          <cell r="C307"/>
          <cell r="D307"/>
          <cell r="E307">
            <v>241950108</v>
          </cell>
          <cell r="F307"/>
          <cell r="G307">
            <v>0</v>
          </cell>
          <cell r="H307"/>
          <cell r="I307">
            <v>241950108</v>
          </cell>
          <cell r="J307"/>
          <cell r="K307">
            <v>144637092.38</v>
          </cell>
          <cell r="L307"/>
          <cell r="M307">
            <v>97313015.620000005</v>
          </cell>
          <cell r="N307"/>
          <cell r="O307">
            <v>97313015.620000005</v>
          </cell>
          <cell r="P307"/>
          <cell r="Q307">
            <v>97313015.620000005</v>
          </cell>
          <cell r="R307"/>
          <cell r="S307">
            <v>90711858.010000005</v>
          </cell>
          <cell r="T307"/>
          <cell r="U307">
            <v>90711858.010000005</v>
          </cell>
        </row>
        <row r="308">
          <cell r="A308" t="str">
            <v>2.4.2.4.4</v>
          </cell>
          <cell r="B308" t="str">
            <v>TRANSFERENCIAS CORRIENTES</v>
          </cell>
          <cell r="C308"/>
          <cell r="D308"/>
          <cell r="E308">
            <v>109657636</v>
          </cell>
          <cell r="F308"/>
          <cell r="G308">
            <v>60000000</v>
          </cell>
          <cell r="H308"/>
          <cell r="I308">
            <v>169657636</v>
          </cell>
          <cell r="J308"/>
          <cell r="K308">
            <v>73875914.219999999</v>
          </cell>
          <cell r="L308"/>
          <cell r="M308">
            <v>95781721.780000001</v>
          </cell>
          <cell r="N308"/>
          <cell r="O308">
            <v>95781721.780000001</v>
          </cell>
          <cell r="P308"/>
          <cell r="Q308">
            <v>95781721.780000001</v>
          </cell>
          <cell r="R308"/>
          <cell r="S308">
            <v>95781721.780000001</v>
          </cell>
          <cell r="T308"/>
          <cell r="U308">
            <v>95781721.780000001</v>
          </cell>
        </row>
        <row r="309">
          <cell r="A309">
            <v>2.4</v>
          </cell>
          <cell r="B309" t="str">
            <v>TRANSFERENCIAS CORRIENTES A EMPRESAS PÚBLICAS NO FINANCIERAS</v>
          </cell>
          <cell r="C309"/>
          <cell r="D309"/>
          <cell r="E309">
            <v>109657636</v>
          </cell>
          <cell r="F309"/>
          <cell r="G309">
            <v>60000000</v>
          </cell>
          <cell r="H309"/>
          <cell r="I309">
            <v>169657636</v>
          </cell>
          <cell r="J309"/>
          <cell r="K309">
            <v>73875914.219999999</v>
          </cell>
          <cell r="L309"/>
          <cell r="M309">
            <v>95781721.780000001</v>
          </cell>
          <cell r="N309"/>
          <cell r="O309">
            <v>95781721.780000001</v>
          </cell>
          <cell r="P309"/>
          <cell r="Q309">
            <v>95781721.780000001</v>
          </cell>
          <cell r="R309"/>
          <cell r="S309">
            <v>95781721.780000001</v>
          </cell>
          <cell r="T309"/>
          <cell r="U309">
            <v>95781721.780000001</v>
          </cell>
        </row>
        <row r="310">
          <cell r="A310" t="str">
            <v>2.4.4</v>
          </cell>
          <cell r="B310" t="str">
            <v>Transferencias corrientes a empresas públicas no financieras nacionales</v>
          </cell>
          <cell r="C310"/>
          <cell r="D310"/>
          <cell r="E310">
            <v>109657636</v>
          </cell>
          <cell r="F310"/>
          <cell r="G310">
            <v>60000000</v>
          </cell>
          <cell r="H310"/>
          <cell r="I310">
            <v>169657636</v>
          </cell>
          <cell r="J310"/>
          <cell r="K310">
            <v>73875914.219999999</v>
          </cell>
          <cell r="L310"/>
          <cell r="M310">
            <v>95781721.780000001</v>
          </cell>
          <cell r="N310"/>
          <cell r="O310">
            <v>95781721.780000001</v>
          </cell>
          <cell r="P310"/>
          <cell r="Q310">
            <v>95781721.780000001</v>
          </cell>
          <cell r="R310"/>
          <cell r="S310">
            <v>95781721.780000001</v>
          </cell>
          <cell r="T310"/>
          <cell r="U310">
            <v>95781721.780000001</v>
          </cell>
        </row>
        <row r="311">
          <cell r="A311" t="str">
            <v>2.4.4.1</v>
          </cell>
          <cell r="B311" t="str">
            <v>Transferencias corrientes a empresas públicas no financieras nacionales para servicios personales</v>
          </cell>
          <cell r="C311"/>
          <cell r="D311"/>
          <cell r="E311">
            <v>109657636</v>
          </cell>
          <cell r="F311"/>
          <cell r="G311">
            <v>60000000</v>
          </cell>
          <cell r="H311"/>
          <cell r="I311">
            <v>169657636</v>
          </cell>
          <cell r="J311"/>
          <cell r="K311">
            <v>73875914.219999999</v>
          </cell>
          <cell r="L311"/>
          <cell r="M311">
            <v>95781721.780000001</v>
          </cell>
          <cell r="N311"/>
          <cell r="O311">
            <v>95781721.780000001</v>
          </cell>
          <cell r="P311"/>
          <cell r="Q311">
            <v>95781721.780000001</v>
          </cell>
          <cell r="R311"/>
          <cell r="S311">
            <v>95781721.780000001</v>
          </cell>
          <cell r="T311"/>
          <cell r="U311">
            <v>95781721.780000001</v>
          </cell>
        </row>
        <row r="312">
          <cell r="A312" t="str">
            <v>2.4.4.1.01</v>
          </cell>
          <cell r="B312" t="str">
            <v>Otras transferencias corrientes a empresas públicas no financieras nacionales</v>
          </cell>
          <cell r="C312"/>
          <cell r="D312"/>
          <cell r="E312">
            <v>93501180</v>
          </cell>
          <cell r="F312"/>
          <cell r="G312">
            <v>0</v>
          </cell>
          <cell r="H312"/>
          <cell r="I312">
            <v>93501180</v>
          </cell>
          <cell r="J312"/>
          <cell r="K312">
            <v>43154390.780000001</v>
          </cell>
          <cell r="L312"/>
          <cell r="M312">
            <v>50346789.219999999</v>
          </cell>
          <cell r="N312"/>
          <cell r="O312">
            <v>50346789.219999999</v>
          </cell>
          <cell r="P312"/>
          <cell r="Q312">
            <v>50346789.219999999</v>
          </cell>
          <cell r="R312"/>
          <cell r="S312">
            <v>50346789.219999999</v>
          </cell>
          <cell r="T312"/>
          <cell r="U312">
            <v>50346789.219999999</v>
          </cell>
        </row>
        <row r="313">
          <cell r="A313" t="str">
            <v>2.4.4.1.02</v>
          </cell>
          <cell r="B313" t="str">
            <v>Transferencias corrientes a empresas públicas no financieras nacionales para pago de electricidad no cortable</v>
          </cell>
          <cell r="C313"/>
          <cell r="D313"/>
          <cell r="E313">
            <v>4032433</v>
          </cell>
          <cell r="F313"/>
          <cell r="G313">
            <v>71113688</v>
          </cell>
          <cell r="H313"/>
          <cell r="I313">
            <v>75146121</v>
          </cell>
          <cell r="J313"/>
          <cell r="K313">
            <v>30721523.440000001</v>
          </cell>
          <cell r="L313"/>
          <cell r="M313">
            <v>44424597.560000002</v>
          </cell>
          <cell r="N313"/>
          <cell r="O313">
            <v>44424597.560000002</v>
          </cell>
          <cell r="P313"/>
          <cell r="Q313">
            <v>44424597.560000002</v>
          </cell>
          <cell r="R313"/>
          <cell r="S313">
            <v>44424597.560000002</v>
          </cell>
          <cell r="T313"/>
          <cell r="U313">
            <v>44424597.560000002</v>
          </cell>
        </row>
        <row r="314">
          <cell r="A314" t="str">
            <v>2.4.4.1.03</v>
          </cell>
          <cell r="B314" t="str">
            <v>TRANSFERENCIAS CORRIENTES</v>
          </cell>
          <cell r="C314"/>
          <cell r="D314"/>
          <cell r="E314">
            <v>12124023</v>
          </cell>
          <cell r="F314"/>
          <cell r="G314">
            <v>-11113688</v>
          </cell>
          <cell r="H314"/>
          <cell r="I314">
            <v>1010335</v>
          </cell>
          <cell r="J314"/>
          <cell r="K314">
            <v>0</v>
          </cell>
          <cell r="L314"/>
          <cell r="M314">
            <v>1010335</v>
          </cell>
          <cell r="N314"/>
          <cell r="O314">
            <v>1010335</v>
          </cell>
          <cell r="P314"/>
          <cell r="Q314">
            <v>1010335</v>
          </cell>
          <cell r="R314"/>
          <cell r="S314">
            <v>1010335</v>
          </cell>
          <cell r="T314"/>
          <cell r="U314">
            <v>1010335</v>
          </cell>
        </row>
        <row r="315">
          <cell r="A315" t="str">
            <v>2.4.2.4.7</v>
          </cell>
          <cell r="B315" t="str">
            <v>TRANSFERENCIAS CORRIENTES AL SECTOR EXTERNO</v>
          </cell>
          <cell r="C315"/>
          <cell r="D315"/>
          <cell r="E315">
            <v>11996832</v>
          </cell>
          <cell r="F315"/>
          <cell r="G315">
            <v>0</v>
          </cell>
          <cell r="H315"/>
          <cell r="I315">
            <v>11996832</v>
          </cell>
          <cell r="J315"/>
          <cell r="K315">
            <v>11368767.060000001</v>
          </cell>
          <cell r="L315"/>
          <cell r="M315">
            <v>628064.93999999994</v>
          </cell>
          <cell r="N315"/>
          <cell r="O315">
            <v>628064.93999999994</v>
          </cell>
          <cell r="P315"/>
          <cell r="Q315">
            <v>628064.93999999994</v>
          </cell>
          <cell r="R315"/>
          <cell r="S315">
            <v>628064.93999999994</v>
          </cell>
          <cell r="T315"/>
          <cell r="U315">
            <v>628064.93999999994</v>
          </cell>
        </row>
        <row r="316">
          <cell r="A316">
            <v>2.4</v>
          </cell>
          <cell r="B316" t="str">
            <v>Transferencias corrientes a organismos internacionales</v>
          </cell>
          <cell r="C316"/>
          <cell r="D316"/>
          <cell r="E316">
            <v>11996832</v>
          </cell>
          <cell r="F316"/>
          <cell r="G316">
            <v>0</v>
          </cell>
          <cell r="H316"/>
          <cell r="I316">
            <v>11996832</v>
          </cell>
          <cell r="J316"/>
          <cell r="K316">
            <v>11368767.060000001</v>
          </cell>
          <cell r="L316"/>
          <cell r="M316">
            <v>628064.93999999994</v>
          </cell>
          <cell r="N316"/>
          <cell r="O316">
            <v>628064.93999999994</v>
          </cell>
          <cell r="P316"/>
          <cell r="Q316">
            <v>628064.93999999994</v>
          </cell>
          <cell r="R316"/>
          <cell r="S316">
            <v>628064.93999999994</v>
          </cell>
          <cell r="T316"/>
          <cell r="U316">
            <v>628064.93999999994</v>
          </cell>
        </row>
        <row r="317">
          <cell r="A317" t="str">
            <v>2.4.7</v>
          </cell>
          <cell r="B317" t="str">
            <v>Transferencias corrientes a Organismos Internacionales</v>
          </cell>
          <cell r="C317"/>
          <cell r="D317"/>
          <cell r="E317">
            <v>11996832</v>
          </cell>
          <cell r="F317"/>
          <cell r="G317">
            <v>0</v>
          </cell>
          <cell r="H317"/>
          <cell r="I317">
            <v>11996832</v>
          </cell>
          <cell r="J317"/>
          <cell r="K317">
            <v>11368767.060000001</v>
          </cell>
          <cell r="L317"/>
          <cell r="M317">
            <v>628064.93999999994</v>
          </cell>
          <cell r="N317"/>
          <cell r="O317">
            <v>628064.93999999994</v>
          </cell>
          <cell r="P317"/>
          <cell r="Q317">
            <v>628064.93999999994</v>
          </cell>
          <cell r="R317"/>
          <cell r="S317">
            <v>628064.93999999994</v>
          </cell>
          <cell r="T317"/>
          <cell r="U317">
            <v>628064.93999999994</v>
          </cell>
        </row>
        <row r="318">
          <cell r="A318" t="str">
            <v>2.4.7.2</v>
          </cell>
          <cell r="B318" t="str">
            <v>TRANSFERENCIAS CORRIENTES</v>
          </cell>
          <cell r="C318"/>
          <cell r="D318"/>
          <cell r="E318">
            <v>11996832</v>
          </cell>
          <cell r="F318"/>
          <cell r="G318">
            <v>0</v>
          </cell>
          <cell r="H318"/>
          <cell r="I318">
            <v>11996832</v>
          </cell>
          <cell r="J318"/>
          <cell r="K318">
            <v>11368767.060000001</v>
          </cell>
          <cell r="L318"/>
          <cell r="M318">
            <v>628064.93999999994</v>
          </cell>
          <cell r="N318"/>
          <cell r="O318">
            <v>628064.93999999994</v>
          </cell>
          <cell r="P318"/>
          <cell r="Q318">
            <v>628064.93999999994</v>
          </cell>
          <cell r="R318"/>
          <cell r="S318">
            <v>628064.93999999994</v>
          </cell>
          <cell r="T318"/>
          <cell r="U318">
            <v>628064.93999999994</v>
          </cell>
        </row>
        <row r="319">
          <cell r="A319" t="str">
            <v>2.4.7.2.01</v>
          </cell>
          <cell r="B319" t="str">
            <v>TRANSFERENCIAS CORRIENTES A OTRAS INSTITUCIONES PÚBLICAS</v>
          </cell>
          <cell r="C319"/>
          <cell r="D319"/>
          <cell r="E319">
            <v>11996832</v>
          </cell>
          <cell r="F319"/>
          <cell r="G319">
            <v>0</v>
          </cell>
          <cell r="H319"/>
          <cell r="I319">
            <v>11996832</v>
          </cell>
          <cell r="J319"/>
          <cell r="K319">
            <v>11368767.060000001</v>
          </cell>
          <cell r="L319"/>
          <cell r="M319">
            <v>628064.93999999994</v>
          </cell>
          <cell r="N319"/>
          <cell r="O319">
            <v>628064.93999999994</v>
          </cell>
          <cell r="P319"/>
          <cell r="Q319">
            <v>628064.93999999994</v>
          </cell>
          <cell r="R319"/>
          <cell r="S319">
            <v>628064.93999999994</v>
          </cell>
          <cell r="T319"/>
          <cell r="U319">
            <v>628064.93999999994</v>
          </cell>
        </row>
        <row r="320">
          <cell r="A320" t="str">
            <v>2.4.2.4.9</v>
          </cell>
          <cell r="B320" t="str">
            <v>Transferencias corrientes destinadas a otras instituciones públicas[1]</v>
          </cell>
          <cell r="C320"/>
          <cell r="D320"/>
          <cell r="E320">
            <v>295211149</v>
          </cell>
          <cell r="F320"/>
          <cell r="G320">
            <v>500000</v>
          </cell>
          <cell r="H320"/>
          <cell r="I320">
            <v>295711149</v>
          </cell>
          <cell r="J320"/>
          <cell r="K320">
            <v>136071356.38</v>
          </cell>
          <cell r="L320"/>
          <cell r="M320">
            <v>159639792.62</v>
          </cell>
          <cell r="N320"/>
          <cell r="O320">
            <v>159639792.62</v>
          </cell>
          <cell r="P320"/>
          <cell r="Q320">
            <v>159639792.62</v>
          </cell>
          <cell r="R320"/>
          <cell r="S320">
            <v>147962097.62</v>
          </cell>
          <cell r="T320"/>
          <cell r="U320">
            <v>147962097.62</v>
          </cell>
        </row>
        <row r="321">
          <cell r="A321">
            <v>2.4</v>
          </cell>
          <cell r="B321" t="str">
            <v>Transferencias corrientes destinadas a otras instituciones públicas</v>
          </cell>
          <cell r="C321"/>
          <cell r="D321"/>
          <cell r="E321">
            <v>295211149</v>
          </cell>
          <cell r="F321"/>
          <cell r="G321">
            <v>500000</v>
          </cell>
          <cell r="H321"/>
          <cell r="I321">
            <v>295711149</v>
          </cell>
          <cell r="J321"/>
          <cell r="K321">
            <v>136071356.38</v>
          </cell>
          <cell r="L321"/>
          <cell r="M321">
            <v>159639792.62</v>
          </cell>
          <cell r="N321"/>
          <cell r="O321">
            <v>159639792.62</v>
          </cell>
          <cell r="P321"/>
          <cell r="Q321">
            <v>159639792.62</v>
          </cell>
          <cell r="R321"/>
          <cell r="S321">
            <v>147962097.62</v>
          </cell>
          <cell r="T321"/>
          <cell r="U321">
            <v>147962097.62</v>
          </cell>
        </row>
        <row r="322">
          <cell r="A322" t="str">
            <v>2.4.9</v>
          </cell>
          <cell r="B322" t="str">
            <v>TRANSFERENCIAS DE CAPITAL</v>
          </cell>
          <cell r="C322"/>
          <cell r="D322"/>
          <cell r="E322">
            <v>295211149</v>
          </cell>
          <cell r="F322"/>
          <cell r="G322">
            <v>500000</v>
          </cell>
          <cell r="H322"/>
          <cell r="I322">
            <v>295711149</v>
          </cell>
          <cell r="J322"/>
          <cell r="K322">
            <v>136071356.38</v>
          </cell>
          <cell r="L322"/>
          <cell r="M322">
            <v>159639792.62</v>
          </cell>
          <cell r="N322"/>
          <cell r="O322">
            <v>159639792.62</v>
          </cell>
          <cell r="P322"/>
          <cell r="Q322">
            <v>159639792.62</v>
          </cell>
          <cell r="R322"/>
          <cell r="S322">
            <v>147962097.62</v>
          </cell>
          <cell r="T322"/>
          <cell r="U322">
            <v>147962097.62</v>
          </cell>
        </row>
        <row r="323">
          <cell r="A323" t="str">
            <v>2.4.9.1</v>
          </cell>
          <cell r="B323" t="str">
            <v>TRANSFERENCIAS DE CAPITAL AL GOBIERNO GENERAL  NACIONAL</v>
          </cell>
          <cell r="C323"/>
          <cell r="D323"/>
          <cell r="E323">
            <v>295211149</v>
          </cell>
          <cell r="F323"/>
          <cell r="G323">
            <v>500000</v>
          </cell>
          <cell r="H323"/>
          <cell r="I323">
            <v>295711149</v>
          </cell>
          <cell r="J323"/>
          <cell r="K323">
            <v>136071356.38</v>
          </cell>
          <cell r="L323"/>
          <cell r="M323">
            <v>159639792.62</v>
          </cell>
          <cell r="N323"/>
          <cell r="O323">
            <v>159639792.62</v>
          </cell>
          <cell r="P323"/>
          <cell r="Q323">
            <v>159639792.62</v>
          </cell>
          <cell r="R323"/>
          <cell r="S323">
            <v>147962097.62</v>
          </cell>
          <cell r="T323"/>
          <cell r="U323">
            <v>147962097.62</v>
          </cell>
        </row>
        <row r="324">
          <cell r="A324" t="str">
            <v>2.4.9.1.01</v>
          </cell>
          <cell r="B324" t="str">
            <v>Transferencias de capital a las instituciones descentralizadas y autónomas no financieras</v>
          </cell>
          <cell r="C324"/>
          <cell r="D324"/>
          <cell r="E324">
            <v>295211149</v>
          </cell>
          <cell r="F324"/>
          <cell r="G324">
            <v>500000</v>
          </cell>
          <cell r="H324"/>
          <cell r="I324">
            <v>295711149</v>
          </cell>
          <cell r="J324"/>
          <cell r="K324">
            <v>136071356.38</v>
          </cell>
          <cell r="L324"/>
          <cell r="M324">
            <v>159639792.62</v>
          </cell>
          <cell r="N324"/>
          <cell r="O324">
            <v>159639792.62</v>
          </cell>
          <cell r="P324"/>
          <cell r="Q324">
            <v>159639792.62</v>
          </cell>
          <cell r="R324"/>
          <cell r="S324">
            <v>147962097.62</v>
          </cell>
          <cell r="T324"/>
          <cell r="U324">
            <v>147962097.62</v>
          </cell>
        </row>
        <row r="325">
          <cell r="A325" t="str">
            <v>2.5.2.5.2</v>
          </cell>
          <cell r="B325" t="str">
            <v>Transferencias de capital a instituciones descentralizadas y autónomas no financieras para proyectos de inversión</v>
          </cell>
          <cell r="C325"/>
          <cell r="D325"/>
          <cell r="E325">
            <v>45000000</v>
          </cell>
          <cell r="F325"/>
          <cell r="G325">
            <v>0</v>
          </cell>
          <cell r="H325"/>
          <cell r="I325">
            <v>45000000</v>
          </cell>
          <cell r="J325"/>
          <cell r="K325">
            <v>0</v>
          </cell>
          <cell r="L325"/>
          <cell r="M325">
            <v>45000000</v>
          </cell>
          <cell r="N325"/>
          <cell r="O325">
            <v>45000000</v>
          </cell>
          <cell r="P325"/>
          <cell r="Q325">
            <v>45000000</v>
          </cell>
          <cell r="R325"/>
          <cell r="S325">
            <v>0</v>
          </cell>
          <cell r="T325"/>
          <cell r="U325">
            <v>0</v>
          </cell>
        </row>
        <row r="326">
          <cell r="A326">
            <v>2.5</v>
          </cell>
          <cell r="B326" t="str">
            <v>BIENES MUEBLES, INMUEBLES E INTANGIBLES MOBILIARIO Y EQUIPO</v>
          </cell>
          <cell r="C326"/>
          <cell r="D326"/>
          <cell r="E326">
            <v>45000000</v>
          </cell>
          <cell r="F326"/>
          <cell r="G326">
            <v>0</v>
          </cell>
          <cell r="H326"/>
          <cell r="I326">
            <v>45000000</v>
          </cell>
          <cell r="J326"/>
          <cell r="K326">
            <v>0</v>
          </cell>
          <cell r="L326"/>
          <cell r="M326">
            <v>45000000</v>
          </cell>
          <cell r="N326"/>
          <cell r="O326">
            <v>45000000</v>
          </cell>
          <cell r="P326"/>
          <cell r="Q326">
            <v>45000000</v>
          </cell>
          <cell r="R326"/>
          <cell r="S326">
            <v>0</v>
          </cell>
          <cell r="T326"/>
          <cell r="U326">
            <v>0</v>
          </cell>
        </row>
        <row r="327">
          <cell r="A327" t="str">
            <v>2.5.2</v>
          </cell>
          <cell r="B327" t="str">
            <v>Muebles, equipos de oficina y estantería</v>
          </cell>
          <cell r="C327"/>
          <cell r="D327"/>
          <cell r="E327">
            <v>45000000</v>
          </cell>
          <cell r="F327"/>
          <cell r="G327">
            <v>0</v>
          </cell>
          <cell r="H327"/>
          <cell r="I327">
            <v>45000000</v>
          </cell>
          <cell r="J327"/>
          <cell r="K327">
            <v>0</v>
          </cell>
          <cell r="L327"/>
          <cell r="M327">
            <v>45000000</v>
          </cell>
          <cell r="N327"/>
          <cell r="O327">
            <v>45000000</v>
          </cell>
          <cell r="P327"/>
          <cell r="Q327">
            <v>45000000</v>
          </cell>
          <cell r="R327"/>
          <cell r="S327">
            <v>0</v>
          </cell>
          <cell r="T327"/>
          <cell r="U327">
            <v>0</v>
          </cell>
        </row>
        <row r="328">
          <cell r="A328" t="str">
            <v>2.5.2.2</v>
          </cell>
          <cell r="B328" t="str">
            <v>Muebles, equipos de oficina y estantería</v>
          </cell>
          <cell r="C328"/>
          <cell r="D328"/>
          <cell r="E328">
            <v>45000000</v>
          </cell>
          <cell r="F328"/>
          <cell r="G328">
            <v>0</v>
          </cell>
          <cell r="H328"/>
          <cell r="I328">
            <v>45000000</v>
          </cell>
          <cell r="J328"/>
          <cell r="K328">
            <v>0</v>
          </cell>
          <cell r="L328"/>
          <cell r="M328">
            <v>45000000</v>
          </cell>
          <cell r="N328"/>
          <cell r="O328">
            <v>45000000</v>
          </cell>
          <cell r="P328"/>
          <cell r="Q328">
            <v>45000000</v>
          </cell>
          <cell r="R328"/>
          <cell r="S328">
            <v>0</v>
          </cell>
          <cell r="T328"/>
          <cell r="U328">
            <v>0</v>
          </cell>
        </row>
        <row r="329">
          <cell r="A329" t="str">
            <v>2.5.2.2.01</v>
          </cell>
          <cell r="B329" t="str">
            <v>Equipos de tecnología de la información y comunicación</v>
          </cell>
          <cell r="C329"/>
          <cell r="D329"/>
          <cell r="E329">
            <v>45000000</v>
          </cell>
          <cell r="F329"/>
          <cell r="G329">
            <v>0</v>
          </cell>
          <cell r="H329"/>
          <cell r="I329">
            <v>45000000</v>
          </cell>
          <cell r="J329"/>
          <cell r="K329">
            <v>0</v>
          </cell>
          <cell r="L329"/>
          <cell r="M329">
            <v>45000000</v>
          </cell>
          <cell r="N329"/>
          <cell r="O329">
            <v>45000000</v>
          </cell>
          <cell r="P329"/>
          <cell r="Q329">
            <v>45000000</v>
          </cell>
          <cell r="R329"/>
          <cell r="S329">
            <v>0</v>
          </cell>
          <cell r="T329"/>
          <cell r="U329">
            <v>0</v>
          </cell>
        </row>
        <row r="330">
          <cell r="A330" t="str">
            <v>2.6.2.6.1</v>
          </cell>
          <cell r="B330" t="str">
            <v>Equipos de tecnología de la información y comunicación</v>
          </cell>
          <cell r="C330"/>
          <cell r="D330"/>
          <cell r="E330">
            <v>10280000</v>
          </cell>
          <cell r="F330"/>
          <cell r="G330">
            <v>1108000</v>
          </cell>
          <cell r="H330"/>
          <cell r="I330">
            <v>11388000</v>
          </cell>
          <cell r="J330"/>
          <cell r="K330">
            <v>4340728.92</v>
          </cell>
          <cell r="L330"/>
          <cell r="M330">
            <v>7047271.0800000001</v>
          </cell>
          <cell r="N330"/>
          <cell r="O330">
            <v>6635364.5</v>
          </cell>
          <cell r="P330"/>
          <cell r="Q330">
            <v>6580705.7199999997</v>
          </cell>
          <cell r="R330"/>
          <cell r="S330">
            <v>460951.97</v>
          </cell>
          <cell r="T330"/>
          <cell r="U330">
            <v>460951.97</v>
          </cell>
        </row>
        <row r="331">
          <cell r="A331">
            <v>2.6</v>
          </cell>
          <cell r="B331"/>
          <cell r="C331"/>
          <cell r="D331"/>
          <cell r="E331">
            <v>10280000</v>
          </cell>
          <cell r="F331"/>
          <cell r="G331">
            <v>1108000</v>
          </cell>
          <cell r="H331"/>
          <cell r="I331">
            <v>11388000</v>
          </cell>
          <cell r="J331"/>
          <cell r="K331">
            <v>4340728.92</v>
          </cell>
          <cell r="L331"/>
          <cell r="M331">
            <v>7047271.0800000001</v>
          </cell>
          <cell r="N331"/>
          <cell r="O331">
            <v>6635364.5</v>
          </cell>
          <cell r="P331"/>
          <cell r="Q331">
            <v>6580705.7199999997</v>
          </cell>
          <cell r="R331"/>
          <cell r="S331">
            <v>460951.97</v>
          </cell>
          <cell r="T331"/>
          <cell r="U331">
            <v>460951.97</v>
          </cell>
        </row>
        <row r="332">
          <cell r="A332" t="str">
            <v>2.6.1</v>
          </cell>
          <cell r="B332"/>
          <cell r="C332"/>
          <cell r="D332"/>
          <cell r="E332">
            <v>10280000</v>
          </cell>
          <cell r="F332"/>
          <cell r="G332">
            <v>1108000</v>
          </cell>
          <cell r="H332"/>
          <cell r="I332">
            <v>11388000</v>
          </cell>
          <cell r="J332"/>
          <cell r="K332">
            <v>4340728.92</v>
          </cell>
          <cell r="L332"/>
          <cell r="M332">
            <v>7047271.0800000001</v>
          </cell>
          <cell r="N332"/>
          <cell r="O332">
            <v>6635364.5</v>
          </cell>
          <cell r="P332"/>
          <cell r="Q332">
            <v>6580705.7199999997</v>
          </cell>
          <cell r="R332"/>
          <cell r="S332">
            <v>460951.97</v>
          </cell>
          <cell r="T332"/>
          <cell r="U332">
            <v>460951.97</v>
          </cell>
        </row>
        <row r="333">
          <cell r="A333" t="str">
            <v>2.6.1.1</v>
          </cell>
          <cell r="B333"/>
          <cell r="C333"/>
          <cell r="D333"/>
          <cell r="E333">
            <v>580000</v>
          </cell>
          <cell r="F333"/>
          <cell r="G333">
            <v>3200000</v>
          </cell>
          <cell r="H333"/>
          <cell r="I333">
            <v>3780000</v>
          </cell>
          <cell r="J333"/>
          <cell r="K333">
            <v>3488149.94</v>
          </cell>
          <cell r="L333"/>
          <cell r="M333">
            <v>291850.06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  <cell r="T333"/>
          <cell r="U333">
            <v>0</v>
          </cell>
        </row>
        <row r="334">
          <cell r="A334" t="str">
            <v>2.6.1.1.01</v>
          </cell>
          <cell r="B334"/>
          <cell r="C334"/>
          <cell r="D334"/>
          <cell r="E334">
            <v>580000</v>
          </cell>
          <cell r="F334"/>
          <cell r="G334">
            <v>3200000</v>
          </cell>
          <cell r="H334"/>
          <cell r="I334">
            <v>3780000</v>
          </cell>
          <cell r="J334"/>
          <cell r="K334">
            <v>3488149.94</v>
          </cell>
          <cell r="L334"/>
          <cell r="M334">
            <v>291850.06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  <cell r="T334"/>
          <cell r="U334">
            <v>0</v>
          </cell>
        </row>
        <row r="335">
          <cell r="A335" t="str">
            <v>2.6.1.3</v>
          </cell>
          <cell r="B335"/>
          <cell r="C335"/>
          <cell r="D335"/>
          <cell r="E335">
            <v>6600000</v>
          </cell>
          <cell r="F335"/>
          <cell r="G335">
            <v>325000</v>
          </cell>
          <cell r="H335"/>
          <cell r="I335">
            <v>6925000</v>
          </cell>
          <cell r="J335"/>
          <cell r="K335">
            <v>513901.96</v>
          </cell>
          <cell r="L335"/>
          <cell r="M335">
            <v>6411098.04</v>
          </cell>
          <cell r="N335"/>
          <cell r="O335">
            <v>6411098.04</v>
          </cell>
          <cell r="P335"/>
          <cell r="Q335">
            <v>6411098.04</v>
          </cell>
          <cell r="R335"/>
          <cell r="S335">
            <v>291344.28999999998</v>
          </cell>
          <cell r="T335"/>
          <cell r="U335">
            <v>291344.28999999998</v>
          </cell>
        </row>
        <row r="336">
          <cell r="A336" t="str">
            <v>2.6.1.3.01</v>
          </cell>
          <cell r="B336"/>
          <cell r="C336"/>
          <cell r="D336"/>
          <cell r="E336">
            <v>6600000</v>
          </cell>
          <cell r="F336"/>
          <cell r="G336">
            <v>325000</v>
          </cell>
          <cell r="H336"/>
          <cell r="I336">
            <v>6925000</v>
          </cell>
          <cell r="J336"/>
          <cell r="K336">
            <v>513901.96</v>
          </cell>
          <cell r="L336"/>
          <cell r="M336">
            <v>6411098.04</v>
          </cell>
          <cell r="N336"/>
          <cell r="O336">
            <v>6411098.04</v>
          </cell>
          <cell r="P336"/>
          <cell r="Q336">
            <v>6411098.04</v>
          </cell>
          <cell r="R336"/>
          <cell r="S336">
            <v>291344.28999999998</v>
          </cell>
          <cell r="T336"/>
          <cell r="U336">
            <v>291344.28999999998</v>
          </cell>
        </row>
        <row r="337">
          <cell r="A337" t="str">
            <v>Ref CCP Concepto.Ref CCP Cuenta</v>
          </cell>
          <cell r="B337"/>
          <cell r="C337"/>
          <cell r="D337" t="str">
            <v>Presupuesto Inicial</v>
          </cell>
          <cell r="E337"/>
          <cell r="F337" t="str">
            <v>Modificaciones Presupestarias</v>
          </cell>
          <cell r="G337"/>
          <cell r="H337" t="str">
            <v>Presupuesto Vigente</v>
          </cell>
          <cell r="I337"/>
          <cell r="J337" t="str">
            <v>Presupuesto Disponible</v>
          </cell>
          <cell r="K337"/>
          <cell r="L337" t="str">
            <v>ETAPAS DEL GASTO</v>
          </cell>
          <cell r="M337"/>
          <cell r="N337"/>
          <cell r="O337"/>
          <cell r="P337"/>
          <cell r="Q337"/>
          <cell r="R337"/>
          <cell r="S337"/>
          <cell r="T337"/>
          <cell r="U337"/>
        </row>
        <row r="338">
          <cell r="A338"/>
          <cell r="B338"/>
          <cell r="C338"/>
          <cell r="D338"/>
          <cell r="E338"/>
          <cell r="F338"/>
          <cell r="G338"/>
          <cell r="H338"/>
          <cell r="I338"/>
          <cell r="J338"/>
          <cell r="K338"/>
          <cell r="L338" t="str">
            <v>Preventivo</v>
          </cell>
          <cell r="M338"/>
          <cell r="N338" t="str">
            <v>Compromiso</v>
          </cell>
          <cell r="O338"/>
          <cell r="P338" t="str">
            <v>Devengado</v>
          </cell>
          <cell r="Q338"/>
          <cell r="R338" t="str">
            <v>Libramiento</v>
          </cell>
          <cell r="S338"/>
          <cell r="T338" t="str">
            <v>Pagado</v>
          </cell>
          <cell r="U338"/>
        </row>
        <row r="339">
          <cell r="A339"/>
          <cell r="B339"/>
          <cell r="C339"/>
          <cell r="D339"/>
          <cell r="E339"/>
          <cell r="F339"/>
          <cell r="G339"/>
          <cell r="H339"/>
          <cell r="I339"/>
          <cell r="J339"/>
          <cell r="K339"/>
          <cell r="L339"/>
          <cell r="M339"/>
          <cell r="N339"/>
          <cell r="O339"/>
          <cell r="P339"/>
          <cell r="Q339"/>
          <cell r="R339"/>
          <cell r="S339"/>
          <cell r="T339"/>
          <cell r="U339"/>
        </row>
        <row r="340">
          <cell r="A340" t="str">
            <v>Total General</v>
          </cell>
          <cell r="B340"/>
          <cell r="C340"/>
          <cell r="D340"/>
          <cell r="E340">
            <v>3017699205</v>
          </cell>
          <cell r="F340"/>
          <cell r="G340">
            <v>42758103.539999999</v>
          </cell>
          <cell r="H340"/>
          <cell r="I340">
            <v>3060457308.54</v>
          </cell>
          <cell r="J340"/>
          <cell r="K340">
            <v>1371937458.1600001</v>
          </cell>
          <cell r="L340"/>
          <cell r="M340">
            <v>1688519850.3800001</v>
          </cell>
          <cell r="N340"/>
          <cell r="O340">
            <v>1591880356.48</v>
          </cell>
          <cell r="P340"/>
          <cell r="Q340">
            <v>1545870127.49</v>
          </cell>
          <cell r="R340"/>
          <cell r="S340">
            <v>1426179944.8800001</v>
          </cell>
          <cell r="T340"/>
          <cell r="U340">
            <v>1425681303.3</v>
          </cell>
        </row>
        <row r="341">
          <cell r="A341" t="str">
            <v>2.6.2.6.1</v>
          </cell>
          <cell r="B341"/>
          <cell r="C341"/>
          <cell r="D341"/>
          <cell r="E341">
            <v>10280000</v>
          </cell>
          <cell r="F341"/>
          <cell r="G341">
            <v>1108000</v>
          </cell>
          <cell r="H341"/>
          <cell r="I341">
            <v>11388000</v>
          </cell>
          <cell r="J341"/>
          <cell r="K341">
            <v>4340728.92</v>
          </cell>
          <cell r="L341"/>
          <cell r="M341">
            <v>7047271.0800000001</v>
          </cell>
          <cell r="N341"/>
          <cell r="O341">
            <v>6635364.5</v>
          </cell>
          <cell r="P341"/>
          <cell r="Q341">
            <v>6580705.7199999997</v>
          </cell>
          <cell r="R341"/>
          <cell r="S341">
            <v>460951.97</v>
          </cell>
          <cell r="T341"/>
          <cell r="U341">
            <v>460951.97</v>
          </cell>
        </row>
        <row r="342">
          <cell r="A342">
            <v>2.6</v>
          </cell>
          <cell r="B342" t="str">
            <v>BIENES MUEBLES, INMUEBLES E INTANGIBLES</v>
          </cell>
          <cell r="C342"/>
          <cell r="D342"/>
          <cell r="E342">
            <v>10280000</v>
          </cell>
          <cell r="F342"/>
          <cell r="G342">
            <v>1108000</v>
          </cell>
          <cell r="H342"/>
          <cell r="I342">
            <v>11388000</v>
          </cell>
          <cell r="J342"/>
          <cell r="K342">
            <v>4340728.92</v>
          </cell>
          <cell r="L342"/>
          <cell r="M342">
            <v>7047271.0800000001</v>
          </cell>
          <cell r="N342"/>
          <cell r="O342">
            <v>6635364.5</v>
          </cell>
          <cell r="P342"/>
          <cell r="Q342">
            <v>6580705.7199999997</v>
          </cell>
          <cell r="R342"/>
          <cell r="S342">
            <v>460951.97</v>
          </cell>
          <cell r="T342"/>
          <cell r="U342">
            <v>460951.97</v>
          </cell>
        </row>
        <row r="343">
          <cell r="A343" t="str">
            <v>2.6.1.4</v>
          </cell>
          <cell r="B343" t="str">
            <v>Electrodomésticos</v>
          </cell>
          <cell r="C343"/>
          <cell r="D343"/>
          <cell r="E343">
            <v>1100000</v>
          </cell>
          <cell r="F343"/>
          <cell r="G343">
            <v>-682547</v>
          </cell>
          <cell r="H343"/>
          <cell r="I343">
            <v>417453</v>
          </cell>
          <cell r="J343"/>
          <cell r="K343">
            <v>242794.22</v>
          </cell>
          <cell r="L343"/>
          <cell r="M343">
            <v>174658.78</v>
          </cell>
          <cell r="N343"/>
          <cell r="O343">
            <v>54658.78</v>
          </cell>
          <cell r="P343"/>
          <cell r="Q343">
            <v>0</v>
          </cell>
          <cell r="R343"/>
          <cell r="S343">
            <v>0</v>
          </cell>
          <cell r="T343"/>
          <cell r="U343">
            <v>0</v>
          </cell>
        </row>
        <row r="344">
          <cell r="A344" t="str">
            <v>2.6.1.4.01</v>
          </cell>
          <cell r="B344" t="str">
            <v>Electrodomésticos</v>
          </cell>
          <cell r="C344"/>
          <cell r="D344"/>
          <cell r="E344">
            <v>1100000</v>
          </cell>
          <cell r="F344"/>
          <cell r="G344">
            <v>-682547</v>
          </cell>
          <cell r="H344"/>
          <cell r="I344">
            <v>417453</v>
          </cell>
          <cell r="J344"/>
          <cell r="K344">
            <v>242794.22</v>
          </cell>
          <cell r="L344"/>
          <cell r="M344">
            <v>174658.78</v>
          </cell>
          <cell r="N344"/>
          <cell r="O344">
            <v>54658.78</v>
          </cell>
          <cell r="P344"/>
          <cell r="Q344">
            <v>0</v>
          </cell>
          <cell r="R344"/>
          <cell r="S344">
            <v>0</v>
          </cell>
          <cell r="T344"/>
          <cell r="U344">
            <v>0</v>
          </cell>
        </row>
        <row r="345">
          <cell r="A345" t="str">
            <v>2.6.1.9</v>
          </cell>
          <cell r="B345" t="str">
            <v>Otros mobiliarios y equipos no identificados precedentemente</v>
          </cell>
          <cell r="C345"/>
          <cell r="D345"/>
          <cell r="E345">
            <v>2000000</v>
          </cell>
          <cell r="F345"/>
          <cell r="G345">
            <v>-1734453</v>
          </cell>
          <cell r="H345"/>
          <cell r="I345">
            <v>265547</v>
          </cell>
          <cell r="J345"/>
          <cell r="K345">
            <v>95882.8</v>
          </cell>
          <cell r="L345"/>
          <cell r="M345">
            <v>169664.2</v>
          </cell>
          <cell r="N345"/>
          <cell r="O345">
            <v>169607.67999999999</v>
          </cell>
          <cell r="P345"/>
          <cell r="Q345">
            <v>169607.67999999999</v>
          </cell>
          <cell r="R345"/>
          <cell r="S345">
            <v>169607.67999999999</v>
          </cell>
          <cell r="T345"/>
          <cell r="U345">
            <v>169607.67999999999</v>
          </cell>
        </row>
        <row r="346">
          <cell r="A346" t="str">
            <v>2.6.1.9.01</v>
          </cell>
          <cell r="B346" t="str">
            <v>Otros Mobiliarios y Equipos no Identificados Precedentemente</v>
          </cell>
          <cell r="C346"/>
          <cell r="D346"/>
          <cell r="E346">
            <v>2000000</v>
          </cell>
          <cell r="F346"/>
          <cell r="G346">
            <v>-1734453</v>
          </cell>
          <cell r="H346"/>
          <cell r="I346">
            <v>265547</v>
          </cell>
          <cell r="J346"/>
          <cell r="K346">
            <v>95882.8</v>
          </cell>
          <cell r="L346"/>
          <cell r="M346">
            <v>169664.2</v>
          </cell>
          <cell r="N346"/>
          <cell r="O346">
            <v>169607.67999999999</v>
          </cell>
          <cell r="P346"/>
          <cell r="Q346">
            <v>169607.67999999999</v>
          </cell>
          <cell r="R346"/>
          <cell r="S346">
            <v>169607.67999999999</v>
          </cell>
          <cell r="T346"/>
          <cell r="U346">
            <v>169607.67999999999</v>
          </cell>
        </row>
        <row r="347">
          <cell r="A347" t="str">
            <v>2.6.2.6.2</v>
          </cell>
          <cell r="B347"/>
          <cell r="C347"/>
          <cell r="D347"/>
          <cell r="E347">
            <v>5816550</v>
          </cell>
          <cell r="F347"/>
          <cell r="G347">
            <v>7934083.75</v>
          </cell>
          <cell r="H347"/>
          <cell r="I347">
            <v>13750633.75</v>
          </cell>
          <cell r="J347"/>
          <cell r="K347">
            <v>5191267.0999999996</v>
          </cell>
          <cell r="L347"/>
          <cell r="M347">
            <v>8559366.6500000004</v>
          </cell>
          <cell r="N347"/>
          <cell r="O347">
            <v>8559366.6500000004</v>
          </cell>
          <cell r="P347"/>
          <cell r="Q347">
            <v>8559366.6500000004</v>
          </cell>
          <cell r="R347"/>
          <cell r="S347">
            <v>6839824.7800000003</v>
          </cell>
          <cell r="T347"/>
          <cell r="U347">
            <v>6839824.7800000003</v>
          </cell>
        </row>
        <row r="348">
          <cell r="A348">
            <v>2.6</v>
          </cell>
          <cell r="B348" t="str">
            <v>BIENES MUEBLES, INMUEBLES E INTANGIBLES</v>
          </cell>
          <cell r="C348"/>
          <cell r="D348"/>
          <cell r="E348">
            <v>5816550</v>
          </cell>
          <cell r="F348"/>
          <cell r="G348">
            <v>7934083.75</v>
          </cell>
          <cell r="H348"/>
          <cell r="I348">
            <v>13750633.75</v>
          </cell>
          <cell r="J348"/>
          <cell r="K348">
            <v>5191267.0999999996</v>
          </cell>
          <cell r="L348"/>
          <cell r="M348">
            <v>8559366.6500000004</v>
          </cell>
          <cell r="N348"/>
          <cell r="O348">
            <v>8559366.6500000004</v>
          </cell>
          <cell r="P348"/>
          <cell r="Q348">
            <v>8559366.6500000004</v>
          </cell>
          <cell r="R348"/>
          <cell r="S348">
            <v>6839824.7800000003</v>
          </cell>
          <cell r="T348"/>
          <cell r="U348">
            <v>6839824.7800000003</v>
          </cell>
        </row>
        <row r="349">
          <cell r="A349" t="str">
            <v>2.6.2</v>
          </cell>
          <cell r="B349" t="str">
            <v>MOBILIARIO Y EQUIPO DE AUDIO, AUDIOVISUAL, RECREATIVO Y EDUCACIONAL</v>
          </cell>
          <cell r="C349"/>
          <cell r="D349"/>
          <cell r="E349">
            <v>5816550</v>
          </cell>
          <cell r="F349"/>
          <cell r="G349">
            <v>7934083.75</v>
          </cell>
          <cell r="H349"/>
          <cell r="I349">
            <v>13750633.75</v>
          </cell>
          <cell r="J349"/>
          <cell r="K349">
            <v>5191267.0999999996</v>
          </cell>
          <cell r="L349"/>
          <cell r="M349">
            <v>8559366.6500000004</v>
          </cell>
          <cell r="N349"/>
          <cell r="O349">
            <v>8559366.6500000004</v>
          </cell>
          <cell r="P349"/>
          <cell r="Q349">
            <v>8559366.6500000004</v>
          </cell>
          <cell r="R349"/>
          <cell r="S349">
            <v>6839824.7800000003</v>
          </cell>
          <cell r="T349"/>
          <cell r="U349">
            <v>6839824.7800000003</v>
          </cell>
        </row>
        <row r="350">
          <cell r="A350" t="str">
            <v>2.6.2.1</v>
          </cell>
          <cell r="B350" t="str">
            <v>Equipos y aparatos audiovisuales</v>
          </cell>
          <cell r="C350"/>
          <cell r="D350"/>
          <cell r="E350">
            <v>2956550</v>
          </cell>
          <cell r="F350"/>
          <cell r="G350">
            <v>937991.74</v>
          </cell>
          <cell r="H350"/>
          <cell r="I350">
            <v>3894541.74</v>
          </cell>
          <cell r="J350"/>
          <cell r="K350">
            <v>3545462.92</v>
          </cell>
          <cell r="L350"/>
          <cell r="M350">
            <v>349078.82</v>
          </cell>
          <cell r="N350"/>
          <cell r="O350">
            <v>349078.82</v>
          </cell>
          <cell r="P350"/>
          <cell r="Q350">
            <v>349078.82</v>
          </cell>
          <cell r="R350"/>
          <cell r="S350">
            <v>290082.95</v>
          </cell>
          <cell r="T350"/>
          <cell r="U350">
            <v>290082.95</v>
          </cell>
        </row>
        <row r="351">
          <cell r="A351" t="str">
            <v>2.6.2.1.01</v>
          </cell>
          <cell r="B351" t="str">
            <v>Equipos y Aparatos Audiovisuales</v>
          </cell>
          <cell r="C351"/>
          <cell r="D351"/>
          <cell r="E351">
            <v>2956550</v>
          </cell>
          <cell r="F351"/>
          <cell r="G351">
            <v>937991.74</v>
          </cell>
          <cell r="H351"/>
          <cell r="I351">
            <v>3894541.74</v>
          </cell>
          <cell r="J351"/>
          <cell r="K351">
            <v>3545462.92</v>
          </cell>
          <cell r="L351"/>
          <cell r="M351">
            <v>349078.82</v>
          </cell>
          <cell r="N351"/>
          <cell r="O351">
            <v>349078.82</v>
          </cell>
          <cell r="P351"/>
          <cell r="Q351">
            <v>349078.82</v>
          </cell>
          <cell r="R351"/>
          <cell r="S351">
            <v>290082.95</v>
          </cell>
          <cell r="T351"/>
          <cell r="U351">
            <v>290082.95</v>
          </cell>
        </row>
        <row r="352">
          <cell r="A352" t="str">
            <v>2.6.2.3</v>
          </cell>
          <cell r="B352" t="str">
            <v>Cámaras fotográficas y de video</v>
          </cell>
          <cell r="C352"/>
          <cell r="D352"/>
          <cell r="E352">
            <v>300000</v>
          </cell>
          <cell r="F352"/>
          <cell r="G352">
            <v>1675000</v>
          </cell>
          <cell r="H352"/>
          <cell r="I352">
            <v>1975000</v>
          </cell>
          <cell r="J352"/>
          <cell r="K352">
            <v>303231.24</v>
          </cell>
          <cell r="L352"/>
          <cell r="M352">
            <v>1671768.76</v>
          </cell>
          <cell r="N352"/>
          <cell r="O352">
            <v>1671768.76</v>
          </cell>
          <cell r="P352"/>
          <cell r="Q352">
            <v>1671768.76</v>
          </cell>
          <cell r="R352"/>
          <cell r="S352">
            <v>1671768.76</v>
          </cell>
          <cell r="T352"/>
          <cell r="U352">
            <v>1671768.76</v>
          </cell>
        </row>
        <row r="353">
          <cell r="A353" t="str">
            <v>2.6.2.3.01</v>
          </cell>
          <cell r="B353" t="str">
            <v>Cámaras fotográficas y de video</v>
          </cell>
          <cell r="C353"/>
          <cell r="D353"/>
          <cell r="E353">
            <v>300000</v>
          </cell>
          <cell r="F353"/>
          <cell r="G353">
            <v>1675000</v>
          </cell>
          <cell r="H353"/>
          <cell r="I353">
            <v>1975000</v>
          </cell>
          <cell r="J353"/>
          <cell r="K353">
            <v>303231.24</v>
          </cell>
          <cell r="L353"/>
          <cell r="M353">
            <v>1671768.76</v>
          </cell>
          <cell r="N353"/>
          <cell r="O353">
            <v>1671768.76</v>
          </cell>
          <cell r="P353"/>
          <cell r="Q353">
            <v>1671768.76</v>
          </cell>
          <cell r="R353"/>
          <cell r="S353">
            <v>1671768.76</v>
          </cell>
          <cell r="T353"/>
          <cell r="U353">
            <v>1671768.76</v>
          </cell>
        </row>
        <row r="354">
          <cell r="A354" t="str">
            <v>2.6.2.4</v>
          </cell>
          <cell r="B354" t="str">
            <v>Mobiliario y equipo educacional y recreativo</v>
          </cell>
          <cell r="C354"/>
          <cell r="D354"/>
          <cell r="E354">
            <v>2560000</v>
          </cell>
          <cell r="F354"/>
          <cell r="G354">
            <v>5321092.01</v>
          </cell>
          <cell r="H354"/>
          <cell r="I354">
            <v>7881092.0099999998</v>
          </cell>
          <cell r="J354"/>
          <cell r="K354">
            <v>1342572.94</v>
          </cell>
          <cell r="L354"/>
          <cell r="M354">
            <v>6538519.0700000003</v>
          </cell>
          <cell r="N354"/>
          <cell r="O354">
            <v>6538519.0700000003</v>
          </cell>
          <cell r="P354"/>
          <cell r="Q354">
            <v>6538519.0700000003</v>
          </cell>
          <cell r="R354"/>
          <cell r="S354">
            <v>4877973.07</v>
          </cell>
          <cell r="T354"/>
          <cell r="U354">
            <v>4877973.07</v>
          </cell>
        </row>
        <row r="355">
          <cell r="A355" t="str">
            <v>2.6.2.4.01</v>
          </cell>
          <cell r="B355" t="str">
            <v>Mobiliario y equipo educacional y recreativo</v>
          </cell>
          <cell r="C355"/>
          <cell r="D355"/>
          <cell r="E355">
            <v>2560000</v>
          </cell>
          <cell r="F355"/>
          <cell r="G355">
            <v>5321092.01</v>
          </cell>
          <cell r="H355"/>
          <cell r="I355">
            <v>7881092.0099999998</v>
          </cell>
          <cell r="J355"/>
          <cell r="K355">
            <v>1342572.94</v>
          </cell>
          <cell r="L355"/>
          <cell r="M355">
            <v>6538519.0700000003</v>
          </cell>
          <cell r="N355"/>
          <cell r="O355">
            <v>6538519.0700000003</v>
          </cell>
          <cell r="P355"/>
          <cell r="Q355">
            <v>6538519.0700000003</v>
          </cell>
          <cell r="R355"/>
          <cell r="S355">
            <v>4877973.07</v>
          </cell>
          <cell r="T355"/>
          <cell r="U355">
            <v>4877973.07</v>
          </cell>
        </row>
        <row r="356">
          <cell r="A356" t="str">
            <v>2.6.2.6.4</v>
          </cell>
          <cell r="B356"/>
          <cell r="C356"/>
          <cell r="D356"/>
          <cell r="E356">
            <v>10000</v>
          </cell>
          <cell r="F356"/>
          <cell r="G356">
            <v>5257000</v>
          </cell>
          <cell r="H356"/>
          <cell r="I356">
            <v>5267000</v>
          </cell>
          <cell r="J356"/>
          <cell r="K356">
            <v>5267000</v>
          </cell>
          <cell r="L356"/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  <cell r="T356"/>
          <cell r="U356">
            <v>0</v>
          </cell>
        </row>
        <row r="357">
          <cell r="A357">
            <v>2.6</v>
          </cell>
          <cell r="B357" t="str">
            <v>BIENES MUEBLES, INMUEBLES E INTANGIBLES</v>
          </cell>
          <cell r="C357"/>
          <cell r="D357"/>
          <cell r="E357">
            <v>10000</v>
          </cell>
          <cell r="F357"/>
          <cell r="G357">
            <v>5257000</v>
          </cell>
          <cell r="H357"/>
          <cell r="I357">
            <v>5267000</v>
          </cell>
          <cell r="J357"/>
          <cell r="K357">
            <v>5267000</v>
          </cell>
          <cell r="L357"/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  <cell r="T357"/>
          <cell r="U357">
            <v>0</v>
          </cell>
        </row>
        <row r="358">
          <cell r="A358" t="str">
            <v>2.6.4</v>
          </cell>
          <cell r="B358" t="str">
            <v>VEHÍCULOS Y EQUIPO DE TRANSPORTE, TRACCIÓN Y ELEVACIÓN</v>
          </cell>
          <cell r="C358"/>
          <cell r="D358"/>
          <cell r="E358">
            <v>10000</v>
          </cell>
          <cell r="F358"/>
          <cell r="G358">
            <v>5257000</v>
          </cell>
          <cell r="H358"/>
          <cell r="I358">
            <v>5267000</v>
          </cell>
          <cell r="J358"/>
          <cell r="K358">
            <v>5267000</v>
          </cell>
          <cell r="L358"/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  <cell r="T358"/>
          <cell r="U358">
            <v>0</v>
          </cell>
        </row>
        <row r="359">
          <cell r="A359" t="str">
            <v>2.6.4.1</v>
          </cell>
          <cell r="B359" t="str">
            <v>Automóviles y camiones</v>
          </cell>
          <cell r="C359"/>
          <cell r="D359"/>
          <cell r="E359">
            <v>10000</v>
          </cell>
          <cell r="F359"/>
          <cell r="G359">
            <v>5257000</v>
          </cell>
          <cell r="H359"/>
          <cell r="I359">
            <v>5267000</v>
          </cell>
          <cell r="J359"/>
          <cell r="K359">
            <v>5267000</v>
          </cell>
          <cell r="L359"/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  <cell r="T359"/>
          <cell r="U359">
            <v>0</v>
          </cell>
        </row>
        <row r="360">
          <cell r="A360" t="str">
            <v>2.6.4.1.01</v>
          </cell>
          <cell r="B360" t="str">
            <v>Automóviles y camiones</v>
          </cell>
          <cell r="C360"/>
          <cell r="D360"/>
          <cell r="E360">
            <v>10000</v>
          </cell>
          <cell r="F360"/>
          <cell r="G360">
            <v>5257000</v>
          </cell>
          <cell r="H360"/>
          <cell r="I360">
            <v>5267000</v>
          </cell>
          <cell r="J360"/>
          <cell r="K360">
            <v>5267000</v>
          </cell>
          <cell r="L360"/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  <cell r="T360"/>
          <cell r="U360">
            <v>0</v>
          </cell>
        </row>
        <row r="361">
          <cell r="A361" t="str">
            <v>2.6.2.6.5</v>
          </cell>
          <cell r="B361"/>
          <cell r="C361"/>
          <cell r="D361"/>
          <cell r="E361">
            <v>7480508</v>
          </cell>
          <cell r="F361"/>
          <cell r="G361">
            <v>1444600</v>
          </cell>
          <cell r="H361"/>
          <cell r="I361">
            <v>8925108</v>
          </cell>
          <cell r="J361"/>
          <cell r="K361">
            <v>6029127.2199999997</v>
          </cell>
          <cell r="L361"/>
          <cell r="M361">
            <v>2895980.78</v>
          </cell>
          <cell r="N361"/>
          <cell r="O361">
            <v>834758.21</v>
          </cell>
          <cell r="P361"/>
          <cell r="Q361">
            <v>834758.21</v>
          </cell>
          <cell r="R361"/>
          <cell r="S361">
            <v>834758.21</v>
          </cell>
          <cell r="T361"/>
          <cell r="U361">
            <v>834758.21</v>
          </cell>
        </row>
        <row r="362">
          <cell r="A362">
            <v>2.6</v>
          </cell>
          <cell r="B362" t="str">
            <v>BIENES MUEBLES, INMUEBLES E INTANGIBLES</v>
          </cell>
          <cell r="C362"/>
          <cell r="D362"/>
          <cell r="E362">
            <v>7480508</v>
          </cell>
          <cell r="F362"/>
          <cell r="G362">
            <v>1444600</v>
          </cell>
          <cell r="H362"/>
          <cell r="I362">
            <v>8925108</v>
          </cell>
          <cell r="J362"/>
          <cell r="K362">
            <v>6029127.2199999997</v>
          </cell>
          <cell r="L362"/>
          <cell r="M362">
            <v>2895980.78</v>
          </cell>
          <cell r="N362"/>
          <cell r="O362">
            <v>834758.21</v>
          </cell>
          <cell r="P362"/>
          <cell r="Q362">
            <v>834758.21</v>
          </cell>
          <cell r="R362"/>
          <cell r="S362">
            <v>834758.21</v>
          </cell>
          <cell r="T362"/>
          <cell r="U362">
            <v>834758.21</v>
          </cell>
        </row>
        <row r="363">
          <cell r="A363" t="str">
            <v>2.6.5</v>
          </cell>
          <cell r="B363" t="str">
            <v>MAQUINARIA, OTROS EQUIPOS Y HERRAMIENTAS</v>
          </cell>
          <cell r="C363"/>
          <cell r="D363"/>
          <cell r="E363">
            <v>7480508</v>
          </cell>
          <cell r="F363"/>
          <cell r="G363">
            <v>1444600</v>
          </cell>
          <cell r="H363"/>
          <cell r="I363">
            <v>8925108</v>
          </cell>
          <cell r="J363"/>
          <cell r="K363">
            <v>6029127.2199999997</v>
          </cell>
          <cell r="L363"/>
          <cell r="M363">
            <v>2895980.78</v>
          </cell>
          <cell r="N363"/>
          <cell r="O363">
            <v>834758.21</v>
          </cell>
          <cell r="P363"/>
          <cell r="Q363">
            <v>834758.21</v>
          </cell>
          <cell r="R363"/>
          <cell r="S363">
            <v>834758.21</v>
          </cell>
          <cell r="T363"/>
          <cell r="U363">
            <v>834758.21</v>
          </cell>
        </row>
        <row r="364">
          <cell r="A364" t="str">
            <v>2.6.5.1</v>
          </cell>
          <cell r="B364" t="str">
            <v>Maquinaria y equipo agropecuario</v>
          </cell>
          <cell r="C364"/>
          <cell r="D364"/>
          <cell r="E364">
            <v>0</v>
          </cell>
          <cell r="F364"/>
          <cell r="G364">
            <v>420000</v>
          </cell>
          <cell r="H364"/>
          <cell r="I364">
            <v>420000</v>
          </cell>
          <cell r="J364"/>
          <cell r="K364">
            <v>11885.2</v>
          </cell>
          <cell r="L364"/>
          <cell r="M364">
            <v>408114.8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  <cell r="T364"/>
          <cell r="U364">
            <v>0</v>
          </cell>
        </row>
        <row r="365">
          <cell r="A365" t="str">
            <v>2.6.5.1.01</v>
          </cell>
          <cell r="B365" t="str">
            <v>Maquinaria y equipo agropecuario</v>
          </cell>
          <cell r="C365"/>
          <cell r="D365"/>
          <cell r="E365">
            <v>0</v>
          </cell>
          <cell r="F365"/>
          <cell r="G365">
            <v>420000</v>
          </cell>
          <cell r="H365"/>
          <cell r="I365">
            <v>420000</v>
          </cell>
          <cell r="J365"/>
          <cell r="K365">
            <v>11885.2</v>
          </cell>
          <cell r="L365"/>
          <cell r="M365">
            <v>408114.8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  <cell r="T365"/>
          <cell r="U365">
            <v>0</v>
          </cell>
        </row>
        <row r="366">
          <cell r="A366" t="str">
            <v>2.6.5.2</v>
          </cell>
          <cell r="B366" t="str">
            <v>Maquinaria y equipo industrial</v>
          </cell>
          <cell r="C366"/>
          <cell r="D366"/>
          <cell r="E366">
            <v>1150000</v>
          </cell>
          <cell r="F366"/>
          <cell r="G366">
            <v>0</v>
          </cell>
          <cell r="H366"/>
          <cell r="I366">
            <v>1150000</v>
          </cell>
          <cell r="J366"/>
          <cell r="K366">
            <v>786972.18</v>
          </cell>
          <cell r="L366"/>
          <cell r="M366">
            <v>363027.82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  <cell r="T366"/>
          <cell r="U366">
            <v>0</v>
          </cell>
        </row>
        <row r="367">
          <cell r="A367" t="str">
            <v>2.6.5.2.01</v>
          </cell>
          <cell r="B367" t="str">
            <v>Maquinaria y equipo industrial</v>
          </cell>
          <cell r="C367"/>
          <cell r="D367"/>
          <cell r="E367">
            <v>1150000</v>
          </cell>
          <cell r="F367"/>
          <cell r="G367">
            <v>0</v>
          </cell>
          <cell r="H367"/>
          <cell r="I367">
            <v>1150000</v>
          </cell>
          <cell r="J367"/>
          <cell r="K367">
            <v>786972.18</v>
          </cell>
          <cell r="L367"/>
          <cell r="M367">
            <v>363027.82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  <cell r="T367"/>
          <cell r="U367">
            <v>0</v>
          </cell>
        </row>
        <row r="368">
          <cell r="A368" t="str">
            <v>2.6.5.4</v>
          </cell>
          <cell r="B368" t="str">
            <v>Sistemas y equipos de climatización</v>
          </cell>
          <cell r="C368"/>
          <cell r="D368"/>
          <cell r="E368">
            <v>6115508</v>
          </cell>
          <cell r="F368"/>
          <cell r="G368">
            <v>835000</v>
          </cell>
          <cell r="H368"/>
          <cell r="I368">
            <v>6950508</v>
          </cell>
          <cell r="J368"/>
          <cell r="K368">
            <v>5184884.79</v>
          </cell>
          <cell r="L368"/>
          <cell r="M368">
            <v>1765623.21</v>
          </cell>
          <cell r="N368"/>
          <cell r="O368">
            <v>834758.21</v>
          </cell>
          <cell r="P368"/>
          <cell r="Q368">
            <v>834758.21</v>
          </cell>
          <cell r="R368"/>
          <cell r="S368">
            <v>834758.21</v>
          </cell>
          <cell r="T368"/>
          <cell r="U368">
            <v>834758.21</v>
          </cell>
        </row>
        <row r="369">
          <cell r="A369" t="str">
            <v>2.6.5.4.01</v>
          </cell>
          <cell r="B369" t="str">
            <v>Sistemas y equipos de climatización</v>
          </cell>
          <cell r="C369"/>
          <cell r="D369"/>
          <cell r="E369">
            <v>6115508</v>
          </cell>
          <cell r="F369"/>
          <cell r="G369">
            <v>835000</v>
          </cell>
          <cell r="H369"/>
          <cell r="I369">
            <v>6950508</v>
          </cell>
          <cell r="J369"/>
          <cell r="K369">
            <v>5184884.79</v>
          </cell>
          <cell r="L369"/>
          <cell r="M369">
            <v>1765623.21</v>
          </cell>
          <cell r="N369"/>
          <cell r="O369">
            <v>834758.21</v>
          </cell>
          <cell r="P369"/>
          <cell r="Q369">
            <v>834758.21</v>
          </cell>
          <cell r="R369"/>
          <cell r="S369">
            <v>834758.21</v>
          </cell>
          <cell r="T369"/>
          <cell r="U369">
            <v>834758.21</v>
          </cell>
        </row>
        <row r="370">
          <cell r="A370" t="str">
            <v>2.6.5.5</v>
          </cell>
          <cell r="B370" t="str">
            <v>Equipo de comunicación, telecomunicaciones y señalamiento</v>
          </cell>
          <cell r="C370"/>
          <cell r="D370"/>
          <cell r="E370">
            <v>185000</v>
          </cell>
          <cell r="F370"/>
          <cell r="G370">
            <v>0</v>
          </cell>
          <cell r="H370"/>
          <cell r="I370">
            <v>185000</v>
          </cell>
          <cell r="J370"/>
          <cell r="K370">
            <v>185000</v>
          </cell>
          <cell r="L370"/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  <cell r="T370"/>
          <cell r="U370">
            <v>0</v>
          </cell>
        </row>
        <row r="371">
          <cell r="A371" t="str">
            <v>2.6.5.5.01</v>
          </cell>
          <cell r="B371" t="str">
            <v>Equipo de comunicación, telecomunicaciones y señalamiento</v>
          </cell>
          <cell r="C371"/>
          <cell r="D371"/>
          <cell r="E371">
            <v>185000</v>
          </cell>
          <cell r="F371"/>
          <cell r="G371">
            <v>0</v>
          </cell>
          <cell r="H371"/>
          <cell r="I371">
            <v>185000</v>
          </cell>
          <cell r="J371"/>
          <cell r="K371">
            <v>185000</v>
          </cell>
          <cell r="L371"/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  <cell r="T371"/>
          <cell r="U371">
            <v>0</v>
          </cell>
        </row>
        <row r="372">
          <cell r="A372" t="str">
            <v>2.6.5.7</v>
          </cell>
          <cell r="B372" t="str">
            <v>Máquinas-herramientas</v>
          </cell>
          <cell r="C372"/>
          <cell r="D372"/>
          <cell r="E372">
            <v>30000</v>
          </cell>
          <cell r="F372"/>
          <cell r="G372">
            <v>189600</v>
          </cell>
          <cell r="H372"/>
          <cell r="I372">
            <v>219600</v>
          </cell>
          <cell r="J372"/>
          <cell r="K372">
            <v>-139614.95000000001</v>
          </cell>
          <cell r="L372"/>
          <cell r="M372">
            <v>359214.95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  <cell r="T372"/>
          <cell r="U372">
            <v>0</v>
          </cell>
        </row>
        <row r="373">
          <cell r="A373" t="str">
            <v>2.6.5.7.01</v>
          </cell>
          <cell r="B373" t="str">
            <v>Máquinas-herramientas</v>
          </cell>
          <cell r="C373"/>
          <cell r="D373"/>
          <cell r="E373">
            <v>30000</v>
          </cell>
          <cell r="F373"/>
          <cell r="G373">
            <v>189600</v>
          </cell>
          <cell r="H373"/>
          <cell r="I373">
            <v>219600</v>
          </cell>
          <cell r="J373"/>
          <cell r="K373">
            <v>-139614.95000000001</v>
          </cell>
          <cell r="L373"/>
          <cell r="M373">
            <v>359214.95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  <cell r="T373"/>
          <cell r="U373">
            <v>0</v>
          </cell>
        </row>
        <row r="374">
          <cell r="A374" t="str">
            <v>2.6.2.6.6</v>
          </cell>
          <cell r="B374"/>
          <cell r="C374"/>
          <cell r="D374"/>
          <cell r="E374">
            <v>0</v>
          </cell>
          <cell r="F374"/>
          <cell r="G374">
            <v>50000</v>
          </cell>
          <cell r="H374"/>
          <cell r="I374">
            <v>50000</v>
          </cell>
          <cell r="J374"/>
          <cell r="K374">
            <v>30959.99</v>
          </cell>
          <cell r="L374"/>
          <cell r="M374">
            <v>19040.009999999998</v>
          </cell>
          <cell r="N374"/>
          <cell r="O374">
            <v>19040.009999999998</v>
          </cell>
          <cell r="P374"/>
          <cell r="Q374">
            <v>19040.009999999998</v>
          </cell>
          <cell r="R374"/>
          <cell r="S374">
            <v>19040.009999999998</v>
          </cell>
          <cell r="T374"/>
          <cell r="U374">
            <v>19040.009999999998</v>
          </cell>
        </row>
        <row r="375">
          <cell r="A375">
            <v>2.6</v>
          </cell>
          <cell r="B375" t="str">
            <v>BIENES MUEBLES, INMUEBLES E INTANGIBLES</v>
          </cell>
          <cell r="C375"/>
          <cell r="D375"/>
          <cell r="E375">
            <v>0</v>
          </cell>
          <cell r="F375"/>
          <cell r="G375">
            <v>50000</v>
          </cell>
          <cell r="H375"/>
          <cell r="I375">
            <v>50000</v>
          </cell>
          <cell r="J375"/>
          <cell r="K375">
            <v>30959.99</v>
          </cell>
          <cell r="L375"/>
          <cell r="M375">
            <v>19040.009999999998</v>
          </cell>
          <cell r="N375"/>
          <cell r="O375">
            <v>19040.009999999998</v>
          </cell>
          <cell r="P375"/>
          <cell r="Q375">
            <v>19040.009999999998</v>
          </cell>
          <cell r="R375"/>
          <cell r="S375">
            <v>19040.009999999998</v>
          </cell>
          <cell r="T375"/>
          <cell r="U375">
            <v>19040.009999999998</v>
          </cell>
        </row>
        <row r="376">
          <cell r="A376" t="str">
            <v>2.6.6</v>
          </cell>
          <cell r="B376" t="str">
            <v>EQUIPOS DE DEFENSA Y SEGURIDAD</v>
          </cell>
          <cell r="C376"/>
          <cell r="D376"/>
          <cell r="E376">
            <v>0</v>
          </cell>
          <cell r="F376"/>
          <cell r="G376">
            <v>50000</v>
          </cell>
          <cell r="H376"/>
          <cell r="I376">
            <v>50000</v>
          </cell>
          <cell r="J376"/>
          <cell r="K376">
            <v>30959.99</v>
          </cell>
          <cell r="L376"/>
          <cell r="M376">
            <v>19040.009999999998</v>
          </cell>
          <cell r="N376"/>
          <cell r="O376">
            <v>19040.009999999998</v>
          </cell>
          <cell r="P376"/>
          <cell r="Q376">
            <v>19040.009999999998</v>
          </cell>
          <cell r="R376"/>
          <cell r="S376">
            <v>19040.009999999998</v>
          </cell>
          <cell r="T376"/>
          <cell r="U376">
            <v>19040.009999999998</v>
          </cell>
        </row>
        <row r="377">
          <cell r="A377" t="str">
            <v>2.6.6.2</v>
          </cell>
          <cell r="B377" t="str">
            <v>Equipos de seguridad</v>
          </cell>
          <cell r="C377"/>
          <cell r="D377"/>
          <cell r="E377">
            <v>0</v>
          </cell>
          <cell r="F377"/>
          <cell r="G377">
            <v>50000</v>
          </cell>
          <cell r="H377"/>
          <cell r="I377">
            <v>50000</v>
          </cell>
          <cell r="J377"/>
          <cell r="K377">
            <v>30959.99</v>
          </cell>
          <cell r="L377"/>
          <cell r="M377">
            <v>19040.009999999998</v>
          </cell>
          <cell r="N377"/>
          <cell r="O377">
            <v>19040.009999999998</v>
          </cell>
          <cell r="P377"/>
          <cell r="Q377">
            <v>19040.009999999998</v>
          </cell>
          <cell r="R377"/>
          <cell r="S377">
            <v>19040.009999999998</v>
          </cell>
          <cell r="T377"/>
          <cell r="U377">
            <v>19040.009999999998</v>
          </cell>
        </row>
        <row r="378">
          <cell r="A378" t="str">
            <v>2.6.6.2.01</v>
          </cell>
          <cell r="B378" t="str">
            <v>Equipos de seguridad</v>
          </cell>
          <cell r="C378"/>
          <cell r="D378"/>
          <cell r="E378">
            <v>0</v>
          </cell>
          <cell r="F378"/>
          <cell r="G378">
            <v>50000</v>
          </cell>
          <cell r="H378"/>
          <cell r="I378">
            <v>50000</v>
          </cell>
          <cell r="J378"/>
          <cell r="K378">
            <v>30959.99</v>
          </cell>
          <cell r="L378"/>
          <cell r="M378">
            <v>19040.009999999998</v>
          </cell>
          <cell r="N378"/>
          <cell r="O378">
            <v>19040.009999999998</v>
          </cell>
          <cell r="P378"/>
          <cell r="Q378">
            <v>19040.009999999998</v>
          </cell>
          <cell r="R378"/>
          <cell r="S378">
            <v>19040.009999999998</v>
          </cell>
          <cell r="T378"/>
          <cell r="U378">
            <v>19040.009999999998</v>
          </cell>
        </row>
        <row r="379">
          <cell r="A379" t="str">
            <v>2.6.2.6.8</v>
          </cell>
          <cell r="B379"/>
          <cell r="C379"/>
          <cell r="D379"/>
          <cell r="E379">
            <v>250000</v>
          </cell>
          <cell r="F379"/>
          <cell r="G379">
            <v>0</v>
          </cell>
          <cell r="H379"/>
          <cell r="I379">
            <v>250000</v>
          </cell>
          <cell r="J379"/>
          <cell r="K379">
            <v>37427.64</v>
          </cell>
          <cell r="L379"/>
          <cell r="M379">
            <v>212572.36</v>
          </cell>
          <cell r="N379"/>
          <cell r="O379">
            <v>212572.36</v>
          </cell>
          <cell r="P379"/>
          <cell r="Q379">
            <v>212572.36</v>
          </cell>
          <cell r="R379"/>
          <cell r="S379">
            <v>212572.36</v>
          </cell>
          <cell r="T379"/>
          <cell r="U379">
            <v>212572.36</v>
          </cell>
        </row>
        <row r="380">
          <cell r="A380">
            <v>2.6</v>
          </cell>
          <cell r="B380" t="str">
            <v>BIENES MUEBLES, INMUEBLES E INTANGIBLES</v>
          </cell>
          <cell r="C380"/>
          <cell r="D380"/>
          <cell r="E380">
            <v>250000</v>
          </cell>
          <cell r="F380"/>
          <cell r="G380">
            <v>0</v>
          </cell>
          <cell r="H380"/>
          <cell r="I380">
            <v>250000</v>
          </cell>
          <cell r="J380"/>
          <cell r="K380">
            <v>37427.64</v>
          </cell>
          <cell r="L380"/>
          <cell r="M380">
            <v>212572.36</v>
          </cell>
          <cell r="N380"/>
          <cell r="O380">
            <v>212572.36</v>
          </cell>
          <cell r="P380"/>
          <cell r="Q380">
            <v>212572.36</v>
          </cell>
          <cell r="R380"/>
          <cell r="S380">
            <v>212572.36</v>
          </cell>
          <cell r="T380"/>
          <cell r="U380">
            <v>212572.36</v>
          </cell>
        </row>
        <row r="381">
          <cell r="A381" t="str">
            <v>2.6.8</v>
          </cell>
          <cell r="B381" t="str">
            <v>BIENES INTANGIBLES</v>
          </cell>
          <cell r="C381"/>
          <cell r="D381"/>
          <cell r="E381">
            <v>250000</v>
          </cell>
          <cell r="F381"/>
          <cell r="G381">
            <v>0</v>
          </cell>
          <cell r="H381"/>
          <cell r="I381">
            <v>250000</v>
          </cell>
          <cell r="J381"/>
          <cell r="K381">
            <v>37427.64</v>
          </cell>
          <cell r="L381"/>
          <cell r="M381">
            <v>212572.36</v>
          </cell>
          <cell r="N381"/>
          <cell r="O381">
            <v>212572.36</v>
          </cell>
          <cell r="P381"/>
          <cell r="Q381">
            <v>212572.36</v>
          </cell>
          <cell r="R381"/>
          <cell r="S381">
            <v>212572.36</v>
          </cell>
          <cell r="T381"/>
          <cell r="U381">
            <v>212572.36</v>
          </cell>
        </row>
        <row r="382">
          <cell r="A382" t="str">
            <v>2.6.8.3</v>
          </cell>
          <cell r="B382" t="str">
            <v>Programas de informática y base de datos</v>
          </cell>
          <cell r="C382"/>
          <cell r="D382"/>
          <cell r="E382">
            <v>250000</v>
          </cell>
          <cell r="F382"/>
          <cell r="G382">
            <v>0</v>
          </cell>
          <cell r="H382"/>
          <cell r="I382">
            <v>250000</v>
          </cell>
          <cell r="J382"/>
          <cell r="K382">
            <v>37427.64</v>
          </cell>
          <cell r="L382"/>
          <cell r="M382">
            <v>212572.36</v>
          </cell>
          <cell r="N382"/>
          <cell r="O382">
            <v>212572.36</v>
          </cell>
          <cell r="P382"/>
          <cell r="Q382">
            <v>212572.36</v>
          </cell>
          <cell r="R382"/>
          <cell r="S382">
            <v>212572.36</v>
          </cell>
          <cell r="T382"/>
          <cell r="U382">
            <v>212572.36</v>
          </cell>
        </row>
        <row r="383">
          <cell r="A383" t="str">
            <v>2.6.8.3.02</v>
          </cell>
          <cell r="B383" t="str">
            <v>Base de datos</v>
          </cell>
          <cell r="C383"/>
          <cell r="D383"/>
          <cell r="E383">
            <v>250000</v>
          </cell>
          <cell r="F383"/>
          <cell r="G383">
            <v>0</v>
          </cell>
          <cell r="H383"/>
          <cell r="I383">
            <v>250000</v>
          </cell>
          <cell r="J383"/>
          <cell r="K383">
            <v>37427.64</v>
          </cell>
          <cell r="L383"/>
          <cell r="M383">
            <v>212572.36</v>
          </cell>
          <cell r="N383"/>
          <cell r="O383">
            <v>212572.36</v>
          </cell>
          <cell r="P383"/>
          <cell r="Q383">
            <v>212572.36</v>
          </cell>
          <cell r="R383"/>
          <cell r="S383">
            <v>212572.36</v>
          </cell>
          <cell r="T383"/>
          <cell r="U383">
            <v>212572.36</v>
          </cell>
        </row>
        <row r="384">
          <cell r="A384" t="str">
            <v>Ref CCP Concepto.Ref CCP Cuenta</v>
          </cell>
          <cell r="B384"/>
          <cell r="C384"/>
          <cell r="D384" t="str">
            <v>Presupuesto Inicial</v>
          </cell>
          <cell r="E384"/>
          <cell r="F384" t="str">
            <v>Modificaciones Presupestarias</v>
          </cell>
          <cell r="G384"/>
          <cell r="H384" t="str">
            <v>Presupuesto Vigente</v>
          </cell>
          <cell r="I384"/>
          <cell r="J384" t="str">
            <v>Presupuesto Disponible</v>
          </cell>
          <cell r="K384"/>
          <cell r="L384" t="str">
            <v>ETAPAS DEL GASTO</v>
          </cell>
          <cell r="M384"/>
          <cell r="N384"/>
          <cell r="O384"/>
          <cell r="P384"/>
          <cell r="Q384"/>
          <cell r="R384"/>
          <cell r="S384"/>
          <cell r="T384"/>
          <cell r="U384"/>
        </row>
        <row r="385">
          <cell r="A385"/>
          <cell r="B385"/>
          <cell r="C385"/>
          <cell r="D385"/>
          <cell r="E385"/>
          <cell r="F385"/>
          <cell r="G385"/>
          <cell r="H385"/>
          <cell r="I385"/>
          <cell r="J385"/>
          <cell r="K385"/>
          <cell r="L385" t="str">
            <v>Preventivo</v>
          </cell>
          <cell r="M385"/>
          <cell r="N385" t="str">
            <v>Compromiso</v>
          </cell>
          <cell r="O385"/>
          <cell r="P385" t="str">
            <v>Devengado</v>
          </cell>
          <cell r="Q385"/>
          <cell r="R385" t="str">
            <v>Libramiento</v>
          </cell>
          <cell r="S385"/>
          <cell r="T385" t="str">
            <v>Pagado</v>
          </cell>
          <cell r="U385"/>
        </row>
        <row r="386">
          <cell r="A386" t="str">
            <v>Total General</v>
          </cell>
          <cell r="B386"/>
          <cell r="C386"/>
          <cell r="D386"/>
          <cell r="E386">
            <v>3017699205</v>
          </cell>
          <cell r="F386"/>
          <cell r="G386">
            <v>42758103.539999999</v>
          </cell>
          <cell r="H386"/>
          <cell r="I386">
            <v>3060457308.54</v>
          </cell>
          <cell r="J386"/>
          <cell r="K386">
            <v>1371937458.1600001</v>
          </cell>
          <cell r="L386"/>
          <cell r="M386">
            <v>1688519850.3800001</v>
          </cell>
          <cell r="N386"/>
          <cell r="O386">
            <v>1591880356.48</v>
          </cell>
          <cell r="P386"/>
          <cell r="Q386">
            <v>1545870127.49</v>
          </cell>
          <cell r="R386"/>
          <cell r="S386">
            <v>1426179944.8800001</v>
          </cell>
          <cell r="T386"/>
          <cell r="U386">
            <v>1425681303.3</v>
          </cell>
        </row>
        <row r="387">
          <cell r="A387" t="str">
            <v>2.6.2.6.9</v>
          </cell>
          <cell r="B387"/>
          <cell r="C387"/>
          <cell r="D387"/>
          <cell r="E387">
            <v>0</v>
          </cell>
          <cell r="F387"/>
          <cell r="G387">
            <v>25000</v>
          </cell>
          <cell r="H387"/>
          <cell r="I387">
            <v>25000</v>
          </cell>
          <cell r="J387"/>
          <cell r="K387">
            <v>25000</v>
          </cell>
          <cell r="L387"/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  <cell r="T387"/>
          <cell r="U387">
            <v>0</v>
          </cell>
        </row>
        <row r="388">
          <cell r="A388">
            <v>2.6</v>
          </cell>
          <cell r="B388" t="str">
            <v>BIENES MUEBLES, INMUEBLES E INTANGIBLES</v>
          </cell>
          <cell r="C388"/>
          <cell r="D388"/>
          <cell r="E388">
            <v>0</v>
          </cell>
          <cell r="F388"/>
          <cell r="G388">
            <v>25000</v>
          </cell>
          <cell r="H388"/>
          <cell r="I388">
            <v>25000</v>
          </cell>
          <cell r="J388"/>
          <cell r="K388">
            <v>25000</v>
          </cell>
          <cell r="L388"/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  <cell r="T388"/>
          <cell r="U388">
            <v>0</v>
          </cell>
        </row>
        <row r="389">
          <cell r="A389" t="str">
            <v>2.6.9</v>
          </cell>
          <cell r="B389" t="str">
            <v>EDIFICIOS, ESTRUCTURAS, TIERRAS, TERRENOS Y OBJETOS DE VALOR</v>
          </cell>
          <cell r="C389"/>
          <cell r="D389"/>
          <cell r="E389">
            <v>0</v>
          </cell>
          <cell r="F389"/>
          <cell r="G389">
            <v>25000</v>
          </cell>
          <cell r="H389"/>
          <cell r="I389">
            <v>25000</v>
          </cell>
          <cell r="J389"/>
          <cell r="K389">
            <v>25000</v>
          </cell>
          <cell r="L389"/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  <cell r="T389"/>
          <cell r="U389">
            <v>0</v>
          </cell>
        </row>
        <row r="390">
          <cell r="A390" t="str">
            <v>2.6.9.5</v>
          </cell>
          <cell r="B390" t="str">
            <v>Objetos de valor</v>
          </cell>
          <cell r="C390"/>
          <cell r="D390"/>
          <cell r="E390">
            <v>0</v>
          </cell>
          <cell r="F390"/>
          <cell r="G390">
            <v>25000</v>
          </cell>
          <cell r="H390"/>
          <cell r="I390">
            <v>25000</v>
          </cell>
          <cell r="J390"/>
          <cell r="K390">
            <v>25000</v>
          </cell>
          <cell r="L390"/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  <cell r="T390"/>
          <cell r="U390">
            <v>0</v>
          </cell>
        </row>
        <row r="391">
          <cell r="A391" t="str">
            <v>2.6.9.5.02</v>
          </cell>
          <cell r="B391" t="str">
            <v>Antigüedades, bienes artísticos y otros objetos de arte</v>
          </cell>
          <cell r="C391"/>
          <cell r="D391"/>
          <cell r="E391">
            <v>0</v>
          </cell>
          <cell r="F391"/>
          <cell r="G391">
            <v>25000</v>
          </cell>
          <cell r="H391"/>
          <cell r="I391">
            <v>25000</v>
          </cell>
          <cell r="J391"/>
          <cell r="K391">
            <v>25000</v>
          </cell>
          <cell r="L391"/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  <cell r="T391"/>
          <cell r="U391">
            <v>0</v>
          </cell>
        </row>
        <row r="392">
          <cell r="A392" t="str">
            <v>2.7.2.7.1</v>
          </cell>
          <cell r="B392"/>
          <cell r="C392"/>
          <cell r="D392"/>
          <cell r="E392">
            <v>0</v>
          </cell>
          <cell r="F392"/>
          <cell r="G392">
            <v>17916694.289999999</v>
          </cell>
          <cell r="H392"/>
          <cell r="I392">
            <v>17916694.289999999</v>
          </cell>
          <cell r="J392"/>
          <cell r="K392">
            <v>17133310</v>
          </cell>
          <cell r="L392"/>
          <cell r="M392">
            <v>783384.29</v>
          </cell>
          <cell r="N392"/>
          <cell r="O392">
            <v>783384.29</v>
          </cell>
          <cell r="P392"/>
          <cell r="Q392">
            <v>0</v>
          </cell>
          <cell r="R392"/>
          <cell r="S392">
            <v>0</v>
          </cell>
          <cell r="T392"/>
          <cell r="U392">
            <v>0</v>
          </cell>
        </row>
        <row r="393">
          <cell r="A393">
            <v>2.7</v>
          </cell>
          <cell r="B393" t="str">
            <v>OBRAS</v>
          </cell>
          <cell r="C393"/>
          <cell r="D393"/>
          <cell r="E393">
            <v>0</v>
          </cell>
          <cell r="F393"/>
          <cell r="G393">
            <v>17916694.289999999</v>
          </cell>
          <cell r="H393"/>
          <cell r="I393">
            <v>17916694.289999999</v>
          </cell>
          <cell r="J393"/>
          <cell r="K393">
            <v>17133310</v>
          </cell>
          <cell r="L393"/>
          <cell r="M393">
            <v>783384.29</v>
          </cell>
          <cell r="N393"/>
          <cell r="O393">
            <v>783384.29</v>
          </cell>
          <cell r="P393"/>
          <cell r="Q393">
            <v>0</v>
          </cell>
          <cell r="R393"/>
          <cell r="S393">
            <v>0</v>
          </cell>
          <cell r="T393"/>
          <cell r="U393">
            <v>0</v>
          </cell>
        </row>
        <row r="394">
          <cell r="A394" t="str">
            <v>2.7.1</v>
          </cell>
          <cell r="B394" t="str">
            <v>OBRAS EN EDIFICACIONES</v>
          </cell>
          <cell r="C394"/>
          <cell r="D394"/>
          <cell r="E394">
            <v>0</v>
          </cell>
          <cell r="F394"/>
          <cell r="G394">
            <v>17916694.289999999</v>
          </cell>
          <cell r="H394"/>
          <cell r="I394">
            <v>17916694.289999999</v>
          </cell>
          <cell r="J394"/>
          <cell r="K394">
            <v>17133310</v>
          </cell>
          <cell r="L394"/>
          <cell r="M394">
            <v>783384.29</v>
          </cell>
          <cell r="N394"/>
          <cell r="O394">
            <v>783384.29</v>
          </cell>
          <cell r="P394"/>
          <cell r="Q394">
            <v>0</v>
          </cell>
          <cell r="R394"/>
          <cell r="S394">
            <v>0</v>
          </cell>
          <cell r="T394"/>
          <cell r="U394">
            <v>0</v>
          </cell>
        </row>
        <row r="395">
          <cell r="A395" t="str">
            <v>2.7.1.2</v>
          </cell>
          <cell r="B395" t="str">
            <v>Obras para edificación no residencial</v>
          </cell>
          <cell r="C395"/>
          <cell r="D395"/>
          <cell r="E395">
            <v>0</v>
          </cell>
          <cell r="F395"/>
          <cell r="G395">
            <v>17133310</v>
          </cell>
          <cell r="H395"/>
          <cell r="I395">
            <v>17133310</v>
          </cell>
          <cell r="J395"/>
          <cell r="K395">
            <v>17133310</v>
          </cell>
          <cell r="L395"/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  <cell r="T395"/>
          <cell r="U395">
            <v>0</v>
          </cell>
        </row>
        <row r="396">
          <cell r="A396" t="str">
            <v>2.7.1.2.01</v>
          </cell>
          <cell r="B396" t="str">
            <v>Obras para edificación no residencial</v>
          </cell>
          <cell r="C396"/>
          <cell r="D396"/>
          <cell r="E396">
            <v>0</v>
          </cell>
          <cell r="F396"/>
          <cell r="G396">
            <v>17133310</v>
          </cell>
          <cell r="H396"/>
          <cell r="I396">
            <v>17133310</v>
          </cell>
          <cell r="J396"/>
          <cell r="K396">
            <v>17133310</v>
          </cell>
          <cell r="L396"/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  <cell r="T396"/>
          <cell r="U396">
            <v>0</v>
          </cell>
        </row>
        <row r="397">
          <cell r="A397" t="str">
            <v>2.7.1.5</v>
          </cell>
          <cell r="B397" t="str">
            <v>Supervisión e inspección de obras en edificaciones</v>
          </cell>
          <cell r="C397"/>
          <cell r="D397"/>
          <cell r="E397">
            <v>0</v>
          </cell>
          <cell r="F397"/>
          <cell r="G397">
            <v>783384.29</v>
          </cell>
          <cell r="H397"/>
          <cell r="I397">
            <v>783384.29</v>
          </cell>
          <cell r="J397"/>
          <cell r="K397">
            <v>0</v>
          </cell>
          <cell r="L397"/>
          <cell r="M397">
            <v>783384.29</v>
          </cell>
          <cell r="N397"/>
          <cell r="O397">
            <v>783384.29</v>
          </cell>
          <cell r="P397"/>
          <cell r="Q397">
            <v>0</v>
          </cell>
          <cell r="R397"/>
          <cell r="S397">
            <v>0</v>
          </cell>
          <cell r="T397"/>
          <cell r="U397">
            <v>0</v>
          </cell>
        </row>
        <row r="398">
          <cell r="A398" t="str">
            <v>2.7.1.5.01</v>
          </cell>
          <cell r="B398" t="str">
            <v>Supervisión e inspección de obras en edificaciones</v>
          </cell>
          <cell r="C398"/>
          <cell r="D398"/>
          <cell r="E398">
            <v>0</v>
          </cell>
          <cell r="F398"/>
          <cell r="G398">
            <v>783384.29</v>
          </cell>
          <cell r="H398"/>
          <cell r="I398">
            <v>783384.29</v>
          </cell>
          <cell r="J398"/>
          <cell r="K398">
            <v>0</v>
          </cell>
          <cell r="L398"/>
          <cell r="M398">
            <v>783384.29</v>
          </cell>
          <cell r="N398"/>
          <cell r="O398">
            <v>783384.29</v>
          </cell>
          <cell r="P398"/>
          <cell r="Q398">
            <v>0</v>
          </cell>
          <cell r="R398"/>
          <cell r="S398">
            <v>0</v>
          </cell>
          <cell r="T398"/>
          <cell r="U398">
            <v>0</v>
          </cell>
        </row>
        <row r="399">
          <cell r="A399" t="str">
            <v>2.7.2.7.2</v>
          </cell>
          <cell r="B399"/>
          <cell r="C399"/>
          <cell r="D399"/>
          <cell r="E399">
            <v>0</v>
          </cell>
          <cell r="F399"/>
          <cell r="G399">
            <v>6453501.3300000001</v>
          </cell>
          <cell r="H399"/>
          <cell r="I399">
            <v>6453501.3300000001</v>
          </cell>
          <cell r="J399"/>
          <cell r="K399">
            <v>505236.19</v>
          </cell>
          <cell r="L399"/>
          <cell r="M399">
            <v>5948265.1399999997</v>
          </cell>
          <cell r="N399"/>
          <cell r="O399">
            <v>4211954.49</v>
          </cell>
          <cell r="P399"/>
          <cell r="Q399">
            <v>2303098.3199999998</v>
          </cell>
          <cell r="R399"/>
          <cell r="S399">
            <v>2303098.3199999998</v>
          </cell>
          <cell r="T399"/>
          <cell r="U399">
            <v>2303098.3199999998</v>
          </cell>
        </row>
        <row r="400">
          <cell r="A400">
            <v>2.7</v>
          </cell>
          <cell r="B400" t="str">
            <v>OBRAS</v>
          </cell>
          <cell r="C400"/>
          <cell r="D400"/>
          <cell r="E400">
            <v>0</v>
          </cell>
          <cell r="F400"/>
          <cell r="G400">
            <v>6453501.3300000001</v>
          </cell>
          <cell r="H400"/>
          <cell r="I400">
            <v>6453501.3300000001</v>
          </cell>
          <cell r="J400"/>
          <cell r="K400">
            <v>505236.19</v>
          </cell>
          <cell r="L400"/>
          <cell r="M400">
            <v>5948265.1399999997</v>
          </cell>
          <cell r="N400"/>
          <cell r="O400">
            <v>4211954.49</v>
          </cell>
          <cell r="P400"/>
          <cell r="Q400">
            <v>2303098.3199999998</v>
          </cell>
          <cell r="R400"/>
          <cell r="S400">
            <v>2303098.3199999998</v>
          </cell>
          <cell r="T400"/>
          <cell r="U400">
            <v>2303098.3199999998</v>
          </cell>
        </row>
        <row r="401">
          <cell r="A401" t="str">
            <v>2.7.2</v>
          </cell>
          <cell r="B401" t="str">
            <v>INFRAESTRUCTURA</v>
          </cell>
          <cell r="C401"/>
          <cell r="D401"/>
          <cell r="E401">
            <v>0</v>
          </cell>
          <cell r="F401"/>
          <cell r="G401">
            <v>6453501.3300000001</v>
          </cell>
          <cell r="H401"/>
          <cell r="I401">
            <v>6453501.3300000001</v>
          </cell>
          <cell r="J401"/>
          <cell r="K401">
            <v>505236.19</v>
          </cell>
          <cell r="L401"/>
          <cell r="M401">
            <v>5948265.1399999997</v>
          </cell>
          <cell r="N401"/>
          <cell r="O401">
            <v>4211954.49</v>
          </cell>
          <cell r="P401"/>
          <cell r="Q401">
            <v>2303098.3199999998</v>
          </cell>
          <cell r="R401"/>
          <cell r="S401">
            <v>2303098.3199999998</v>
          </cell>
          <cell r="T401"/>
          <cell r="U401">
            <v>2303098.3199999998</v>
          </cell>
        </row>
        <row r="402">
          <cell r="A402" t="str">
            <v>2.7.2.7</v>
          </cell>
          <cell r="B402" t="str">
            <v>Obras urbanísticas</v>
          </cell>
          <cell r="C402"/>
          <cell r="D402"/>
          <cell r="E402">
            <v>0</v>
          </cell>
          <cell r="F402"/>
          <cell r="G402">
            <v>6453501.3300000001</v>
          </cell>
          <cell r="H402"/>
          <cell r="I402">
            <v>6453501.3300000001</v>
          </cell>
          <cell r="J402"/>
          <cell r="K402">
            <v>505236.19</v>
          </cell>
          <cell r="L402"/>
          <cell r="M402">
            <v>5948265.1399999997</v>
          </cell>
          <cell r="N402"/>
          <cell r="O402">
            <v>4211954.49</v>
          </cell>
          <cell r="P402"/>
          <cell r="Q402">
            <v>2303098.3199999998</v>
          </cell>
          <cell r="R402"/>
          <cell r="S402">
            <v>2303098.3199999998</v>
          </cell>
          <cell r="T402"/>
          <cell r="U402">
            <v>2303098.3199999998</v>
          </cell>
        </row>
        <row r="403">
          <cell r="A403" t="str">
            <v>2.7.2.7.01</v>
          </cell>
          <cell r="B403" t="str">
            <v>Obras urbanísticas</v>
          </cell>
          <cell r="C403"/>
          <cell r="D403"/>
          <cell r="E403">
            <v>0</v>
          </cell>
          <cell r="F403"/>
          <cell r="G403">
            <v>6453501.3300000001</v>
          </cell>
          <cell r="H403"/>
          <cell r="I403">
            <v>6453501.3300000001</v>
          </cell>
          <cell r="J403"/>
          <cell r="K403">
            <v>505236.19</v>
          </cell>
          <cell r="L403"/>
          <cell r="M403">
            <v>5948265.1399999997</v>
          </cell>
          <cell r="N403"/>
          <cell r="O403">
            <v>4211954.49</v>
          </cell>
          <cell r="P403"/>
          <cell r="Q403">
            <v>2303098.3199999998</v>
          </cell>
          <cell r="R403"/>
          <cell r="S403">
            <v>2303098.3199999998</v>
          </cell>
          <cell r="T403"/>
          <cell r="U403">
            <v>2303098.3199999998</v>
          </cell>
        </row>
        <row r="404">
          <cell r="A404" t="str">
            <v>Parametros del Reporte :</v>
          </cell>
          <cell r="B404"/>
          <cell r="C404"/>
          <cell r="D404"/>
          <cell r="E404"/>
          <cell r="F404"/>
          <cell r="G404"/>
          <cell r="H404"/>
          <cell r="I404"/>
          <cell r="J404"/>
          <cell r="K404"/>
          <cell r="L404"/>
          <cell r="M404"/>
          <cell r="N404"/>
          <cell r="O404"/>
          <cell r="P404"/>
          <cell r="Q404"/>
          <cell r="R404"/>
          <cell r="S404"/>
          <cell r="T404"/>
          <cell r="U404"/>
        </row>
        <row r="405">
          <cell r="A405" t="str">
            <v>Tipo Moneda : 1 - Nacional Tipo Gasto : Presupuestado Parametros Reporte:
Hasta : 31/07/2022 23:59
null : Balance Aprobado</v>
          </cell>
          <cell r="B405"/>
          <cell r="C405"/>
          <cell r="D405"/>
          <cell r="E405"/>
          <cell r="F405"/>
          <cell r="G405"/>
          <cell r="H405"/>
          <cell r="I405"/>
          <cell r="J405"/>
          <cell r="K405"/>
          <cell r="L405"/>
          <cell r="M405"/>
          <cell r="N405"/>
          <cell r="O405"/>
          <cell r="P405"/>
          <cell r="Q405"/>
          <cell r="R405"/>
          <cell r="S405"/>
          <cell r="T405"/>
          <cell r="U405"/>
        </row>
        <row r="406">
          <cell r="A406" t="str">
            <v>Preconfiguración : - Perí-odo : 2022 Institucional : N Partida Libre :
Presupuestado : S
Titulo Reporte : Ejecución por Cuenta y SubCuenta No Presupuestado : N
Tipo Fecha : 01-01-Hist.Registro
: -
Reportes Anteriores : -
Tipo de Reporte : pdf-Archivo PDF Acrobat Entidad :  No Informado
Clasificador : dr.gov.sigef.clasificadores.programatico.actividadobra.LookupVOActividadObra-Actividad / Obra
Nombre :</v>
          </cell>
          <cell r="B406"/>
          <cell r="C406"/>
          <cell r="D406"/>
          <cell r="E406"/>
          <cell r="F406"/>
          <cell r="G406"/>
          <cell r="H406"/>
          <cell r="I406"/>
          <cell r="J406"/>
          <cell r="K406"/>
          <cell r="L406"/>
          <cell r="M406"/>
          <cell r="N406"/>
          <cell r="O406"/>
          <cell r="P406"/>
          <cell r="Q406"/>
          <cell r="R406"/>
          <cell r="S406"/>
          <cell r="T406"/>
          <cell r="U406"/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sheetPr>
    <tabColor theme="4" tint="-0.249977111117893"/>
  </sheetPr>
  <dimension ref="A6:Q106"/>
  <sheetViews>
    <sheetView tabSelected="1" topLeftCell="A37" zoomScale="160" zoomScaleNormal="160" workbookViewId="0">
      <selection activeCell="G23" sqref="G23"/>
    </sheetView>
  </sheetViews>
  <sheetFormatPr defaultColWidth="13.33203125" defaultRowHeight="12.75" x14ac:dyDescent="0.2"/>
  <cols>
    <col min="1" max="1" width="49" style="7" customWidth="1"/>
    <col min="2" max="2" width="11.1640625" style="7" customWidth="1"/>
    <col min="3" max="3" width="11.5" style="7" customWidth="1"/>
    <col min="4" max="5" width="9.83203125" style="7" customWidth="1"/>
    <col min="6" max="6" width="10.1640625" style="7" customWidth="1"/>
    <col min="7" max="7" width="10.5" style="7" customWidth="1"/>
    <col min="8" max="8" width="10.6640625" style="7" customWidth="1"/>
    <col min="9" max="9" width="11.1640625" style="7" customWidth="1"/>
    <col min="10" max="10" width="10.5" style="7" customWidth="1"/>
    <col min="11" max="11" width="10.1640625" style="7" customWidth="1"/>
    <col min="12" max="12" width="10.6640625" style="7" customWidth="1"/>
    <col min="13" max="13" width="10.83203125" style="7" customWidth="1"/>
    <col min="14" max="14" width="12.1640625" style="7" customWidth="1"/>
    <col min="15" max="15" width="10.5" style="7" customWidth="1"/>
    <col min="16" max="16" width="11.5" style="7" customWidth="1"/>
    <col min="17" max="16384" width="13.33203125" style="7"/>
  </cols>
  <sheetData>
    <row r="6" spans="1:16" ht="16.899999999999999" customHeight="1" x14ac:dyDescent="0.2">
      <c r="A6" s="39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21" customHeight="1" x14ac:dyDescent="0.2">
      <c r="A7" s="41" t="s">
        <v>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6" ht="15.75" x14ac:dyDescent="0.2">
      <c r="A8" s="43" t="s">
        <v>2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6" ht="15.75" customHeight="1" x14ac:dyDescent="0.2">
      <c r="A9" s="41" t="s">
        <v>105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6" ht="15.75" customHeight="1" x14ac:dyDescent="0.2">
      <c r="A10" s="40" t="s">
        <v>103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6" x14ac:dyDescent="0.2">
      <c r="A11" s="38" t="s">
        <v>3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25.5" customHeight="1" x14ac:dyDescent="0.2">
      <c r="A12" s="30" t="s">
        <v>4</v>
      </c>
      <c r="B12" s="31" t="s">
        <v>5</v>
      </c>
      <c r="C12" s="31" t="s">
        <v>6</v>
      </c>
      <c r="D12" s="33" t="s">
        <v>7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5"/>
    </row>
    <row r="13" spans="1:16" x14ac:dyDescent="0.2">
      <c r="A13" s="30"/>
      <c r="B13" s="32"/>
      <c r="C13" s="32"/>
      <c r="D13" s="1" t="s">
        <v>8</v>
      </c>
      <c r="E13" s="1" t="s">
        <v>9</v>
      </c>
      <c r="F13" s="1" t="s">
        <v>10</v>
      </c>
      <c r="G13" s="1" t="s">
        <v>11</v>
      </c>
      <c r="H13" s="2" t="s">
        <v>12</v>
      </c>
      <c r="I13" s="1" t="s">
        <v>13</v>
      </c>
      <c r="J13" s="2" t="s">
        <v>14</v>
      </c>
      <c r="K13" s="1" t="s">
        <v>15</v>
      </c>
      <c r="L13" s="1" t="s">
        <v>16</v>
      </c>
      <c r="M13" s="1" t="s">
        <v>17</v>
      </c>
      <c r="N13" s="1" t="s">
        <v>18</v>
      </c>
      <c r="O13" s="2" t="s">
        <v>19</v>
      </c>
      <c r="P13" s="1" t="s">
        <v>20</v>
      </c>
    </row>
    <row r="14" spans="1:16" x14ac:dyDescent="0.2">
      <c r="A14" s="8" t="s">
        <v>21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x14ac:dyDescent="0.2">
      <c r="A15" s="10" t="s">
        <v>22</v>
      </c>
      <c r="B15" s="11">
        <f t="shared" ref="B15:N15" si="0">B16+B17+B20+B18</f>
        <v>1467205996</v>
      </c>
      <c r="C15" s="11">
        <f t="shared" si="0"/>
        <v>1609120628.23</v>
      </c>
      <c r="D15" s="12">
        <f t="shared" si="0"/>
        <v>88719680.450000018</v>
      </c>
      <c r="E15" s="12">
        <f t="shared" si="0"/>
        <v>114823756.95000002</v>
      </c>
      <c r="F15" s="12">
        <f t="shared" si="0"/>
        <v>108304151.26000002</v>
      </c>
      <c r="G15" s="12">
        <f t="shared" si="0"/>
        <v>107652205.61000001</v>
      </c>
      <c r="H15" s="12">
        <f t="shared" si="0"/>
        <v>108425408.17999998</v>
      </c>
      <c r="I15" s="11">
        <f t="shared" si="0"/>
        <v>134639830.86000001</v>
      </c>
      <c r="J15" s="11">
        <f t="shared" si="0"/>
        <v>110136727.85000001</v>
      </c>
      <c r="K15" s="11">
        <f t="shared" si="0"/>
        <v>116688861.95000002</v>
      </c>
      <c r="L15" s="11">
        <f t="shared" si="0"/>
        <v>116630619.66000001</v>
      </c>
      <c r="M15" s="11">
        <f t="shared" si="0"/>
        <v>137991285.57000002</v>
      </c>
      <c r="N15" s="11">
        <f t="shared" si="0"/>
        <v>247496487.61000001</v>
      </c>
      <c r="O15" s="11">
        <f>O16+O17+O18+O19+O20</f>
        <v>206848755.15000001</v>
      </c>
      <c r="P15" s="11">
        <f>D15+E15+F15+G15+H15+I15+J15+K15+L15+M15+N15+O15</f>
        <v>1598357771.1000004</v>
      </c>
    </row>
    <row r="16" spans="1:16" x14ac:dyDescent="0.2">
      <c r="A16" s="13" t="s">
        <v>23</v>
      </c>
      <c r="B16" s="14">
        <v>1216576543</v>
      </c>
      <c r="C16" s="14">
        <v>1236474970.1399999</v>
      </c>
      <c r="D16" s="14">
        <v>76805712.750000015</v>
      </c>
      <c r="E16" s="14">
        <v>95454349.140000015</v>
      </c>
      <c r="F16" s="14">
        <v>91724927.280000031</v>
      </c>
      <c r="G16" s="14">
        <v>91229467.480000019</v>
      </c>
      <c r="H16" s="14">
        <v>92047956.419999987</v>
      </c>
      <c r="I16" s="14">
        <v>118185838.10000001</v>
      </c>
      <c r="J16" s="14">
        <v>92532379.350000009</v>
      </c>
      <c r="K16" s="14">
        <v>94535370.660000011</v>
      </c>
      <c r="L16" s="14">
        <v>91591400.450000018</v>
      </c>
      <c r="M16" s="14">
        <v>97517417.37000002</v>
      </c>
      <c r="N16" s="14">
        <v>186717249.71000001</v>
      </c>
      <c r="O16" s="14">
        <v>105332104.23999999</v>
      </c>
      <c r="P16" s="14">
        <f t="shared" ref="P16:P40" si="1">D16+E16+F16+G16+H16+I16+J16+K16+L16+M16+N16+O16</f>
        <v>1233674172.95</v>
      </c>
    </row>
    <row r="17" spans="1:17" x14ac:dyDescent="0.2">
      <c r="A17" s="13" t="s">
        <v>24</v>
      </c>
      <c r="B17" s="14">
        <v>86372308</v>
      </c>
      <c r="C17" s="14">
        <v>200555819.69</v>
      </c>
      <c r="D17" s="14">
        <v>347828.82999999996</v>
      </c>
      <c r="E17" s="14">
        <v>5129828.83</v>
      </c>
      <c r="F17" s="14">
        <v>2771628.83</v>
      </c>
      <c r="G17" s="14">
        <v>2688777.83</v>
      </c>
      <c r="H17" s="14">
        <v>2882477.83</v>
      </c>
      <c r="I17" s="14">
        <v>2775619.83</v>
      </c>
      <c r="J17" s="14">
        <v>3943304.37</v>
      </c>
      <c r="K17" s="14">
        <v>8432591.1099999994</v>
      </c>
      <c r="L17" s="14">
        <v>11308913.489999998</v>
      </c>
      <c r="M17" s="14">
        <v>26674405.629999999</v>
      </c>
      <c r="N17" s="14">
        <v>46691502.520000003</v>
      </c>
      <c r="O17" s="14">
        <v>86104285.799999997</v>
      </c>
      <c r="P17" s="14">
        <f t="shared" si="1"/>
        <v>199751164.89999998</v>
      </c>
    </row>
    <row r="18" spans="1:17" x14ac:dyDescent="0.2">
      <c r="A18" s="15" t="s">
        <v>25</v>
      </c>
      <c r="B18" s="14">
        <v>360000</v>
      </c>
      <c r="C18" s="14">
        <v>360000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7500.8</v>
      </c>
      <c r="N18" s="14">
        <v>0</v>
      </c>
      <c r="O18" s="14">
        <v>0</v>
      </c>
      <c r="P18" s="14">
        <f t="shared" si="1"/>
        <v>7500.8</v>
      </c>
      <c r="Q18" s="16"/>
    </row>
    <row r="19" spans="1:17" x14ac:dyDescent="0.2">
      <c r="A19" s="15" t="s">
        <v>26</v>
      </c>
      <c r="B19" s="14">
        <f>IFERROR(VLOOKUP(#REF!,[1]PRESUPUESTO!$A:$U,5,0),0)</f>
        <v>0</v>
      </c>
      <c r="C19" s="14">
        <v>0</v>
      </c>
      <c r="D19" s="14">
        <f>IFERROR(VLOOKUP(#REF!,[1]SIGEF!$A:$O,3,0),0)</f>
        <v>0</v>
      </c>
      <c r="E19" s="14">
        <f>IFERROR(VLOOKUP(#REF!,[1]SIGEF!$A:$O,4,0),0)</f>
        <v>0</v>
      </c>
      <c r="F19" s="14">
        <f>IFERROR(VLOOKUP(#REF!,[1]SIGEF!$A:$O,5,0),0)</f>
        <v>0</v>
      </c>
      <c r="G19" s="14">
        <f>IFERROR(VLOOKUP(#REF!,[1]SIGEF!$A:$O,6,0),0)</f>
        <v>0</v>
      </c>
      <c r="H19" s="14">
        <f>IFERROR(VLOOKUP(#REF!,[1]SIGEF!$A:$O,7,0),0)</f>
        <v>0</v>
      </c>
      <c r="I19" s="14">
        <f>IFERROR(VLOOKUP(#REF!,[1]SIGEF!$A:$O,8,0),0)</f>
        <v>0</v>
      </c>
      <c r="J19" s="14">
        <f>IFERROR(VLOOKUP(#REF!,[1]SIGEF!$A:$O,9,0),0)</f>
        <v>0</v>
      </c>
      <c r="K19" s="14">
        <v>0</v>
      </c>
      <c r="L19" s="14">
        <f>IFERROR(VLOOKUP(#REF!,[1]SIGEF!#REF!,12,0),0)</f>
        <v>0</v>
      </c>
      <c r="M19" s="14">
        <f>IFERROR(VLOOKUP(#REF!,[1]SIGEF!#REF!,13,0),0)</f>
        <v>0</v>
      </c>
      <c r="N19" s="14">
        <f>IFERROR(VLOOKUP(#REF!,[1]SIGEF!#REF!,14,0),0)</f>
        <v>0</v>
      </c>
      <c r="O19" s="14">
        <f>IFERROR(VLOOKUP(#REF!,[1]SIGEF!#REF!,15,0),0)</f>
        <v>0</v>
      </c>
      <c r="P19" s="14">
        <f t="shared" si="1"/>
        <v>0</v>
      </c>
    </row>
    <row r="20" spans="1:17" x14ac:dyDescent="0.2">
      <c r="A20" s="15" t="s">
        <v>27</v>
      </c>
      <c r="B20" s="14">
        <v>163897145</v>
      </c>
      <c r="C20" s="28">
        <v>171729838.39999998</v>
      </c>
      <c r="D20" s="14">
        <v>11566138.870000001</v>
      </c>
      <c r="E20" s="14">
        <v>14239578.979999997</v>
      </c>
      <c r="F20" s="14">
        <v>13807595.149999995</v>
      </c>
      <c r="G20" s="14">
        <v>13733960.299999997</v>
      </c>
      <c r="H20" s="14">
        <v>13494973.93</v>
      </c>
      <c r="I20" s="14">
        <v>13678372.93</v>
      </c>
      <c r="J20" s="14">
        <v>13661044.130000001</v>
      </c>
      <c r="K20" s="14">
        <v>13720900.180000003</v>
      </c>
      <c r="L20" s="14">
        <v>13730305.720000003</v>
      </c>
      <c r="M20" s="14">
        <v>13791961.769999996</v>
      </c>
      <c r="N20" s="14">
        <v>14087735.380000001</v>
      </c>
      <c r="O20" s="14">
        <v>15412365.110000001</v>
      </c>
      <c r="P20" s="14">
        <f t="shared" si="1"/>
        <v>164924932.44999999</v>
      </c>
    </row>
    <row r="21" spans="1:17" x14ac:dyDescent="0.2">
      <c r="A21" s="10" t="s">
        <v>28</v>
      </c>
      <c r="B21" s="11">
        <f t="shared" ref="B21:P21" si="2">B22+B23+B24+B25+B26+B27+B28+B29+B30</f>
        <v>474157989</v>
      </c>
      <c r="C21" s="11">
        <f t="shared" si="2"/>
        <v>440230328.15999997</v>
      </c>
      <c r="D21" s="11">
        <f t="shared" si="2"/>
        <v>10079084.4</v>
      </c>
      <c r="E21" s="11">
        <f t="shared" si="2"/>
        <v>14886814.76</v>
      </c>
      <c r="F21" s="11">
        <f t="shared" si="2"/>
        <v>18551254.900000002</v>
      </c>
      <c r="G21" s="11">
        <f t="shared" si="2"/>
        <v>18986990.730000004</v>
      </c>
      <c r="H21" s="11">
        <f t="shared" si="2"/>
        <v>19664122.900000002</v>
      </c>
      <c r="I21" s="11">
        <f t="shared" si="2"/>
        <v>42384569.359999999</v>
      </c>
      <c r="J21" s="11">
        <f t="shared" si="2"/>
        <v>41042411.899999991</v>
      </c>
      <c r="K21" s="11">
        <f t="shared" si="2"/>
        <v>33740661.689999998</v>
      </c>
      <c r="L21" s="11">
        <f t="shared" si="2"/>
        <v>32034284.700000003</v>
      </c>
      <c r="M21" s="11">
        <f t="shared" si="2"/>
        <v>46780702.530000001</v>
      </c>
      <c r="N21" s="11">
        <f t="shared" si="2"/>
        <v>46093640.159999996</v>
      </c>
      <c r="O21" s="11">
        <f t="shared" si="2"/>
        <v>90692534.029999971</v>
      </c>
      <c r="P21" s="11">
        <f t="shared" si="2"/>
        <v>414937072.06</v>
      </c>
    </row>
    <row r="22" spans="1:17" x14ac:dyDescent="0.2">
      <c r="A22" s="13" t="s">
        <v>29</v>
      </c>
      <c r="B22" s="14">
        <v>179830500</v>
      </c>
      <c r="C22" s="14">
        <v>182701745</v>
      </c>
      <c r="D22" s="14">
        <v>9795760.6500000004</v>
      </c>
      <c r="E22" s="14">
        <v>13720460.74</v>
      </c>
      <c r="F22" s="14">
        <v>13434873.760000004</v>
      </c>
      <c r="G22" s="14">
        <v>15476056.100000003</v>
      </c>
      <c r="H22" s="14">
        <v>11820114.6</v>
      </c>
      <c r="I22" s="14">
        <v>19861151.460000001</v>
      </c>
      <c r="J22" s="14">
        <v>11964383.999999996</v>
      </c>
      <c r="K22" s="14">
        <v>18903137.799999993</v>
      </c>
      <c r="L22" s="14">
        <v>14369371.470000001</v>
      </c>
      <c r="M22" s="14">
        <v>19451381.960000005</v>
      </c>
      <c r="N22" s="14">
        <v>16531061.820000002</v>
      </c>
      <c r="O22" s="14">
        <v>14972238.100000001</v>
      </c>
      <c r="P22" s="14">
        <f t="shared" si="1"/>
        <v>180299992.45999998</v>
      </c>
    </row>
    <row r="23" spans="1:17" x14ac:dyDescent="0.2">
      <c r="A23" s="15" t="s">
        <v>30</v>
      </c>
      <c r="B23" s="14">
        <v>13594000</v>
      </c>
      <c r="C23" s="14">
        <v>16919753.310000002</v>
      </c>
      <c r="D23" s="14">
        <v>0</v>
      </c>
      <c r="E23" s="14">
        <v>0</v>
      </c>
      <c r="F23" s="14">
        <v>121114.89</v>
      </c>
      <c r="G23" s="14">
        <v>0</v>
      </c>
      <c r="H23" s="14">
        <v>10360.4</v>
      </c>
      <c r="I23" s="14">
        <v>2341871.6599999997</v>
      </c>
      <c r="J23" s="14">
        <v>364502</v>
      </c>
      <c r="K23" s="14">
        <v>585693</v>
      </c>
      <c r="L23" s="14">
        <v>812099.6</v>
      </c>
      <c r="M23" s="14">
        <v>361509.52</v>
      </c>
      <c r="N23" s="14">
        <v>2165625.09</v>
      </c>
      <c r="O23" s="14">
        <v>7407330.9700000016</v>
      </c>
      <c r="P23" s="14">
        <f t="shared" si="1"/>
        <v>14170107.130000003</v>
      </c>
    </row>
    <row r="24" spans="1:17" x14ac:dyDescent="0.2">
      <c r="A24" s="13" t="s">
        <v>31</v>
      </c>
      <c r="B24" s="14">
        <v>4650000</v>
      </c>
      <c r="C24" s="14">
        <v>7729249.7300000004</v>
      </c>
      <c r="D24" s="14">
        <v>0</v>
      </c>
      <c r="E24" s="14">
        <v>92150</v>
      </c>
      <c r="F24" s="14">
        <v>140250</v>
      </c>
      <c r="G24" s="14">
        <v>52450</v>
      </c>
      <c r="H24" s="14">
        <v>120100</v>
      </c>
      <c r="I24" s="14">
        <v>170150</v>
      </c>
      <c r="J24" s="14">
        <v>80350</v>
      </c>
      <c r="K24" s="14">
        <v>57150</v>
      </c>
      <c r="L24" s="14">
        <v>142150</v>
      </c>
      <c r="M24" s="14">
        <v>553400</v>
      </c>
      <c r="N24" s="14">
        <v>4836850</v>
      </c>
      <c r="O24" s="14">
        <v>1014799.73</v>
      </c>
      <c r="P24" s="14">
        <f t="shared" si="1"/>
        <v>7259799.7300000004</v>
      </c>
    </row>
    <row r="25" spans="1:17" x14ac:dyDescent="0.2">
      <c r="A25" s="13" t="s">
        <v>32</v>
      </c>
      <c r="B25" s="14">
        <v>8570000</v>
      </c>
      <c r="C25" s="14">
        <v>5995760.04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246475.51999999999</v>
      </c>
      <c r="M25" s="14">
        <v>0</v>
      </c>
      <c r="N25" s="14">
        <v>790153.06</v>
      </c>
      <c r="O25" s="14">
        <v>4262592.66</v>
      </c>
      <c r="P25" s="14">
        <f t="shared" si="1"/>
        <v>5299221.24</v>
      </c>
    </row>
    <row r="26" spans="1:17" x14ac:dyDescent="0.2">
      <c r="A26" s="13" t="s">
        <v>33</v>
      </c>
      <c r="B26" s="14">
        <v>35203996</v>
      </c>
      <c r="C26" s="14">
        <v>41957287.510000005</v>
      </c>
      <c r="D26" s="14">
        <v>15989</v>
      </c>
      <c r="E26" s="14">
        <v>145789</v>
      </c>
      <c r="F26" s="14">
        <v>893949</v>
      </c>
      <c r="G26" s="14">
        <v>549058.4</v>
      </c>
      <c r="H26" s="14">
        <v>334725.88</v>
      </c>
      <c r="I26" s="14">
        <v>905898.5</v>
      </c>
      <c r="J26" s="14">
        <v>6356897.5199999996</v>
      </c>
      <c r="K26" s="14">
        <v>2031144.12</v>
      </c>
      <c r="L26" s="14">
        <v>4735849.25</v>
      </c>
      <c r="M26" s="14">
        <v>10311846.52</v>
      </c>
      <c r="N26" s="14">
        <v>6319887.3600000003</v>
      </c>
      <c r="O26" s="14">
        <v>6562675.7899999991</v>
      </c>
      <c r="P26" s="14">
        <f t="shared" si="1"/>
        <v>39163710.339999996</v>
      </c>
    </row>
    <row r="27" spans="1:17" x14ac:dyDescent="0.2">
      <c r="A27" s="13" t="s">
        <v>34</v>
      </c>
      <c r="B27" s="14">
        <v>17940000</v>
      </c>
      <c r="C27" s="14">
        <v>14462928.060000001</v>
      </c>
      <c r="D27" s="14">
        <v>251404.75</v>
      </c>
      <c r="E27" s="14">
        <v>912485.02</v>
      </c>
      <c r="F27" s="14">
        <v>1665009.27</v>
      </c>
      <c r="G27" s="14">
        <v>1481748.6800000002</v>
      </c>
      <c r="H27" s="14">
        <v>328725.33</v>
      </c>
      <c r="I27" s="14">
        <v>1772590.1</v>
      </c>
      <c r="J27" s="14">
        <v>1166379.51</v>
      </c>
      <c r="K27" s="14">
        <v>312452.21000000002</v>
      </c>
      <c r="L27" s="14">
        <v>1152238.44</v>
      </c>
      <c r="M27" s="14">
        <v>1562459.21</v>
      </c>
      <c r="N27" s="14">
        <v>1994302.6400000001</v>
      </c>
      <c r="O27" s="14">
        <v>1019910.95</v>
      </c>
      <c r="P27" s="14">
        <f t="shared" si="1"/>
        <v>13619706.109999999</v>
      </c>
    </row>
    <row r="28" spans="1:17" ht="16.899999999999999" customHeight="1" x14ac:dyDescent="0.2">
      <c r="A28" s="15" t="s">
        <v>35</v>
      </c>
      <c r="B28" s="14">
        <v>114102975</v>
      </c>
      <c r="C28" s="14">
        <v>65384242.030000001</v>
      </c>
      <c r="D28" s="14">
        <v>15930</v>
      </c>
      <c r="E28" s="14">
        <v>15930</v>
      </c>
      <c r="F28" s="14">
        <v>1204186.3500000001</v>
      </c>
      <c r="G28" s="14">
        <v>168495.55</v>
      </c>
      <c r="H28" s="14">
        <v>4127285.83</v>
      </c>
      <c r="I28" s="14">
        <v>1374241.85</v>
      </c>
      <c r="J28" s="14">
        <v>18839735.109999996</v>
      </c>
      <c r="K28" s="14">
        <v>7128709.0900000008</v>
      </c>
      <c r="L28" s="14">
        <v>1101697.94</v>
      </c>
      <c r="M28" s="14">
        <v>4796908.0999999996</v>
      </c>
      <c r="N28" s="14">
        <v>5821599.96</v>
      </c>
      <c r="O28" s="14">
        <v>11437634.77</v>
      </c>
      <c r="P28" s="14">
        <f t="shared" si="1"/>
        <v>56032354.549999997</v>
      </c>
    </row>
    <row r="29" spans="1:17" x14ac:dyDescent="0.2">
      <c r="A29" s="15" t="s">
        <v>36</v>
      </c>
      <c r="B29" s="14">
        <v>57916518</v>
      </c>
      <c r="C29" s="14">
        <v>73499771.180000007</v>
      </c>
      <c r="D29" s="14">
        <v>0</v>
      </c>
      <c r="E29" s="14">
        <v>0</v>
      </c>
      <c r="F29" s="14">
        <v>888040.20000000007</v>
      </c>
      <c r="G29" s="14">
        <v>1100000</v>
      </c>
      <c r="H29" s="14">
        <v>490903.6</v>
      </c>
      <c r="I29" s="14">
        <v>15480853.460000001</v>
      </c>
      <c r="J29" s="14">
        <v>1209639.0899999999</v>
      </c>
      <c r="K29" s="14">
        <v>274822</v>
      </c>
      <c r="L29" s="14">
        <v>9214861.4800000004</v>
      </c>
      <c r="M29" s="14">
        <v>1581681.9</v>
      </c>
      <c r="N29" s="14">
        <v>4703364.7300000004</v>
      </c>
      <c r="O29" s="14">
        <v>35027982.239999987</v>
      </c>
      <c r="P29" s="14">
        <f t="shared" si="1"/>
        <v>69972148.699999988</v>
      </c>
    </row>
    <row r="30" spans="1:17" x14ac:dyDescent="0.2">
      <c r="A30" s="15" t="s">
        <v>37</v>
      </c>
      <c r="B30" s="14">
        <v>42350000</v>
      </c>
      <c r="C30" s="14">
        <v>31579591.300000001</v>
      </c>
      <c r="D30" s="14">
        <v>0</v>
      </c>
      <c r="E30" s="14">
        <v>0</v>
      </c>
      <c r="F30" s="14">
        <v>203831.43</v>
      </c>
      <c r="G30" s="14">
        <v>159182</v>
      </c>
      <c r="H30" s="14">
        <v>2431907.2600000002</v>
      </c>
      <c r="I30" s="14">
        <v>477812.33</v>
      </c>
      <c r="J30" s="14">
        <v>1060524.67</v>
      </c>
      <c r="K30" s="14">
        <v>4447553.47</v>
      </c>
      <c r="L30" s="14">
        <v>259541</v>
      </c>
      <c r="M30" s="14">
        <v>8161515.3200000003</v>
      </c>
      <c r="N30" s="14">
        <v>2930795.5</v>
      </c>
      <c r="O30" s="14">
        <v>8987368.8199999984</v>
      </c>
      <c r="P30" s="14">
        <f t="shared" si="1"/>
        <v>29120031.799999997</v>
      </c>
    </row>
    <row r="31" spans="1:17" x14ac:dyDescent="0.2">
      <c r="A31" s="10" t="s">
        <v>38</v>
      </c>
      <c r="B31" s="11">
        <f t="shared" ref="B31:N31" si="3">B40+B38+B37+B36+B35+B34+B33+B32</f>
        <v>99572514</v>
      </c>
      <c r="C31" s="11">
        <f t="shared" si="3"/>
        <v>61337781.32</v>
      </c>
      <c r="D31" s="11">
        <f t="shared" si="3"/>
        <v>225500</v>
      </c>
      <c r="E31" s="11">
        <f t="shared" si="3"/>
        <v>225500</v>
      </c>
      <c r="F31" s="11">
        <f t="shared" si="3"/>
        <v>2118945.81</v>
      </c>
      <c r="G31" s="11">
        <f t="shared" si="3"/>
        <v>1593522.9500000002</v>
      </c>
      <c r="H31" s="11">
        <f t="shared" si="3"/>
        <v>988110.45000000007</v>
      </c>
      <c r="I31" s="11">
        <f t="shared" si="3"/>
        <v>4129897.5699999994</v>
      </c>
      <c r="J31" s="11">
        <f t="shared" si="3"/>
        <v>2915123.11</v>
      </c>
      <c r="K31" s="11">
        <f t="shared" si="3"/>
        <v>7228274.8999999994</v>
      </c>
      <c r="L31" s="11">
        <f t="shared" si="3"/>
        <v>3878687.8600000003</v>
      </c>
      <c r="M31" s="11">
        <f t="shared" si="3"/>
        <v>1253743.19</v>
      </c>
      <c r="N31" s="11">
        <f t="shared" si="3"/>
        <v>10608760.450000001</v>
      </c>
      <c r="O31" s="11">
        <f>O32+O33+O34+O35+O36+O37+O38+O39+O40</f>
        <v>20444187.839999996</v>
      </c>
      <c r="P31" s="11">
        <f t="shared" si="1"/>
        <v>55610254.129999995</v>
      </c>
    </row>
    <row r="32" spans="1:17" x14ac:dyDescent="0.2">
      <c r="A32" s="15" t="s">
        <v>39</v>
      </c>
      <c r="B32" s="14">
        <v>5570000</v>
      </c>
      <c r="C32" s="14">
        <v>5564339.8300000001</v>
      </c>
      <c r="D32" s="14">
        <v>0</v>
      </c>
      <c r="E32" s="14">
        <v>0</v>
      </c>
      <c r="F32" s="14">
        <v>0</v>
      </c>
      <c r="G32" s="14">
        <v>0</v>
      </c>
      <c r="H32" s="14">
        <v>53815</v>
      </c>
      <c r="I32" s="14">
        <v>1228323.99</v>
      </c>
      <c r="J32" s="14">
        <v>118185.9</v>
      </c>
      <c r="K32" s="14">
        <v>659465</v>
      </c>
      <c r="L32" s="14">
        <v>411997</v>
      </c>
      <c r="M32" s="14">
        <v>263248.91000000003</v>
      </c>
      <c r="N32" s="28">
        <v>264546</v>
      </c>
      <c r="O32" s="28">
        <v>1463637.69</v>
      </c>
      <c r="P32" s="14">
        <f t="shared" si="1"/>
        <v>4463219.49</v>
      </c>
    </row>
    <row r="33" spans="1:16" x14ac:dyDescent="0.2">
      <c r="A33" s="13" t="s">
        <v>40</v>
      </c>
      <c r="B33" s="14">
        <v>7733000</v>
      </c>
      <c r="C33" s="14">
        <v>2805128.2</v>
      </c>
      <c r="D33" s="14">
        <v>0</v>
      </c>
      <c r="E33" s="14">
        <v>0</v>
      </c>
      <c r="F33" s="14">
        <v>117870.2</v>
      </c>
      <c r="G33" s="14">
        <v>4307</v>
      </c>
      <c r="H33" s="14">
        <v>0</v>
      </c>
      <c r="I33" s="14">
        <v>293837.61</v>
      </c>
      <c r="J33" s="14">
        <v>0</v>
      </c>
      <c r="K33" s="14">
        <v>0</v>
      </c>
      <c r="L33" s="14">
        <v>453238</v>
      </c>
      <c r="M33" s="14">
        <v>0</v>
      </c>
      <c r="N33" s="28">
        <v>344244.42</v>
      </c>
      <c r="O33" s="28">
        <v>483966.75</v>
      </c>
      <c r="P33" s="14">
        <f t="shared" si="1"/>
        <v>1697463.98</v>
      </c>
    </row>
    <row r="34" spans="1:16" x14ac:dyDescent="0.2">
      <c r="A34" s="15" t="s">
        <v>41</v>
      </c>
      <c r="B34" s="14">
        <v>7655000</v>
      </c>
      <c r="C34" s="14">
        <v>4416374</v>
      </c>
      <c r="D34" s="14">
        <v>0</v>
      </c>
      <c r="E34" s="14">
        <v>0</v>
      </c>
      <c r="F34" s="14">
        <v>0</v>
      </c>
      <c r="G34" s="14">
        <v>15141.94</v>
      </c>
      <c r="H34" s="14">
        <v>91099.540000000008</v>
      </c>
      <c r="I34" s="14">
        <v>459572.24</v>
      </c>
      <c r="J34" s="14">
        <v>882070.83000000007</v>
      </c>
      <c r="K34" s="14">
        <v>105638.9</v>
      </c>
      <c r="L34" s="14">
        <v>289844.57999999996</v>
      </c>
      <c r="M34" s="14">
        <v>0</v>
      </c>
      <c r="N34" s="28">
        <v>606879.9</v>
      </c>
      <c r="O34" s="28">
        <v>1800949.66</v>
      </c>
      <c r="P34" s="14">
        <f t="shared" si="1"/>
        <v>4251197.59</v>
      </c>
    </row>
    <row r="35" spans="1:16" x14ac:dyDescent="0.2">
      <c r="A35" s="13" t="s">
        <v>42</v>
      </c>
      <c r="B35" s="14">
        <f>IFERROR(VLOOKUP(#REF!,[1]PRESUPUESTO!$A:$U,5,0),0)</f>
        <v>0</v>
      </c>
      <c r="C35" s="14">
        <v>0</v>
      </c>
      <c r="D35" s="14">
        <f>IFERROR(VLOOKUP(#REF!,[1]SIGEF!$A:$O,3,0),0)</f>
        <v>0</v>
      </c>
      <c r="E35" s="14">
        <f>IFERROR(VLOOKUP(#REF!,[1]SIGEF!$A:$O,4,0),0)</f>
        <v>0</v>
      </c>
      <c r="F35" s="14">
        <f>IFERROR(VLOOKUP(#REF!,[1]SIGEF!$A:$O,5,0),0)</f>
        <v>0</v>
      </c>
      <c r="G35" s="14">
        <f>IFERROR(VLOOKUP(#REF!,[1]SIGEF!$A:$O,6,0),0)</f>
        <v>0</v>
      </c>
      <c r="H35" s="14">
        <f>IFERROR(VLOOKUP(#REF!,[1]SIGEF!$A:$O,7,0),0)</f>
        <v>0</v>
      </c>
      <c r="I35" s="14">
        <f>IFERROR(VLOOKUP(#REF!,[1]SIGEF!$A:$O,8,0),0)</f>
        <v>0</v>
      </c>
      <c r="J35" s="14">
        <f>IFERROR(VLOOKUP(#REF!,[1]SIGEF!$A:$O,9,0),0)</f>
        <v>0</v>
      </c>
      <c r="K35" s="14">
        <v>0</v>
      </c>
      <c r="L35" s="14">
        <f>IFERROR(VLOOKUP(#REF!,[1]SIGEF!#REF!,12,0),0)</f>
        <v>0</v>
      </c>
      <c r="M35" s="14">
        <f>IFERROR(VLOOKUP(#REF!,[1]SIGEF!#REF!,13,0),0)</f>
        <v>0</v>
      </c>
      <c r="N35" s="14">
        <f>IFERROR(VLOOKUP(#REF!,[1]SIGEF!#REF!,14,0),0)</f>
        <v>0</v>
      </c>
      <c r="O35" s="14">
        <f>IFERROR(VLOOKUP(#REF!,[1]SIGEF!#REF!,15,0),0)</f>
        <v>0</v>
      </c>
      <c r="P35" s="14">
        <f t="shared" si="1"/>
        <v>0</v>
      </c>
    </row>
    <row r="36" spans="1:16" x14ac:dyDescent="0.2">
      <c r="A36" s="15" t="s">
        <v>43</v>
      </c>
      <c r="B36" s="14">
        <v>1160000</v>
      </c>
      <c r="C36" s="14">
        <v>627015.48</v>
      </c>
      <c r="D36" s="14">
        <v>0</v>
      </c>
      <c r="E36" s="14">
        <v>0</v>
      </c>
      <c r="F36" s="14">
        <v>0</v>
      </c>
      <c r="G36" s="14">
        <v>147.5</v>
      </c>
      <c r="H36" s="14">
        <v>0</v>
      </c>
      <c r="I36" s="14">
        <v>0</v>
      </c>
      <c r="J36" s="14">
        <v>0</v>
      </c>
      <c r="K36" s="14">
        <v>40059.870000000003</v>
      </c>
      <c r="L36" s="14">
        <v>24308.04</v>
      </c>
      <c r="M36" s="14">
        <v>39204.32</v>
      </c>
      <c r="N36" s="14">
        <v>359580.22</v>
      </c>
      <c r="O36" s="14">
        <v>150612.71</v>
      </c>
      <c r="P36" s="14">
        <f t="shared" si="1"/>
        <v>613912.65999999992</v>
      </c>
    </row>
    <row r="37" spans="1:16" x14ac:dyDescent="0.2">
      <c r="A37" s="15" t="s">
        <v>44</v>
      </c>
      <c r="B37" s="14">
        <v>5505121</v>
      </c>
      <c r="C37" s="14">
        <v>1054048</v>
      </c>
      <c r="D37" s="14">
        <v>0</v>
      </c>
      <c r="E37" s="14">
        <v>0</v>
      </c>
      <c r="F37" s="14">
        <v>6593.84</v>
      </c>
      <c r="G37" s="14">
        <v>4908.8</v>
      </c>
      <c r="H37" s="14">
        <v>0</v>
      </c>
      <c r="I37" s="14">
        <v>88314.12</v>
      </c>
      <c r="J37" s="14">
        <v>11585</v>
      </c>
      <c r="K37" s="14">
        <v>10551.56</v>
      </c>
      <c r="L37" s="14">
        <v>75244.67</v>
      </c>
      <c r="M37" s="14">
        <v>1335</v>
      </c>
      <c r="N37" s="14">
        <v>25429</v>
      </c>
      <c r="O37" s="14">
        <v>737082.85</v>
      </c>
      <c r="P37" s="14">
        <f t="shared" si="1"/>
        <v>961044.84</v>
      </c>
    </row>
    <row r="38" spans="1:16" ht="16.5" x14ac:dyDescent="0.2">
      <c r="A38" s="15" t="s">
        <v>45</v>
      </c>
      <c r="B38" s="14">
        <v>37461700</v>
      </c>
      <c r="C38" s="14">
        <v>28094073</v>
      </c>
      <c r="D38" s="14">
        <v>225500</v>
      </c>
      <c r="E38" s="14">
        <v>225500</v>
      </c>
      <c r="F38" s="14">
        <v>1073623.8799999999</v>
      </c>
      <c r="G38" s="14">
        <v>1482024.1</v>
      </c>
      <c r="H38" s="14">
        <v>220500</v>
      </c>
      <c r="I38" s="14">
        <v>715135.01</v>
      </c>
      <c r="J38" s="14">
        <v>679818.19</v>
      </c>
      <c r="K38" s="14">
        <v>5915374.9699999997</v>
      </c>
      <c r="L38" s="14">
        <v>309766.04000000004</v>
      </c>
      <c r="M38" s="14">
        <v>551219.24</v>
      </c>
      <c r="N38" s="14">
        <v>7557530.290000001</v>
      </c>
      <c r="O38" s="14">
        <v>8454410.209999999</v>
      </c>
      <c r="P38" s="14">
        <f t="shared" si="1"/>
        <v>27410401.93</v>
      </c>
    </row>
    <row r="39" spans="1:16" ht="16.5" x14ac:dyDescent="0.2">
      <c r="A39" s="15" t="s">
        <v>46</v>
      </c>
      <c r="B39" s="14">
        <f>IFERROR(VLOOKUP(#REF!,[1]PRESUPUESTO!$A:$U,5,0),0)</f>
        <v>0</v>
      </c>
      <c r="C39" s="14">
        <v>0</v>
      </c>
      <c r="D39" s="14">
        <f>IFERROR(VLOOKUP(#REF!,[1]SIGEF!$A:$O,3,0),0)</f>
        <v>0</v>
      </c>
      <c r="E39" s="14">
        <f>IFERROR(VLOOKUP(#REF!,[1]SIGEF!$A:$O,4,0),0)</f>
        <v>0</v>
      </c>
      <c r="F39" s="14">
        <f>IFERROR(VLOOKUP(#REF!,[1]SIGEF!$A:$O,5,0),0)</f>
        <v>0</v>
      </c>
      <c r="G39" s="14">
        <f>IFERROR(VLOOKUP(#REF!,[1]SIGEF!$A:$O,6,0),0)</f>
        <v>0</v>
      </c>
      <c r="H39" s="14">
        <f>IFERROR(VLOOKUP(#REF!,[1]SIGEF!$A:$O,7,0),0)</f>
        <v>0</v>
      </c>
      <c r="I39" s="14">
        <f>IFERROR(VLOOKUP(#REF!,[1]SIGEF!$A:$O,8,0),0)</f>
        <v>0</v>
      </c>
      <c r="J39" s="14">
        <f>IFERROR(VLOOKUP(#REF!,[1]SIGEF!$A:$O,9,0),0)</f>
        <v>0</v>
      </c>
      <c r="K39" s="14">
        <v>0</v>
      </c>
      <c r="L39" s="14">
        <f>IFERROR(VLOOKUP(#REF!,[1]SIGEF!#REF!,12,0),0)</f>
        <v>0</v>
      </c>
      <c r="M39" s="14">
        <f>IFERROR(VLOOKUP(#REF!,[1]SIGEF!#REF!,13,0),0)</f>
        <v>0</v>
      </c>
      <c r="N39" s="14">
        <f>IFERROR(VLOOKUP(#REF!,[1]SIGEF!#REF!,14,0),0)</f>
        <v>0</v>
      </c>
      <c r="O39" s="14">
        <f>IFERROR(VLOOKUP(#REF!,[1]SIGEF!#REF!,15,0),0)</f>
        <v>0</v>
      </c>
      <c r="P39" s="14">
        <f t="shared" si="1"/>
        <v>0</v>
      </c>
    </row>
    <row r="40" spans="1:16" x14ac:dyDescent="0.2">
      <c r="A40" s="13" t="s">
        <v>47</v>
      </c>
      <c r="B40" s="14">
        <v>34487693</v>
      </c>
      <c r="C40" s="14">
        <v>18776802.809999999</v>
      </c>
      <c r="D40" s="14">
        <v>0</v>
      </c>
      <c r="E40" s="14">
        <v>0</v>
      </c>
      <c r="F40" s="14">
        <v>920857.8899999999</v>
      </c>
      <c r="G40" s="14">
        <v>86993.61</v>
      </c>
      <c r="H40" s="14">
        <v>622695.91</v>
      </c>
      <c r="I40" s="14">
        <v>1344714.5999999999</v>
      </c>
      <c r="J40" s="14">
        <v>1223463.1900000002</v>
      </c>
      <c r="K40" s="14">
        <v>497184.6</v>
      </c>
      <c r="L40" s="14">
        <v>2314289.5300000003</v>
      </c>
      <c r="M40" s="14">
        <v>398735.72000000003</v>
      </c>
      <c r="N40" s="14">
        <v>1450550.62</v>
      </c>
      <c r="O40" s="14">
        <v>7353527.9700000007</v>
      </c>
      <c r="P40" s="14">
        <f t="shared" si="1"/>
        <v>16213013.640000001</v>
      </c>
    </row>
    <row r="41" spans="1:16" x14ac:dyDescent="0.2">
      <c r="A41" s="10" t="s">
        <v>48</v>
      </c>
      <c r="B41" s="11">
        <f t="shared" ref="B41" si="4">B42+B43+B45+B47+B48+B49+B44+B46</f>
        <v>907925648</v>
      </c>
      <c r="C41" s="11">
        <f>C42+C43+C45+C47+C48+C49+C44+C46</f>
        <v>1086304961.9400001</v>
      </c>
      <c r="D41" s="11">
        <f t="shared" ref="D41:P41" si="5">D42+D43+D45+D47+D48+D49+D44+D46</f>
        <v>48753923.450000003</v>
      </c>
      <c r="E41" s="11">
        <f t="shared" si="5"/>
        <v>63290088.200000003</v>
      </c>
      <c r="F41" s="11">
        <f t="shared" si="5"/>
        <v>88457968.430000007</v>
      </c>
      <c r="G41" s="11">
        <f t="shared" si="5"/>
        <v>69132869.989999995</v>
      </c>
      <c r="H41" s="11">
        <f t="shared" si="5"/>
        <v>69132675.280000001</v>
      </c>
      <c r="I41" s="11">
        <f t="shared" si="5"/>
        <v>105904640.50999999</v>
      </c>
      <c r="J41" s="11">
        <f t="shared" si="5"/>
        <v>83837142.969999999</v>
      </c>
      <c r="K41" s="11">
        <f t="shared" si="5"/>
        <v>89582257.469999999</v>
      </c>
      <c r="L41" s="11">
        <f t="shared" si="5"/>
        <v>55293792.109999999</v>
      </c>
      <c r="M41" s="11">
        <f t="shared" si="5"/>
        <v>93088834.87999998</v>
      </c>
      <c r="N41" s="11">
        <f t="shared" si="5"/>
        <v>116173350.13999999</v>
      </c>
      <c r="O41" s="11">
        <f t="shared" si="5"/>
        <v>203358917.56</v>
      </c>
      <c r="P41" s="11">
        <f t="shared" si="5"/>
        <v>1086006460.99</v>
      </c>
    </row>
    <row r="42" spans="1:16" x14ac:dyDescent="0.2">
      <c r="A42" s="15" t="s">
        <v>49</v>
      </c>
      <c r="B42" s="14">
        <v>81251097</v>
      </c>
      <c r="C42" s="14">
        <v>125977309</v>
      </c>
      <c r="D42" s="14">
        <v>100000</v>
      </c>
      <c r="E42" s="14">
        <v>100000</v>
      </c>
      <c r="F42" s="14">
        <v>9504574.4800000004</v>
      </c>
      <c r="G42" s="14">
        <v>11334374.850000001</v>
      </c>
      <c r="H42" s="14">
        <v>6961975.0800000001</v>
      </c>
      <c r="I42" s="14">
        <v>20293170.310000002</v>
      </c>
      <c r="J42" s="14">
        <v>13453169.82</v>
      </c>
      <c r="K42" s="14">
        <v>8106815.5200000005</v>
      </c>
      <c r="L42" s="14">
        <v>1852666.66</v>
      </c>
      <c r="M42" s="14">
        <v>12411480.129999999</v>
      </c>
      <c r="N42" s="14">
        <v>11720973.379999999</v>
      </c>
      <c r="O42" s="14">
        <v>30027544.510000002</v>
      </c>
      <c r="P42" s="14">
        <f t="shared" ref="P42:P78" si="6">D42+E42+F42+G42+H42+I42+J42+K42+L42+M42+N42+O42</f>
        <v>125866744.73999999</v>
      </c>
    </row>
    <row r="43" spans="1:16" ht="16.5" x14ac:dyDescent="0.2">
      <c r="A43" s="15" t="s">
        <v>50</v>
      </c>
      <c r="B43" s="14">
        <v>409808934</v>
      </c>
      <c r="C43" s="14">
        <v>409808934</v>
      </c>
      <c r="D43" s="14">
        <v>20650189.25</v>
      </c>
      <c r="E43" s="14">
        <v>29369354</v>
      </c>
      <c r="F43" s="14">
        <v>45011594.75</v>
      </c>
      <c r="G43" s="14">
        <v>31677046</v>
      </c>
      <c r="H43" s="14">
        <v>31677046</v>
      </c>
      <c r="I43" s="14">
        <v>31677046</v>
      </c>
      <c r="J43" s="14">
        <v>20650188.949999999</v>
      </c>
      <c r="K43" s="14">
        <v>42703902.749999993</v>
      </c>
      <c r="L43" s="14">
        <v>20885986.25</v>
      </c>
      <c r="M43" s="14">
        <v>42939700.749999993</v>
      </c>
      <c r="N43" s="14">
        <v>32953487.25</v>
      </c>
      <c r="O43" s="14">
        <v>59613391.560000002</v>
      </c>
      <c r="P43" s="14">
        <f t="shared" si="6"/>
        <v>409808933.50999999</v>
      </c>
    </row>
    <row r="44" spans="1:16" ht="16.5" x14ac:dyDescent="0.2">
      <c r="A44" s="15" t="s">
        <v>51</v>
      </c>
      <c r="B44" s="14">
        <f>IFERROR(VLOOKUP(#REF!,[1]PRESUPUESTO!$A:$U,5,0),0)</f>
        <v>0</v>
      </c>
      <c r="C44" s="14">
        <v>0</v>
      </c>
      <c r="D44" s="14">
        <f>IFERROR(VLOOKUP(#REF!,[1]SIGEF!$A:$O,3,0),0)</f>
        <v>0</v>
      </c>
      <c r="E44" s="14">
        <f>IFERROR(VLOOKUP(#REF!,[1]SIGEF!$A:$O,4,0),0)</f>
        <v>0</v>
      </c>
      <c r="F44" s="14">
        <f>IFERROR(VLOOKUP(#REF!,[1]SIGEF!$A:$O,5,0),0)</f>
        <v>0</v>
      </c>
      <c r="G44" s="14">
        <f>IFERROR(VLOOKUP(#REF!,[1]SIGEF!$A:$O,6,0),0)</f>
        <v>0</v>
      </c>
      <c r="H44" s="14">
        <f>IFERROR(VLOOKUP(#REF!,[1]SIGEF!$A:$O,7,0),0)</f>
        <v>0</v>
      </c>
      <c r="I44" s="14">
        <f>IFERROR(VLOOKUP(#REF!,[1]SIGEF!$A:$O,8,0),0)</f>
        <v>0</v>
      </c>
      <c r="J44" s="14">
        <f>IFERROR(VLOOKUP(#REF!,[1]SIGEF!$A:$O,9,0),0)</f>
        <v>0</v>
      </c>
      <c r="K44" s="14">
        <v>0</v>
      </c>
      <c r="L44" s="14">
        <f>IFERROR(VLOOKUP(#REF!,[1]SIGEF!#REF!,12,0),0)</f>
        <v>0</v>
      </c>
      <c r="M44" s="14">
        <f>IFERROR(VLOOKUP(#REF!,[1]SIGEF!#REF!,13,0),0)</f>
        <v>0</v>
      </c>
      <c r="N44" s="14">
        <f>IFERROR(VLOOKUP(#REF!,[1]SIGEF!#REF!,14,0),0)</f>
        <v>0</v>
      </c>
      <c r="O44" s="14">
        <f>IFERROR(VLOOKUP(#REF!,[1]SIGEF!#REF!,15,0),0)</f>
        <v>0</v>
      </c>
      <c r="P44" s="14">
        <f t="shared" si="6"/>
        <v>0</v>
      </c>
    </row>
    <row r="45" spans="1:16" ht="16.5" x14ac:dyDescent="0.2">
      <c r="A45" s="15" t="s">
        <v>52</v>
      </c>
      <c r="B45" s="14">
        <v>109657636</v>
      </c>
      <c r="C45" s="14">
        <v>195336868</v>
      </c>
      <c r="D45" s="14">
        <v>8538769.5399999991</v>
      </c>
      <c r="E45" s="14">
        <v>8538769.5399999991</v>
      </c>
      <c r="F45" s="14">
        <v>8538769.5399999991</v>
      </c>
      <c r="G45" s="14">
        <v>8538769.5399999991</v>
      </c>
      <c r="H45" s="14">
        <v>8538769.5399999991</v>
      </c>
      <c r="I45" s="14">
        <v>34549104.539999999</v>
      </c>
      <c r="J45" s="14">
        <v>18538769.539999999</v>
      </c>
      <c r="K45" s="14">
        <v>13538769.539999999</v>
      </c>
      <c r="L45" s="14">
        <v>13538769.540000001</v>
      </c>
      <c r="M45" s="14">
        <v>13538769.539999999</v>
      </c>
      <c r="N45" s="14">
        <v>34269937.560000002</v>
      </c>
      <c r="O45" s="14">
        <v>24668900.039999999</v>
      </c>
      <c r="P45" s="14">
        <f t="shared" si="6"/>
        <v>195336868</v>
      </c>
    </row>
    <row r="46" spans="1:16" ht="16.5" x14ac:dyDescent="0.2">
      <c r="A46" s="15" t="s">
        <v>53</v>
      </c>
      <c r="B46" s="14">
        <f>IFERROR(VLOOKUP(#REF!,[1]PRESUPUESTO!$A:$U,5,0),0)</f>
        <v>0</v>
      </c>
      <c r="C46" s="14">
        <v>0</v>
      </c>
      <c r="D46" s="14">
        <f>IFERROR(VLOOKUP(#REF!,[1]SIGEF!$A:$O,3,0),0)</f>
        <v>0</v>
      </c>
      <c r="E46" s="14">
        <f>IFERROR(VLOOKUP(#REF!,[1]SIGEF!$A:$O,4,0),0)</f>
        <v>0</v>
      </c>
      <c r="F46" s="14">
        <f>IFERROR(VLOOKUP(#REF!,[1]SIGEF!$A:$O,5,0),0)</f>
        <v>0</v>
      </c>
      <c r="G46" s="14">
        <f>IFERROR(VLOOKUP(#REF!,[1]SIGEF!$A:$O,6,0),0)</f>
        <v>0</v>
      </c>
      <c r="H46" s="14">
        <f>IFERROR(VLOOKUP(#REF!,[1]SIGEF!$A:$O,7,0),0)</f>
        <v>0</v>
      </c>
      <c r="I46" s="14">
        <f>IFERROR(VLOOKUP(#REF!,[1]SIGEF!$A:$O,8,0),0)</f>
        <v>0</v>
      </c>
      <c r="J46" s="14">
        <f>IFERROR(VLOOKUP(#REF!,[1]SIGEF!$A:$O,9,0),0)</f>
        <v>0</v>
      </c>
      <c r="K46" s="14">
        <v>0</v>
      </c>
      <c r="L46" s="14">
        <f>IFERROR(VLOOKUP(#REF!,[1]SIGEF!#REF!,12,0),0)</f>
        <v>0</v>
      </c>
      <c r="M46" s="14">
        <f>IFERROR(VLOOKUP(#REF!,[1]SIGEF!#REF!,13,0),0)</f>
        <v>0</v>
      </c>
      <c r="N46" s="14">
        <f>IFERROR(VLOOKUP(#REF!,[1]SIGEF!#REF!,14,0),0)</f>
        <v>0</v>
      </c>
      <c r="O46" s="14">
        <f>IFERROR(VLOOKUP(#REF!,[1]SIGEF!#REF!,15,0),0)</f>
        <v>0</v>
      </c>
      <c r="P46" s="14">
        <f t="shared" si="6"/>
        <v>0</v>
      </c>
    </row>
    <row r="47" spans="1:16" x14ac:dyDescent="0.2">
      <c r="A47" s="13" t="s">
        <v>54</v>
      </c>
      <c r="B47" s="14">
        <f>IFERROR(VLOOKUP(#REF!,[1]PRESUPUESTO!$A:$U,5,0),0)</f>
        <v>0</v>
      </c>
      <c r="C47" s="14">
        <v>0</v>
      </c>
      <c r="D47" s="14">
        <f>IFERROR(VLOOKUP(#REF!,[1]SIGEF!$A:$O,3,0),0)</f>
        <v>0</v>
      </c>
      <c r="E47" s="14">
        <f>IFERROR(VLOOKUP(#REF!,[1]SIGEF!$A:$O,4,0),0)</f>
        <v>0</v>
      </c>
      <c r="F47" s="14">
        <f>IFERROR(VLOOKUP(#REF!,[1]SIGEF!$A:$O,5,0),0)</f>
        <v>0</v>
      </c>
      <c r="G47" s="14">
        <f>IFERROR(VLOOKUP(#REF!,[1]SIGEF!$A:$O,6,0),0)</f>
        <v>0</v>
      </c>
      <c r="H47" s="14">
        <f>IFERROR(VLOOKUP(#REF!,[1]SIGEF!$A:$O,7,0),0)</f>
        <v>0</v>
      </c>
      <c r="I47" s="14">
        <f>IFERROR(VLOOKUP(#REF!,[1]SIGEF!$A:$O,8,0),0)</f>
        <v>0</v>
      </c>
      <c r="J47" s="14">
        <f>IFERROR(VLOOKUP(#REF!,[1]SIGEF!$A:$O,9,0),0)</f>
        <v>0</v>
      </c>
      <c r="K47" s="14">
        <v>0</v>
      </c>
      <c r="L47" s="14">
        <f>IFERROR(VLOOKUP(#REF!,[1]SIGEF!#REF!,12,0),0)</f>
        <v>0</v>
      </c>
      <c r="M47" s="14">
        <f>IFERROR(VLOOKUP(#REF!,[1]SIGEF!#REF!,13,0),0)</f>
        <v>0</v>
      </c>
      <c r="N47" s="14">
        <f>IFERROR(VLOOKUP(#REF!,[1]SIGEF!#REF!,14,0),0)</f>
        <v>0</v>
      </c>
      <c r="O47" s="14">
        <f>IFERROR(VLOOKUP(#REF!,[1]SIGEF!#REF!,15,0),0)</f>
        <v>0</v>
      </c>
      <c r="P47" s="14">
        <f t="shared" si="6"/>
        <v>0</v>
      </c>
    </row>
    <row r="48" spans="1:16" x14ac:dyDescent="0.2">
      <c r="A48" s="15" t="s">
        <v>55</v>
      </c>
      <c r="B48" s="14">
        <v>11996832</v>
      </c>
      <c r="C48" s="14">
        <v>12090830.939999999</v>
      </c>
      <c r="D48" s="14">
        <v>0</v>
      </c>
      <c r="E48" s="14">
        <v>0</v>
      </c>
      <c r="F48" s="14">
        <v>0</v>
      </c>
      <c r="G48" s="14">
        <v>73064.94</v>
      </c>
      <c r="H48" s="14">
        <v>555000</v>
      </c>
      <c r="I48" s="14">
        <v>0</v>
      </c>
      <c r="J48" s="14">
        <v>0</v>
      </c>
      <c r="K48" s="14">
        <v>0</v>
      </c>
      <c r="L48" s="14">
        <v>0</v>
      </c>
      <c r="M48" s="14">
        <v>10999514.800000001</v>
      </c>
      <c r="N48" s="14">
        <v>0</v>
      </c>
      <c r="O48" s="14">
        <v>276250</v>
      </c>
      <c r="P48" s="14">
        <f t="shared" si="6"/>
        <v>11903829.74</v>
      </c>
    </row>
    <row r="49" spans="1:16" ht="16.5" x14ac:dyDescent="0.2">
      <c r="A49" s="15" t="s">
        <v>56</v>
      </c>
      <c r="B49" s="11">
        <v>295211149</v>
      </c>
      <c r="C49" s="14">
        <v>343091020</v>
      </c>
      <c r="D49" s="14">
        <v>19464964.66</v>
      </c>
      <c r="E49" s="14">
        <v>25281964.66</v>
      </c>
      <c r="F49" s="14">
        <v>25403029.66</v>
      </c>
      <c r="G49" s="14">
        <v>17509614.66</v>
      </c>
      <c r="H49" s="14">
        <v>21399884.66</v>
      </c>
      <c r="I49" s="14">
        <v>19385319.66</v>
      </c>
      <c r="J49" s="14">
        <v>31195014.66</v>
      </c>
      <c r="K49" s="14">
        <v>25232769.66</v>
      </c>
      <c r="L49" s="14">
        <v>19016369.66</v>
      </c>
      <c r="M49" s="14">
        <v>13199369.66</v>
      </c>
      <c r="N49" s="14">
        <v>37228951.949999996</v>
      </c>
      <c r="O49" s="14">
        <v>88772831.449999988</v>
      </c>
      <c r="P49" s="14">
        <f t="shared" si="6"/>
        <v>343090085</v>
      </c>
    </row>
    <row r="50" spans="1:16" s="17" customFormat="1" ht="15" x14ac:dyDescent="0.2">
      <c r="A50" s="10" t="s">
        <v>57</v>
      </c>
      <c r="B50" s="11">
        <f>SUM(B51:B56)</f>
        <v>45000000</v>
      </c>
      <c r="C50" s="11">
        <f>SUM(C51:C56)</f>
        <v>259551229.11000001</v>
      </c>
      <c r="D50" s="11">
        <f t="shared" ref="D50:P50" si="7">SUM(D51:D56)</f>
        <v>0</v>
      </c>
      <c r="E50" s="11">
        <f t="shared" si="7"/>
        <v>0</v>
      </c>
      <c r="F50" s="11">
        <f t="shared" si="7"/>
        <v>0</v>
      </c>
      <c r="G50" s="11">
        <f t="shared" si="7"/>
        <v>0</v>
      </c>
      <c r="H50" s="11">
        <f t="shared" si="7"/>
        <v>0</v>
      </c>
      <c r="I50" s="11">
        <f t="shared" si="7"/>
        <v>0</v>
      </c>
      <c r="J50" s="11">
        <f t="shared" si="7"/>
        <v>45000000</v>
      </c>
      <c r="K50" s="11">
        <f t="shared" si="7"/>
        <v>0</v>
      </c>
      <c r="L50" s="11">
        <f t="shared" si="7"/>
        <v>0</v>
      </c>
      <c r="M50" s="11">
        <f t="shared" si="7"/>
        <v>0</v>
      </c>
      <c r="N50" s="11">
        <f t="shared" si="7"/>
        <v>57270461.109999999</v>
      </c>
      <c r="O50" s="11">
        <f t="shared" si="7"/>
        <v>157280768</v>
      </c>
      <c r="P50" s="11">
        <f t="shared" si="7"/>
        <v>259551229.11000001</v>
      </c>
    </row>
    <row r="51" spans="1:16" x14ac:dyDescent="0.2">
      <c r="A51" s="15" t="s">
        <v>58</v>
      </c>
      <c r="B51" s="14">
        <f>IFERROR(VLOOKUP(#REF!,[1]PRESUPUESTO!$A:$U,5,0),0)</f>
        <v>0</v>
      </c>
      <c r="C51" s="14">
        <v>0</v>
      </c>
      <c r="D51" s="14">
        <f>IFERROR(VLOOKUP(#REF!,[1]SIGEF!$A:$O,3,0),0)</f>
        <v>0</v>
      </c>
      <c r="E51" s="14">
        <f>IFERROR(VLOOKUP(#REF!,[1]SIGEF!$A:$O,4,0),0)</f>
        <v>0</v>
      </c>
      <c r="F51" s="14">
        <f>IFERROR(VLOOKUP(#REF!,[1]SIGEF!$A:$O,5,0),0)</f>
        <v>0</v>
      </c>
      <c r="G51" s="14">
        <f>IFERROR(VLOOKUP(#REF!,[1]SIGEF!$A:$O,6,0),0)</f>
        <v>0</v>
      </c>
      <c r="H51" s="14">
        <f>IFERROR(VLOOKUP(#REF!,[1]SIGEF!$A:$O,7,0),0)</f>
        <v>0</v>
      </c>
      <c r="I51" s="14">
        <f>IFERROR(VLOOKUP(#REF!,[1]SIGEF!$A:$O,8,0),0)</f>
        <v>0</v>
      </c>
      <c r="J51" s="14">
        <f>IFERROR(VLOOKUP(#REF!,[1]SIGEF!$A:$O,9,0),0)</f>
        <v>0</v>
      </c>
      <c r="K51" s="14">
        <v>0</v>
      </c>
      <c r="L51" s="14">
        <f>IFERROR(VLOOKUP(#REF!,[1]SIGEF!#REF!,12,0),0)</f>
        <v>0</v>
      </c>
      <c r="M51" s="14">
        <f>IFERROR(VLOOKUP(#REF!,[1]SIGEF!#REF!,13,0),0)</f>
        <v>0</v>
      </c>
      <c r="N51" s="14">
        <f>IFERROR(VLOOKUP(#REF!,[1]SIGEF!#REF!,14,0),0)</f>
        <v>0</v>
      </c>
      <c r="O51" s="14">
        <f>IFERROR(VLOOKUP(#REF!,[1]SIGEF!#REF!,15,0),0)</f>
        <v>0</v>
      </c>
      <c r="P51" s="14">
        <f>D51+E51+F51+G51+H51+I51+J51+K51+L51+M51+N51+O51</f>
        <v>0</v>
      </c>
    </row>
    <row r="52" spans="1:16" ht="16.5" x14ac:dyDescent="0.2">
      <c r="A52" s="15" t="s">
        <v>59</v>
      </c>
      <c r="B52" s="14">
        <v>45000000</v>
      </c>
      <c r="C52" s="14">
        <v>56530461.109999999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45000000</v>
      </c>
      <c r="K52" s="14">
        <v>0</v>
      </c>
      <c r="L52" s="14">
        <v>0</v>
      </c>
      <c r="M52" s="14">
        <v>0</v>
      </c>
      <c r="N52" s="14">
        <v>11530461.109999999</v>
      </c>
      <c r="O52" s="14">
        <v>0</v>
      </c>
      <c r="P52" s="14">
        <f t="shared" si="6"/>
        <v>56530461.109999999</v>
      </c>
    </row>
    <row r="53" spans="1:16" ht="16.5" x14ac:dyDescent="0.2">
      <c r="A53" s="15" t="s">
        <v>60</v>
      </c>
      <c r="B53" s="14">
        <f>IFERROR(VLOOKUP(#REF!,[1]PRESUPUESTO!$A:$U,5,0),0)</f>
        <v>0</v>
      </c>
      <c r="C53" s="14">
        <v>0</v>
      </c>
      <c r="D53" s="14">
        <f>IFERROR(VLOOKUP(#REF!,[1]SIGEF!$A:$O,3,0),0)</f>
        <v>0</v>
      </c>
      <c r="E53" s="14">
        <f>IFERROR(VLOOKUP(#REF!,[1]SIGEF!$A:$O,4,0),0)</f>
        <v>0</v>
      </c>
      <c r="F53" s="14">
        <f>IFERROR(VLOOKUP(#REF!,[1]SIGEF!$A:$O,5,0),0)</f>
        <v>0</v>
      </c>
      <c r="G53" s="14">
        <f>IFERROR(VLOOKUP(#REF!,[1]SIGEF!$A:$O,6,0),0)</f>
        <v>0</v>
      </c>
      <c r="H53" s="14">
        <f>IFERROR(VLOOKUP(#REF!,[1]SIGEF!$A:$O,7,0),0)</f>
        <v>0</v>
      </c>
      <c r="I53" s="14">
        <f>IFERROR(VLOOKUP(#REF!,[1]SIGEF!$A:$O,8,0),0)</f>
        <v>0</v>
      </c>
      <c r="J53" s="14">
        <f>IFERROR(VLOOKUP(#REF!,[1]SIGEF!$A:$O,9,0),0)</f>
        <v>0</v>
      </c>
      <c r="K53" s="14">
        <v>0</v>
      </c>
      <c r="L53" s="14">
        <f>IFERROR(VLOOKUP(#REF!,[1]SIGEF!#REF!,12,0),0)</f>
        <v>0</v>
      </c>
      <c r="M53" s="14">
        <f>IFERROR(VLOOKUP(#REF!,[1]SIGEF!#REF!,13,0),0)</f>
        <v>0</v>
      </c>
      <c r="N53" s="14">
        <f>IFERROR(VLOOKUP(#REF!,[1]SIGEF!#REF!,14,0),0)</f>
        <v>0</v>
      </c>
      <c r="O53" s="14">
        <f>IFERROR(VLOOKUP(#REF!,[1]SIGEF!#REF!,15,0),0)</f>
        <v>0</v>
      </c>
      <c r="P53" s="14">
        <f t="shared" si="6"/>
        <v>0</v>
      </c>
    </row>
    <row r="54" spans="1:16" ht="16.5" x14ac:dyDescent="0.2">
      <c r="A54" s="15" t="s">
        <v>61</v>
      </c>
      <c r="B54" s="14">
        <v>0</v>
      </c>
      <c r="C54" s="14">
        <v>203020768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45740000</v>
      </c>
      <c r="O54" s="14">
        <v>157280768</v>
      </c>
      <c r="P54" s="14">
        <f t="shared" si="6"/>
        <v>203020768</v>
      </c>
    </row>
    <row r="55" spans="1:16" x14ac:dyDescent="0.2">
      <c r="A55" s="15" t="s">
        <v>62</v>
      </c>
      <c r="B55" s="14">
        <f>IFERROR(VLOOKUP(#REF!,[1]PRESUPUESTO!$A:$U,5,0),0)</f>
        <v>0</v>
      </c>
      <c r="C55" s="14">
        <v>0</v>
      </c>
      <c r="D55" s="14">
        <f>IFERROR(VLOOKUP(#REF!,[1]SIGEF!$A:$O,3,0),0)</f>
        <v>0</v>
      </c>
      <c r="E55" s="14">
        <f>IFERROR(VLOOKUP(#REF!,[1]SIGEF!$A:$O,4,0),0)</f>
        <v>0</v>
      </c>
      <c r="F55" s="14">
        <f>IFERROR(VLOOKUP(#REF!,[1]SIGEF!$A:$O,5,0),0)</f>
        <v>0</v>
      </c>
      <c r="G55" s="14">
        <f>IFERROR(VLOOKUP(#REF!,[1]SIGEF!$A:$O,6,0),0)</f>
        <v>0</v>
      </c>
      <c r="H55" s="14">
        <f>IFERROR(VLOOKUP(#REF!,[1]SIGEF!$A:$O,7,0),0)</f>
        <v>0</v>
      </c>
      <c r="I55" s="14">
        <f>IFERROR(VLOOKUP(#REF!,[1]SIGEF!$A:$O,8,0),0)</f>
        <v>0</v>
      </c>
      <c r="J55" s="14">
        <f>IFERROR(VLOOKUP(#REF!,[1]SIGEF!$A:$O,9,0),0)</f>
        <v>0</v>
      </c>
      <c r="K55" s="14">
        <v>0</v>
      </c>
      <c r="L55" s="14">
        <f>IFERROR(VLOOKUP(#REF!,[1]SIGEF!#REF!,12,0),0)</f>
        <v>0</v>
      </c>
      <c r="M55" s="14">
        <f>IFERROR(VLOOKUP(#REF!,[1]SIGEF!#REF!,13,0),0)</f>
        <v>0</v>
      </c>
      <c r="N55" s="14">
        <f>IFERROR(VLOOKUP(#REF!,[1]SIGEF!#REF!,14,0),0)</f>
        <v>0</v>
      </c>
      <c r="O55" s="14">
        <f>IFERROR(VLOOKUP(#REF!,[1]SIGEF!#REF!,15,0),0)</f>
        <v>0</v>
      </c>
      <c r="P55" s="14">
        <f t="shared" si="6"/>
        <v>0</v>
      </c>
    </row>
    <row r="56" spans="1:16" ht="16.5" x14ac:dyDescent="0.2">
      <c r="A56" s="15" t="s">
        <v>63</v>
      </c>
      <c r="B56" s="14">
        <f>IFERROR(VLOOKUP(#REF!,[1]PRESUPUESTO!$A:$U,5,0),0)</f>
        <v>0</v>
      </c>
      <c r="C56" s="14">
        <v>0</v>
      </c>
      <c r="D56" s="14">
        <f>IFERROR(VLOOKUP(#REF!,[1]SIGEF!$A:$O,3,0),0)</f>
        <v>0</v>
      </c>
      <c r="E56" s="14">
        <f>IFERROR(VLOOKUP(#REF!,[1]SIGEF!$A:$O,4,0),0)</f>
        <v>0</v>
      </c>
      <c r="F56" s="14">
        <f>IFERROR(VLOOKUP(#REF!,[1]SIGEF!$A:$O,5,0),0)</f>
        <v>0</v>
      </c>
      <c r="G56" s="14">
        <f>IFERROR(VLOOKUP(#REF!,[1]SIGEF!$A:$O,6,0),0)</f>
        <v>0</v>
      </c>
      <c r="H56" s="14">
        <f>IFERROR(VLOOKUP(#REF!,[1]SIGEF!$A:$O,7,0),0)</f>
        <v>0</v>
      </c>
      <c r="I56" s="14">
        <f>IFERROR(VLOOKUP(#REF!,[1]SIGEF!$A:$O,8,0),0)</f>
        <v>0</v>
      </c>
      <c r="J56" s="14">
        <f>IFERROR(VLOOKUP(#REF!,[1]SIGEF!$A:$O,9,0),0)</f>
        <v>0</v>
      </c>
      <c r="K56" s="14">
        <v>0</v>
      </c>
      <c r="L56" s="14">
        <f>IFERROR(VLOOKUP(#REF!,[1]SIGEF!#REF!,12,0),0)</f>
        <v>0</v>
      </c>
      <c r="M56" s="14">
        <f>IFERROR(VLOOKUP(#REF!,[1]SIGEF!#REF!,13,0),0)</f>
        <v>0</v>
      </c>
      <c r="N56" s="14">
        <f>IFERROR(VLOOKUP(#REF!,[1]SIGEF!#REF!,14,0),0)</f>
        <v>0</v>
      </c>
      <c r="O56" s="14">
        <f>IFERROR(VLOOKUP(#REF!,[1]SIGEF!#REF!,15,0),0)</f>
        <v>0</v>
      </c>
      <c r="P56" s="14">
        <f t="shared" si="6"/>
        <v>0</v>
      </c>
    </row>
    <row r="57" spans="1:16" x14ac:dyDescent="0.2">
      <c r="A57" s="10" t="s">
        <v>64</v>
      </c>
      <c r="B57" s="11">
        <f>B58+B59+B61+B62+B63+B65+B60+B66</f>
        <v>23837058</v>
      </c>
      <c r="C57" s="11">
        <f>C58+C59+C61+C62+C63+C65+C60+C66</f>
        <v>62441290.269999996</v>
      </c>
      <c r="D57" s="11">
        <f>D58+D59+D61+D62+D63+D65+D60</f>
        <v>0</v>
      </c>
      <c r="E57" s="11">
        <f>E58+E59+E61+E62+E63+E65+E60</f>
        <v>0</v>
      </c>
      <c r="F57" s="11">
        <f t="shared" ref="F57:N57" si="8">F58+F59+F61+F62+F63+F65+F60+F66</f>
        <v>6923896.8300000001</v>
      </c>
      <c r="G57" s="11">
        <f t="shared" si="8"/>
        <v>0</v>
      </c>
      <c r="H57" s="11">
        <f t="shared" si="8"/>
        <v>118298.66</v>
      </c>
      <c r="I57" s="11">
        <f t="shared" si="8"/>
        <v>2092057.71</v>
      </c>
      <c r="J57" s="11">
        <f t="shared" si="8"/>
        <v>7066865.7600000007</v>
      </c>
      <c r="K57" s="11">
        <f t="shared" si="8"/>
        <v>120146.79999999999</v>
      </c>
      <c r="L57" s="11">
        <f t="shared" si="8"/>
        <v>1305807.1600000001</v>
      </c>
      <c r="M57" s="11">
        <f t="shared" si="8"/>
        <v>1123554.8500000001</v>
      </c>
      <c r="N57" s="11">
        <f t="shared" si="8"/>
        <v>294924.69</v>
      </c>
      <c r="O57" s="11">
        <f>O58+O59+O60+O61+O62+O63+O64+O65+O66</f>
        <v>36030612.330000006</v>
      </c>
      <c r="P57" s="11">
        <f t="shared" si="6"/>
        <v>55076164.790000007</v>
      </c>
    </row>
    <row r="58" spans="1:16" x14ac:dyDescent="0.2">
      <c r="A58" s="13" t="s">
        <v>65</v>
      </c>
      <c r="B58" s="14">
        <v>10280000</v>
      </c>
      <c r="C58" s="14">
        <v>19825744</v>
      </c>
      <c r="D58" s="14">
        <v>0</v>
      </c>
      <c r="E58" s="14">
        <v>0</v>
      </c>
      <c r="F58" s="14">
        <v>183330.7</v>
      </c>
      <c r="G58" s="14">
        <v>0</v>
      </c>
      <c r="H58" s="14">
        <v>0</v>
      </c>
      <c r="I58" s="14">
        <v>159943.48000000001</v>
      </c>
      <c r="J58" s="14">
        <v>6232107.5500000007</v>
      </c>
      <c r="K58" s="14">
        <v>54658.78</v>
      </c>
      <c r="L58" s="14">
        <v>606454.80000000005</v>
      </c>
      <c r="M58" s="14">
        <v>1123554.8500000001</v>
      </c>
      <c r="N58" s="14">
        <v>188499.22</v>
      </c>
      <c r="O58" s="14">
        <v>8566576.6500000004</v>
      </c>
      <c r="P58" s="14">
        <f t="shared" si="6"/>
        <v>17115126.030000001</v>
      </c>
    </row>
    <row r="59" spans="1:16" ht="16.5" x14ac:dyDescent="0.2">
      <c r="A59" s="15" t="s">
        <v>66</v>
      </c>
      <c r="B59" s="14">
        <v>5816550</v>
      </c>
      <c r="C59" s="14">
        <v>11005101.27</v>
      </c>
      <c r="D59" s="14">
        <v>0</v>
      </c>
      <c r="E59" s="14">
        <v>0</v>
      </c>
      <c r="F59" s="14">
        <v>6721526.1200000001</v>
      </c>
      <c r="G59" s="14">
        <v>0</v>
      </c>
      <c r="H59" s="14">
        <v>118298.66</v>
      </c>
      <c r="I59" s="14">
        <v>1719541.87</v>
      </c>
      <c r="J59" s="14">
        <v>0</v>
      </c>
      <c r="K59" s="14">
        <v>0</v>
      </c>
      <c r="L59" s="14">
        <v>211420</v>
      </c>
      <c r="M59" s="14">
        <v>0</v>
      </c>
      <c r="N59" s="14">
        <v>57314.28</v>
      </c>
      <c r="O59" s="14">
        <v>554566.6399999999</v>
      </c>
      <c r="P59" s="14">
        <f t="shared" si="6"/>
        <v>9382667.5700000003</v>
      </c>
    </row>
    <row r="60" spans="1:16" x14ac:dyDescent="0.2">
      <c r="A60" s="15" t="s">
        <v>67</v>
      </c>
      <c r="B60" s="14">
        <f>IFERROR(VLOOKUP(#REF!,[1]PRESUPUESTO!$A:$U,5,0),0)</f>
        <v>0</v>
      </c>
      <c r="C60" s="14">
        <v>0</v>
      </c>
      <c r="D60" s="14">
        <f>IFERROR(VLOOKUP(#REF!,[1]SIGEF!$A:$O,3,0),0)</f>
        <v>0</v>
      </c>
      <c r="E60" s="14">
        <f>IFERROR(VLOOKUP(#REF!,[1]SIGEF!$A:$O,4,0),0)</f>
        <v>0</v>
      </c>
      <c r="F60" s="14">
        <f>IFERROR(VLOOKUP(#REF!,[1]SIGEF!$A:$O,5,0),0)</f>
        <v>0</v>
      </c>
      <c r="G60" s="14">
        <f>IFERROR(VLOOKUP(#REF!,[1]SIGEF!$A:$O,6,0),0)</f>
        <v>0</v>
      </c>
      <c r="H60" s="14">
        <f>IFERROR(VLOOKUP(#REF!,[1]SIGEF!$A:$O,7,0),0)</f>
        <v>0</v>
      </c>
      <c r="I60" s="14">
        <f>IFERROR(VLOOKUP(#REF!,[1]SIGEF!$A:$O,8,0),0)</f>
        <v>0</v>
      </c>
      <c r="J60" s="14">
        <f>IFERROR(VLOOKUP(#REF!,[1]SIGEF!$A:$O,9,0),0)</f>
        <v>0</v>
      </c>
      <c r="K60" s="14">
        <v>0</v>
      </c>
      <c r="L60" s="14">
        <f>IFERROR(VLOOKUP(#REF!,[1]SIGEF!#REF!,12,0),0)</f>
        <v>0</v>
      </c>
      <c r="M60" s="14">
        <f>IFERROR(VLOOKUP(#REF!,[1]SIGEF!#REF!,13,0),0)</f>
        <v>0</v>
      </c>
      <c r="N60" s="14">
        <v>0</v>
      </c>
      <c r="O60" s="14">
        <v>0</v>
      </c>
      <c r="P60" s="14">
        <f t="shared" si="6"/>
        <v>0</v>
      </c>
    </row>
    <row r="61" spans="1:16" ht="16.149999999999999" customHeight="1" x14ac:dyDescent="0.2">
      <c r="A61" s="15" t="s">
        <v>68</v>
      </c>
      <c r="B61" s="14">
        <v>10000</v>
      </c>
      <c r="C61" s="14">
        <v>5315445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20945</v>
      </c>
      <c r="M61" s="14">
        <v>0</v>
      </c>
      <c r="N61" s="14">
        <v>0</v>
      </c>
      <c r="O61" s="14">
        <v>5113248.01</v>
      </c>
      <c r="P61" s="14">
        <f t="shared" si="6"/>
        <v>5134193.01</v>
      </c>
    </row>
    <row r="62" spans="1:16" x14ac:dyDescent="0.2">
      <c r="A62" s="15" t="s">
        <v>69</v>
      </c>
      <c r="B62" s="14">
        <v>7480508</v>
      </c>
      <c r="C62" s="14">
        <v>24348045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834758.21</v>
      </c>
      <c r="K62" s="14">
        <v>65488.02</v>
      </c>
      <c r="L62" s="14">
        <v>466987.36</v>
      </c>
      <c r="M62" s="14">
        <v>0</v>
      </c>
      <c r="N62" s="14">
        <v>49111.19</v>
      </c>
      <c r="O62" s="14">
        <v>21451077.410000004</v>
      </c>
      <c r="P62" s="14">
        <f t="shared" si="6"/>
        <v>22867422.190000005</v>
      </c>
    </row>
    <row r="63" spans="1:16" ht="15.6" customHeight="1" x14ac:dyDescent="0.2">
      <c r="A63" s="15" t="s">
        <v>70</v>
      </c>
      <c r="B63" s="14">
        <v>0</v>
      </c>
      <c r="C63" s="14">
        <v>575955</v>
      </c>
      <c r="D63" s="14">
        <v>0</v>
      </c>
      <c r="E63" s="14">
        <v>0</v>
      </c>
      <c r="F63" s="14">
        <v>19040.009999999998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345143.62</v>
      </c>
      <c r="P63" s="14">
        <f t="shared" si="6"/>
        <v>364183.63</v>
      </c>
    </row>
    <row r="64" spans="1:16" x14ac:dyDescent="0.2">
      <c r="A64" s="13" t="s">
        <v>71</v>
      </c>
      <c r="B64" s="14">
        <f>IFERROR(VLOOKUP(#REF!,[1]PRESUPUESTO!$A:$U,5,0),0)</f>
        <v>0</v>
      </c>
      <c r="C64" s="14">
        <v>0</v>
      </c>
      <c r="D64" s="14">
        <f>IFERROR(VLOOKUP(#REF!,[1]SIGEF!$A:$O,3,0),0)</f>
        <v>0</v>
      </c>
      <c r="E64" s="14">
        <f>IFERROR(VLOOKUP(#REF!,[1]SIGEF!$A:$O,4,0),0)</f>
        <v>0</v>
      </c>
      <c r="F64" s="14">
        <f>IFERROR(VLOOKUP(#REF!,[1]SIGEF!$A:$O,5,0),0)</f>
        <v>0</v>
      </c>
      <c r="G64" s="14">
        <f>IFERROR(VLOOKUP(#REF!,[1]SIGEF!$A:$O,6,0),0)</f>
        <v>0</v>
      </c>
      <c r="H64" s="14">
        <f>IFERROR(VLOOKUP(#REF!,[1]SIGEF!$A:$O,7,0),0)</f>
        <v>0</v>
      </c>
      <c r="I64" s="14">
        <f>IFERROR(VLOOKUP(#REF!,[1]SIGEF!$A:$O,8,0),0)</f>
        <v>0</v>
      </c>
      <c r="J64" s="14">
        <f>IFERROR(VLOOKUP(#REF!,[1]SIGEF!$A:$O,9,0),0)</f>
        <v>0</v>
      </c>
      <c r="K64" s="14">
        <v>0</v>
      </c>
      <c r="L64" s="14">
        <f>IFERROR(VLOOKUP(#REF!,[1]SIGEF!#REF!,12,0),0)</f>
        <v>0</v>
      </c>
      <c r="M64" s="14">
        <f>IFERROR(VLOOKUP(#REF!,[1]SIGEF!#REF!,13,0),0)</f>
        <v>0</v>
      </c>
      <c r="N64" s="14">
        <f>IFERROR(VLOOKUP(#REF!,[1]SIGEF!#REF!,14,0),0)</f>
        <v>0</v>
      </c>
      <c r="O64" s="14">
        <f>IFERROR(VLOOKUP(#REF!,[1]SIGEF!#REF!,15,0),0)</f>
        <v>0</v>
      </c>
      <c r="P64" s="14">
        <f t="shared" si="6"/>
        <v>0</v>
      </c>
    </row>
    <row r="65" spans="1:16" x14ac:dyDescent="0.2">
      <c r="A65" s="13" t="s">
        <v>72</v>
      </c>
      <c r="B65" s="14">
        <v>250000</v>
      </c>
      <c r="C65" s="14">
        <v>250000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212572.36</v>
      </c>
      <c r="J65" s="14">
        <v>0</v>
      </c>
      <c r="K65" s="14">
        <v>0</v>
      </c>
      <c r="L65" s="14">
        <v>0</v>
      </c>
      <c r="M65" s="14">
        <v>0</v>
      </c>
      <c r="N65" s="14">
        <f>IFERROR(VLOOKUP(#REF!,[1]SIGEF!#REF!,14,0),0)</f>
        <v>0</v>
      </c>
      <c r="O65" s="14">
        <f>IFERROR(VLOOKUP(#REF!,[1]SIGEF!#REF!,15,0),0)</f>
        <v>0</v>
      </c>
      <c r="P65" s="14">
        <f t="shared" si="6"/>
        <v>212572.36</v>
      </c>
    </row>
    <row r="66" spans="1:16" ht="19.149999999999999" customHeight="1" x14ac:dyDescent="0.2">
      <c r="A66" s="15" t="s">
        <v>73</v>
      </c>
      <c r="B66" s="14">
        <f>IFERROR(VLOOKUP(#REF!,[1]PRESUPUESTO!$A:$U,5,0),0)</f>
        <v>0</v>
      </c>
      <c r="C66" s="14">
        <v>1121000</v>
      </c>
      <c r="D66" s="14">
        <f>IFERROR(VLOOKUP(#REF!,[1]SIGEF!$A:$O,3,0),0)</f>
        <v>0</v>
      </c>
      <c r="E66" s="14">
        <f>IFERROR(VLOOKUP(#REF!,[1]SIGEF!$A:$O,4,0),0)</f>
        <v>0</v>
      </c>
      <c r="F66" s="14">
        <f>IFERROR(VLOOKUP(#REF!,[1]SIGEF!$A:$O,5,0),0)</f>
        <v>0</v>
      </c>
      <c r="G66" s="14">
        <f>IFERROR(VLOOKUP(#REF!,[1]SIGEF!$A:$O,6,0),0)</f>
        <v>0</v>
      </c>
      <c r="H66" s="14">
        <f>IFERROR(VLOOKUP(#REF!,[1]SIGEF!$A:$O,7,0),0)</f>
        <v>0</v>
      </c>
      <c r="I66" s="14">
        <f>IFERROR(VLOOKUP(#REF!,[1]SIGEF!$A:$O,8,0),0)</f>
        <v>0</v>
      </c>
      <c r="J66" s="14">
        <f>IFERROR(VLOOKUP(#REF!,[1]SIGEF!$A:$O,9,0),0)</f>
        <v>0</v>
      </c>
      <c r="K66" s="14">
        <v>0</v>
      </c>
      <c r="L66" s="14">
        <f>IFERROR(VLOOKUP(#REF!,[1]SIGEF!#REF!,12,0),0)</f>
        <v>0</v>
      </c>
      <c r="M66" s="14">
        <f>IFERROR(VLOOKUP(#REF!,[1]SIGEF!#REF!,13,0),0)</f>
        <v>0</v>
      </c>
      <c r="N66" s="14">
        <f>IFERROR(VLOOKUP(#REF!,[1]SIGEF!#REF!,14,0),0)</f>
        <v>0</v>
      </c>
      <c r="O66" s="14">
        <f>IFERROR(VLOOKUP(#REF!,[1]SIGEF!#REF!,15,0),0)</f>
        <v>0</v>
      </c>
      <c r="P66" s="14">
        <f t="shared" si="6"/>
        <v>0</v>
      </c>
    </row>
    <row r="67" spans="1:16" x14ac:dyDescent="0.2">
      <c r="A67" s="18" t="s">
        <v>74</v>
      </c>
      <c r="B67" s="11">
        <f>B68+B69</f>
        <v>0</v>
      </c>
      <c r="C67" s="11">
        <f>C68+C69</f>
        <v>35459872.619999997</v>
      </c>
      <c r="D67" s="11">
        <f t="shared" ref="D67" si="9">D68+D69+D70+D71</f>
        <v>0</v>
      </c>
      <c r="E67" s="11">
        <f>E68+E69+E70+E71</f>
        <v>0</v>
      </c>
      <c r="F67" s="11">
        <f>F68+F69+F70+F71</f>
        <v>807881.79</v>
      </c>
      <c r="G67" s="11">
        <f t="shared" ref="G67:M67" si="10">G68</f>
        <v>0</v>
      </c>
      <c r="H67" s="11">
        <f t="shared" si="10"/>
        <v>0</v>
      </c>
      <c r="I67" s="11">
        <f>I68+I69</f>
        <v>1495216.53</v>
      </c>
      <c r="J67" s="11">
        <f>J68+J69</f>
        <v>0</v>
      </c>
      <c r="K67" s="11">
        <f t="shared" si="10"/>
        <v>0</v>
      </c>
      <c r="L67" s="11">
        <f t="shared" si="10"/>
        <v>626707.43000000005</v>
      </c>
      <c r="M67" s="11">
        <f t="shared" si="10"/>
        <v>17432781.23</v>
      </c>
      <c r="N67" s="11">
        <f>+N68+N69+N70+N71</f>
        <v>988973.59</v>
      </c>
      <c r="O67" s="11">
        <f t="shared" ref="O67:P67" si="11">+O68+O69+O70+O71</f>
        <v>12007387.73</v>
      </c>
      <c r="P67" s="11">
        <f t="shared" si="11"/>
        <v>33358948.300000001</v>
      </c>
    </row>
    <row r="68" spans="1:16" x14ac:dyDescent="0.2">
      <c r="A68" s="13" t="s">
        <v>75</v>
      </c>
      <c r="B68" s="14">
        <v>0</v>
      </c>
      <c r="C68" s="14">
        <v>29422456.289999999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626707.43000000005</v>
      </c>
      <c r="M68" s="14">
        <v>17432781.23</v>
      </c>
      <c r="N68" s="14">
        <v>0</v>
      </c>
      <c r="O68" s="14">
        <v>11200213.01</v>
      </c>
      <c r="P68" s="14">
        <f t="shared" si="6"/>
        <v>29259701.670000002</v>
      </c>
    </row>
    <row r="69" spans="1:16" x14ac:dyDescent="0.2">
      <c r="A69" s="13" t="s">
        <v>76</v>
      </c>
      <c r="B69" s="14">
        <v>0</v>
      </c>
      <c r="C69" s="14">
        <v>6037416.3300000001</v>
      </c>
      <c r="D69" s="14">
        <v>0</v>
      </c>
      <c r="E69" s="14">
        <v>0</v>
      </c>
      <c r="F69" s="14">
        <v>807881.79</v>
      </c>
      <c r="G69" s="14">
        <v>0</v>
      </c>
      <c r="H69" s="14">
        <v>0</v>
      </c>
      <c r="I69" s="14">
        <v>1495216.53</v>
      </c>
      <c r="J69" s="14">
        <v>0</v>
      </c>
      <c r="K69" s="14">
        <v>0</v>
      </c>
      <c r="L69" s="14">
        <v>0</v>
      </c>
      <c r="M69" s="14">
        <v>0</v>
      </c>
      <c r="N69" s="14">
        <v>988973.59</v>
      </c>
      <c r="O69" s="14">
        <v>807174.72</v>
      </c>
      <c r="P69" s="14">
        <f t="shared" si="6"/>
        <v>4099246.63</v>
      </c>
    </row>
    <row r="70" spans="1:16" x14ac:dyDescent="0.2">
      <c r="A70" s="15" t="s">
        <v>77</v>
      </c>
      <c r="B70" s="14">
        <f>IFERROR(VLOOKUP(#REF!,[1]PRESUPUESTO!$A:$U,5,0),0)</f>
        <v>0</v>
      </c>
      <c r="C70" s="14">
        <v>0</v>
      </c>
      <c r="D70" s="14">
        <f>IFERROR(VLOOKUP(#REF!,[1]SIGEF!$A:$O,3,0),0)</f>
        <v>0</v>
      </c>
      <c r="E70" s="14">
        <f>IFERROR(VLOOKUP(#REF!,[1]SIGEF!$A:$O,4,0),0)</f>
        <v>0</v>
      </c>
      <c r="F70" s="14">
        <f>IFERROR(VLOOKUP(#REF!,[1]SIGEF!$A:$O,5,0),0)</f>
        <v>0</v>
      </c>
      <c r="G70" s="14">
        <f>IFERROR(VLOOKUP(#REF!,[1]SIGEF!$A:$O,6,0),0)</f>
        <v>0</v>
      </c>
      <c r="H70" s="14">
        <f>IFERROR(VLOOKUP(#REF!,[1]SIGEF!$A:$O,7,0),0)</f>
        <v>0</v>
      </c>
      <c r="I70" s="14">
        <f>IFERROR(VLOOKUP(#REF!,[1]SIGEF!$A:$O,8,0),0)</f>
        <v>0</v>
      </c>
      <c r="J70" s="14">
        <f>IFERROR(VLOOKUP(#REF!,[1]SIGEF!$A:$O,9,0),0)</f>
        <v>0</v>
      </c>
      <c r="K70" s="14">
        <v>0</v>
      </c>
      <c r="L70" s="14">
        <f>IFERROR(VLOOKUP(#REF!,[1]SIGEF!#REF!,12,0),0)</f>
        <v>0</v>
      </c>
      <c r="M70" s="14">
        <f>IFERROR(VLOOKUP(#REF!,[1]SIGEF!#REF!,13,0),0)</f>
        <v>0</v>
      </c>
      <c r="N70" s="14">
        <f>IFERROR(VLOOKUP(#REF!,[1]SIGEF!#REF!,14,0),0)</f>
        <v>0</v>
      </c>
      <c r="O70" s="14">
        <f>IFERROR(VLOOKUP(#REF!,[1]SIGEF!#REF!,15,0),0)</f>
        <v>0</v>
      </c>
      <c r="P70" s="14">
        <f t="shared" si="6"/>
        <v>0</v>
      </c>
    </row>
    <row r="71" spans="1:16" ht="16.899999999999999" customHeight="1" x14ac:dyDescent="0.2">
      <c r="A71" s="15" t="s">
        <v>78</v>
      </c>
      <c r="B71" s="14">
        <f>IFERROR(VLOOKUP(#REF!,[1]PRESUPUESTO!$A:$U,5,0),0)</f>
        <v>0</v>
      </c>
      <c r="C71" s="14">
        <v>0</v>
      </c>
      <c r="D71" s="14">
        <f>IFERROR(VLOOKUP(#REF!,[1]SIGEF!$A:$O,3,0),0)</f>
        <v>0</v>
      </c>
      <c r="E71" s="14">
        <f>IFERROR(VLOOKUP(#REF!,[1]SIGEF!$A:$O,4,0),0)</f>
        <v>0</v>
      </c>
      <c r="F71" s="14">
        <f>IFERROR(VLOOKUP(#REF!,[1]SIGEF!$A:$O,5,0),0)</f>
        <v>0</v>
      </c>
      <c r="G71" s="14">
        <f>IFERROR(VLOOKUP(#REF!,[1]SIGEF!$A:$O,6,0),0)</f>
        <v>0</v>
      </c>
      <c r="H71" s="14">
        <f>IFERROR(VLOOKUP(#REF!,[1]SIGEF!$A:$O,7,0),0)</f>
        <v>0</v>
      </c>
      <c r="I71" s="14">
        <f>IFERROR(VLOOKUP(#REF!,[1]SIGEF!$A:$O,8,0),0)</f>
        <v>0</v>
      </c>
      <c r="J71" s="14">
        <f>IFERROR(VLOOKUP(#REF!,[1]SIGEF!$A:$O,9,0),0)</f>
        <v>0</v>
      </c>
      <c r="K71" s="14">
        <v>0</v>
      </c>
      <c r="L71" s="14">
        <f>IFERROR(VLOOKUP(#REF!,[1]SIGEF!#REF!,12,0),0)</f>
        <v>0</v>
      </c>
      <c r="M71" s="14">
        <f>IFERROR(VLOOKUP(#REF!,[1]SIGEF!#REF!,13,0),0)</f>
        <v>0</v>
      </c>
      <c r="N71" s="14">
        <f>IFERROR(VLOOKUP(#REF!,[1]SIGEF!#REF!,14,0),0)</f>
        <v>0</v>
      </c>
      <c r="O71" s="14">
        <f>IFERROR(VLOOKUP(#REF!,[1]SIGEF!#REF!,15,0),0)</f>
        <v>0</v>
      </c>
      <c r="P71" s="14">
        <f t="shared" si="6"/>
        <v>0</v>
      </c>
    </row>
    <row r="72" spans="1:16" ht="16.5" x14ac:dyDescent="0.2">
      <c r="A72" s="10" t="s">
        <v>79</v>
      </c>
      <c r="B72" s="11"/>
      <c r="C72" s="11"/>
      <c r="D72" s="11"/>
      <c r="E72" s="11"/>
      <c r="F72" s="11"/>
      <c r="G72" s="11">
        <v>0</v>
      </c>
      <c r="H72" s="11"/>
      <c r="I72" s="11">
        <f>+I73+I74</f>
        <v>0</v>
      </c>
      <c r="J72" s="11">
        <f t="shared" ref="J72:P72" si="12">+J73+J74</f>
        <v>0</v>
      </c>
      <c r="K72" s="11">
        <f t="shared" si="12"/>
        <v>0</v>
      </c>
      <c r="L72" s="11">
        <f t="shared" si="12"/>
        <v>0</v>
      </c>
      <c r="M72" s="11">
        <f t="shared" si="12"/>
        <v>0</v>
      </c>
      <c r="N72" s="11">
        <f t="shared" si="12"/>
        <v>0</v>
      </c>
      <c r="O72" s="11">
        <f t="shared" si="12"/>
        <v>0</v>
      </c>
      <c r="P72" s="11">
        <f t="shared" si="12"/>
        <v>0</v>
      </c>
    </row>
    <row r="73" spans="1:16" x14ac:dyDescent="0.2">
      <c r="A73" s="13" t="s">
        <v>80</v>
      </c>
      <c r="B73" s="14">
        <f>IFERROR(VLOOKUP(#REF!,[1]PRESUPUESTO!$A:$U,5,0),0)</f>
        <v>0</v>
      </c>
      <c r="C73" s="14">
        <v>0</v>
      </c>
      <c r="D73" s="14">
        <f>IFERROR(VLOOKUP(#REF!,[1]SIGEF!$A:$O,3,0),0)</f>
        <v>0</v>
      </c>
      <c r="E73" s="14">
        <f>IFERROR(VLOOKUP(#REF!,[1]SIGEF!$A:$O,4,0),0)</f>
        <v>0</v>
      </c>
      <c r="F73" s="14">
        <f>IFERROR(VLOOKUP(#REF!,[1]SIGEF!$A:$O,5,0),0)</f>
        <v>0</v>
      </c>
      <c r="G73" s="14">
        <f>IFERROR(VLOOKUP(#REF!,[1]SIGEF!$A:$O,6,0),0)</f>
        <v>0</v>
      </c>
      <c r="H73" s="14">
        <f>IFERROR(VLOOKUP(#REF!,[1]SIGEF!$A:$O,7,0),0)</f>
        <v>0</v>
      </c>
      <c r="I73" s="14">
        <f>IFERROR(VLOOKUP(#REF!,[1]SIGEF!$A:$O,8,0),0)</f>
        <v>0</v>
      </c>
      <c r="J73" s="14">
        <f>IFERROR(VLOOKUP(#REF!,[1]SIGEF!$A:$O,9,0),0)</f>
        <v>0</v>
      </c>
      <c r="K73" s="14">
        <v>0</v>
      </c>
      <c r="L73" s="14">
        <f>IFERROR(VLOOKUP(#REF!,[1]SIGEF!#REF!,12,0),0)</f>
        <v>0</v>
      </c>
      <c r="M73" s="14">
        <f>IFERROR(VLOOKUP(#REF!,[1]SIGEF!#REF!,13,0),0)</f>
        <v>0</v>
      </c>
      <c r="N73" s="14">
        <f>IFERROR(VLOOKUP(#REF!,[1]SIGEF!#REF!,14,0),0)</f>
        <v>0</v>
      </c>
      <c r="O73" s="14">
        <f>IFERROR(VLOOKUP(#REF!,[1]SIGEF!#REF!,15,0),0)</f>
        <v>0</v>
      </c>
      <c r="P73" s="14">
        <f t="shared" si="6"/>
        <v>0</v>
      </c>
    </row>
    <row r="74" spans="1:16" ht="16.5" x14ac:dyDescent="0.2">
      <c r="A74" s="15" t="s">
        <v>81</v>
      </c>
      <c r="B74" s="14">
        <f>IFERROR(VLOOKUP(#REF!,[1]PRESUPUESTO!$A:$U,5,0),0)</f>
        <v>0</v>
      </c>
      <c r="C74" s="14">
        <v>0</v>
      </c>
      <c r="D74" s="14">
        <f>IFERROR(VLOOKUP(#REF!,[1]SIGEF!$A:$O,3,0),0)</f>
        <v>0</v>
      </c>
      <c r="E74" s="14">
        <f>IFERROR(VLOOKUP(#REF!,[1]SIGEF!$A:$O,4,0),0)</f>
        <v>0</v>
      </c>
      <c r="F74" s="14">
        <f>IFERROR(VLOOKUP(#REF!,[1]SIGEF!$A:$O,5,0),0)</f>
        <v>0</v>
      </c>
      <c r="G74" s="14">
        <f>IFERROR(VLOOKUP(#REF!,[1]SIGEF!$A:$O,6,0),0)</f>
        <v>0</v>
      </c>
      <c r="H74" s="14">
        <f>IFERROR(VLOOKUP(#REF!,[1]SIGEF!$A:$O,7,0),0)</f>
        <v>0</v>
      </c>
      <c r="I74" s="14">
        <f>IFERROR(VLOOKUP(#REF!,[1]SIGEF!$A:$O,8,0),0)</f>
        <v>0</v>
      </c>
      <c r="J74" s="14">
        <f>IFERROR(VLOOKUP(#REF!,[1]SIGEF!$A:$O,9,0),0)</f>
        <v>0</v>
      </c>
      <c r="K74" s="14">
        <v>0</v>
      </c>
      <c r="L74" s="14">
        <f>IFERROR(VLOOKUP(#REF!,[1]SIGEF!#REF!,12,0),0)</f>
        <v>0</v>
      </c>
      <c r="M74" s="14">
        <f>IFERROR(VLOOKUP(#REF!,[1]SIGEF!#REF!,13,0),0)</f>
        <v>0</v>
      </c>
      <c r="N74" s="14">
        <f>IFERROR(VLOOKUP(#REF!,[1]SIGEF!#REF!,14,0),0)</f>
        <v>0</v>
      </c>
      <c r="O74" s="14">
        <f>IFERROR(VLOOKUP(#REF!,[1]SIGEF!#REF!,15,0),0)</f>
        <v>0</v>
      </c>
      <c r="P74" s="14">
        <f t="shared" si="6"/>
        <v>0</v>
      </c>
    </row>
    <row r="75" spans="1:16" x14ac:dyDescent="0.2">
      <c r="A75" s="18" t="s">
        <v>82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/>
      <c r="I75" s="11">
        <f>SUM(I76:I78)</f>
        <v>0</v>
      </c>
      <c r="J75" s="11">
        <f t="shared" ref="J75:P75" si="13">SUM(J76:J78)</f>
        <v>0</v>
      </c>
      <c r="K75" s="11">
        <f t="shared" si="13"/>
        <v>0</v>
      </c>
      <c r="L75" s="11">
        <f t="shared" si="13"/>
        <v>0</v>
      </c>
      <c r="M75" s="11">
        <f t="shared" si="13"/>
        <v>0</v>
      </c>
      <c r="N75" s="11">
        <f t="shared" si="13"/>
        <v>0</v>
      </c>
      <c r="O75" s="11">
        <f t="shared" si="13"/>
        <v>0</v>
      </c>
      <c r="P75" s="11">
        <f t="shared" si="13"/>
        <v>0</v>
      </c>
    </row>
    <row r="76" spans="1:16" x14ac:dyDescent="0.2">
      <c r="A76" s="15" t="s">
        <v>83</v>
      </c>
      <c r="B76" s="14">
        <f>IFERROR(VLOOKUP(#REF!,[1]PRESUPUESTO!$A:$U,5,0),0)</f>
        <v>0</v>
      </c>
      <c r="C76" s="14">
        <v>0</v>
      </c>
      <c r="D76" s="14">
        <f>IFERROR(VLOOKUP(#REF!,[1]SIGEF!$A:$O,3,0),0)</f>
        <v>0</v>
      </c>
      <c r="E76" s="14">
        <f>IFERROR(VLOOKUP(#REF!,[1]SIGEF!$A:$O,4,0),0)</f>
        <v>0</v>
      </c>
      <c r="F76" s="14">
        <f>IFERROR(VLOOKUP(#REF!,[1]SIGEF!$A:$O,5,0),0)</f>
        <v>0</v>
      </c>
      <c r="G76" s="14">
        <f>IFERROR(VLOOKUP(#REF!,[1]SIGEF!$A:$O,6,0),0)</f>
        <v>0</v>
      </c>
      <c r="H76" s="14">
        <f>IFERROR(VLOOKUP(#REF!,[1]SIGEF!$A:$O,7,0),0)</f>
        <v>0</v>
      </c>
      <c r="I76" s="14">
        <f>IFERROR(VLOOKUP(#REF!,[1]SIGEF!$A:$O,8,0),0)</f>
        <v>0</v>
      </c>
      <c r="J76" s="14">
        <f>IFERROR(VLOOKUP(#REF!,[1]SIGEF!$A:$O,9,0),0)</f>
        <v>0</v>
      </c>
      <c r="K76" s="14">
        <v>0</v>
      </c>
      <c r="L76" s="14">
        <f>IFERROR(VLOOKUP(#REF!,[1]SIGEF!#REF!,12,0),0)</f>
        <v>0</v>
      </c>
      <c r="M76" s="14">
        <f>IFERROR(VLOOKUP(#REF!,[1]SIGEF!#REF!,13,0),0)</f>
        <v>0</v>
      </c>
      <c r="N76" s="14">
        <f>IFERROR(VLOOKUP(#REF!,[1]SIGEF!#REF!,14,0),0)</f>
        <v>0</v>
      </c>
      <c r="O76" s="14">
        <f>IFERROR(VLOOKUP(#REF!,[1]SIGEF!#REF!,15,0),0)</f>
        <v>0</v>
      </c>
      <c r="P76" s="14">
        <f t="shared" si="6"/>
        <v>0</v>
      </c>
    </row>
    <row r="77" spans="1:16" x14ac:dyDescent="0.2">
      <c r="A77" s="15" t="s">
        <v>84</v>
      </c>
      <c r="B77" s="14">
        <f>IFERROR(VLOOKUP(#REF!,[1]PRESUPUESTO!$A:$U,5,0),0)</f>
        <v>0</v>
      </c>
      <c r="C77" s="14">
        <v>0</v>
      </c>
      <c r="D77" s="14">
        <f>IFERROR(VLOOKUP(#REF!,[1]SIGEF!$A:$O,3,0),0)</f>
        <v>0</v>
      </c>
      <c r="E77" s="14">
        <f>IFERROR(VLOOKUP(#REF!,[1]SIGEF!$A:$O,4,0),0)</f>
        <v>0</v>
      </c>
      <c r="F77" s="14">
        <f>IFERROR(VLOOKUP(#REF!,[1]SIGEF!$A:$O,5,0),0)</f>
        <v>0</v>
      </c>
      <c r="G77" s="14">
        <f>IFERROR(VLOOKUP(#REF!,[1]SIGEF!$A:$O,6,0),0)</f>
        <v>0</v>
      </c>
      <c r="H77" s="14">
        <f>IFERROR(VLOOKUP(#REF!,[1]SIGEF!$A:$O,7,0),0)</f>
        <v>0</v>
      </c>
      <c r="I77" s="14">
        <f>IFERROR(VLOOKUP(#REF!,[1]SIGEF!$A:$O,8,0),0)</f>
        <v>0</v>
      </c>
      <c r="J77" s="14">
        <f>IFERROR(VLOOKUP(#REF!,[1]SIGEF!$A:$O,9,0),0)</f>
        <v>0</v>
      </c>
      <c r="K77" s="14">
        <v>0</v>
      </c>
      <c r="L77" s="14">
        <f>IFERROR(VLOOKUP(#REF!,[1]SIGEF!#REF!,12,0),0)</f>
        <v>0</v>
      </c>
      <c r="M77" s="14">
        <f>IFERROR(VLOOKUP(#REF!,[1]SIGEF!#REF!,13,0),0)</f>
        <v>0</v>
      </c>
      <c r="N77" s="14">
        <f>IFERROR(VLOOKUP(#REF!,[1]SIGEF!#REF!,14,0),0)</f>
        <v>0</v>
      </c>
      <c r="O77" s="14">
        <f>IFERROR(VLOOKUP(#REF!,[1]SIGEF!#REF!,15,0),0)</f>
        <v>0</v>
      </c>
      <c r="P77" s="14">
        <f t="shared" si="6"/>
        <v>0</v>
      </c>
    </row>
    <row r="78" spans="1:16" ht="16.5" x14ac:dyDescent="0.2">
      <c r="A78" s="15" t="s">
        <v>85</v>
      </c>
      <c r="B78" s="14">
        <f>IFERROR(VLOOKUP(#REF!,[1]PRESUPUESTO!$A:$U,5,0),0)</f>
        <v>0</v>
      </c>
      <c r="C78" s="14">
        <v>0</v>
      </c>
      <c r="D78" s="14">
        <f>IFERROR(VLOOKUP(#REF!,[1]SIGEF!$A:$O,3,0),0)</f>
        <v>0</v>
      </c>
      <c r="E78" s="14">
        <f>IFERROR(VLOOKUP(#REF!,[1]SIGEF!$A:$O,4,0),0)</f>
        <v>0</v>
      </c>
      <c r="F78" s="14">
        <f>IFERROR(VLOOKUP(#REF!,[1]SIGEF!$A:$O,5,0),0)</f>
        <v>0</v>
      </c>
      <c r="G78" s="14">
        <f>IFERROR(VLOOKUP(#REF!,[1]SIGEF!$A:$O,6,0),0)</f>
        <v>0</v>
      </c>
      <c r="H78" s="14">
        <f>IFERROR(VLOOKUP(#REF!,[1]SIGEF!$A:$O,7,0),0)</f>
        <v>0</v>
      </c>
      <c r="I78" s="14">
        <f>IFERROR(VLOOKUP(#REF!,[1]SIGEF!$A:$O,8,0),0)</f>
        <v>0</v>
      </c>
      <c r="J78" s="14">
        <f>IFERROR(VLOOKUP(#REF!,[1]SIGEF!$A:$O,9,0),0)</f>
        <v>0</v>
      </c>
      <c r="K78" s="14">
        <v>0</v>
      </c>
      <c r="L78" s="14">
        <f>IFERROR(VLOOKUP(#REF!,[1]SIGEF!#REF!,12,0),0)</f>
        <v>0</v>
      </c>
      <c r="M78" s="14">
        <f>IFERROR(VLOOKUP(#REF!,[1]SIGEF!#REF!,13,0),0)</f>
        <v>0</v>
      </c>
      <c r="N78" s="14">
        <f>IFERROR(VLOOKUP(#REF!,[1]SIGEF!#REF!,14,0),0)</f>
        <v>0</v>
      </c>
      <c r="O78" s="14">
        <f>IFERROR(VLOOKUP(#REF!,[1]SIGEF!#REF!,15,0),0)</f>
        <v>0</v>
      </c>
      <c r="P78" s="14">
        <f t="shared" si="6"/>
        <v>0</v>
      </c>
    </row>
    <row r="79" spans="1:16" x14ac:dyDescent="0.2">
      <c r="A79" s="8" t="s">
        <v>86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spans="1:16" x14ac:dyDescent="0.2">
      <c r="A80" s="10" t="s">
        <v>87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/>
      <c r="I80" s="11"/>
      <c r="J80" s="11">
        <f>IFERROR(VLOOKUP(#REF!,[1]SIGEF!$A:$O,9,0),0)</f>
        <v>0</v>
      </c>
      <c r="K80" s="11"/>
      <c r="L80" s="11"/>
      <c r="M80" s="11"/>
      <c r="N80" s="11"/>
      <c r="O80" s="11"/>
      <c r="P80" s="11">
        <v>0</v>
      </c>
    </row>
    <row r="81" spans="1:16" x14ac:dyDescent="0.2">
      <c r="A81" s="15" t="s">
        <v>88</v>
      </c>
      <c r="B81" s="14">
        <f>IFERROR(VLOOKUP(#REF!,[1]PRESUPUESTO!$A:$U,9,0),0)</f>
        <v>0</v>
      </c>
      <c r="C81" s="14">
        <v>0</v>
      </c>
      <c r="D81" s="14">
        <f>IFERROR(VLOOKUP(#REF!,[1]SIGEF!$A:$O,3,0),0)</f>
        <v>0</v>
      </c>
      <c r="E81" s="14">
        <f>IFERROR(VLOOKUP(#REF!,[1]SIGEF!$A:$O,4,0),0)</f>
        <v>0</v>
      </c>
      <c r="F81" s="14">
        <f>IFERROR(VLOOKUP(#REF!,[1]SIGEF!$A:$O,5,0),0)</f>
        <v>0</v>
      </c>
      <c r="G81" s="14">
        <f>IFERROR(VLOOKUP(#REF!,[1]SIGEF!$A:$O,6,0),0)</f>
        <v>0</v>
      </c>
      <c r="H81" s="14">
        <f>IFERROR(VLOOKUP(#REF!,[1]SIGEF!$A:$O,7,0),0)</f>
        <v>0</v>
      </c>
      <c r="I81" s="14">
        <f>IFERROR(VLOOKUP(#REF!,[1]SIGEF!$A:$O,8,0),0)</f>
        <v>0</v>
      </c>
      <c r="J81" s="14">
        <f>IFERROR(VLOOKUP(#REF!,[1]SIGEF!$A:$O,9,0),0)</f>
        <v>0</v>
      </c>
      <c r="K81" s="14">
        <v>0</v>
      </c>
      <c r="L81" s="14">
        <f>IFERROR(VLOOKUP(#REF!,[1]SIGEF!#REF!,12,0),0)</f>
        <v>0</v>
      </c>
      <c r="M81" s="14">
        <f>IFERROR(VLOOKUP(#REF!,[1]SIGEF!#REF!,13,0),0)</f>
        <v>0</v>
      </c>
      <c r="N81" s="14">
        <f>IFERROR(VLOOKUP(#REF!,[1]SIGEF!#REF!,14,0),0)</f>
        <v>0</v>
      </c>
      <c r="O81" s="14">
        <f>IFERROR(VLOOKUP(#REF!,[1]SIGEF!#REF!,15,0),0)</f>
        <v>0</v>
      </c>
      <c r="P81" s="14">
        <f>D81+E81+F81+G81+H81+I81+J81+K81+L81+M81+N81+O81</f>
        <v>0</v>
      </c>
    </row>
    <row r="82" spans="1:16" x14ac:dyDescent="0.2">
      <c r="A82" s="15" t="s">
        <v>89</v>
      </c>
      <c r="B82" s="14">
        <f>IFERROR(VLOOKUP(#REF!,[1]PRESUPUESTO!$A:$U,9,0),0)</f>
        <v>0</v>
      </c>
      <c r="C82" s="14">
        <v>0</v>
      </c>
      <c r="D82" s="14">
        <f>IFERROR(VLOOKUP(#REF!,[1]SIGEF!$A:$O,3,0),0)</f>
        <v>0</v>
      </c>
      <c r="E82" s="14">
        <f>IFERROR(VLOOKUP(#REF!,[1]SIGEF!$A:$O,4,0),0)</f>
        <v>0</v>
      </c>
      <c r="F82" s="14">
        <f>IFERROR(VLOOKUP(#REF!,[1]SIGEF!$A:$O,5,0),0)</f>
        <v>0</v>
      </c>
      <c r="G82" s="14">
        <f>IFERROR(VLOOKUP(#REF!,[1]SIGEF!$A:$O,6,0),0)</f>
        <v>0</v>
      </c>
      <c r="H82" s="14">
        <f>IFERROR(VLOOKUP(#REF!,[1]SIGEF!$A:$O,7,0),0)</f>
        <v>0</v>
      </c>
      <c r="I82" s="14">
        <f>IFERROR(VLOOKUP(#REF!,[1]SIGEF!$A:$O,8,0),0)</f>
        <v>0</v>
      </c>
      <c r="J82" s="14">
        <f>IFERROR(VLOOKUP(#REF!,[1]SIGEF!$A:$O,9,0),0)</f>
        <v>0</v>
      </c>
      <c r="K82" s="14">
        <v>0</v>
      </c>
      <c r="L82" s="14">
        <f>IFERROR(VLOOKUP(#REF!,[1]SIGEF!#REF!,12,0),0)</f>
        <v>0</v>
      </c>
      <c r="M82" s="14">
        <f>IFERROR(VLOOKUP(#REF!,[1]SIGEF!#REF!,13,0),0)</f>
        <v>0</v>
      </c>
      <c r="N82" s="14">
        <f>IFERROR(VLOOKUP(#REF!,[1]SIGEF!#REF!,14,0),0)</f>
        <v>0</v>
      </c>
      <c r="O82" s="14">
        <f>IFERROR(VLOOKUP(#REF!,[1]SIGEF!#REF!,15,0),0)</f>
        <v>0</v>
      </c>
      <c r="P82" s="14">
        <f>D82+E82+F82+G82+H82+I82+J82+K82+L82+M82+N82+O82</f>
        <v>0</v>
      </c>
    </row>
    <row r="83" spans="1:16" x14ac:dyDescent="0.2">
      <c r="A83" s="18" t="s">
        <v>90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/>
      <c r="I83" s="11"/>
      <c r="J83" s="11">
        <f>IFERROR(VLOOKUP(#REF!,[1]SIGEF!$A:$O,9,0),0)</f>
        <v>0</v>
      </c>
      <c r="K83" s="11"/>
      <c r="L83" s="11"/>
      <c r="M83" s="11"/>
      <c r="N83" s="11"/>
      <c r="O83" s="11"/>
      <c r="P83" s="11">
        <f>D83+E83+F83+G83+H83+I83+J83+K83+L83+M83+N83+O83</f>
        <v>0</v>
      </c>
    </row>
    <row r="84" spans="1:16" x14ac:dyDescent="0.2">
      <c r="A84" s="15" t="s">
        <v>91</v>
      </c>
      <c r="B84" s="14">
        <f>IFERROR(VLOOKUP(#REF!,[1]PRESUPUESTO!$A:$U,9,0),0)</f>
        <v>0</v>
      </c>
      <c r="C84" s="14">
        <v>0</v>
      </c>
      <c r="D84" s="14">
        <f>IFERROR(VLOOKUP(#REF!,[1]SIGEF!$A:$O,3,0),0)</f>
        <v>0</v>
      </c>
      <c r="E84" s="14">
        <f>IFERROR(VLOOKUP(#REF!,[1]SIGEF!$A:$O,4,0),0)</f>
        <v>0</v>
      </c>
      <c r="F84" s="14">
        <f>IFERROR(VLOOKUP(#REF!,[1]SIGEF!$A:$O,5,0),0)</f>
        <v>0</v>
      </c>
      <c r="G84" s="14">
        <f>IFERROR(VLOOKUP(#REF!,[1]SIGEF!$A:$O,6,0),0)</f>
        <v>0</v>
      </c>
      <c r="H84" s="14">
        <f>IFERROR(VLOOKUP(#REF!,[1]SIGEF!$A:$O,7,0),0)</f>
        <v>0</v>
      </c>
      <c r="I84" s="14">
        <f>IFERROR(VLOOKUP(#REF!,[1]SIGEF!$A:$O,8,0),0)</f>
        <v>0</v>
      </c>
      <c r="J84" s="14">
        <f>IFERROR(VLOOKUP(#REF!,[1]SIGEF!$A:$O,9,0),0)</f>
        <v>0</v>
      </c>
      <c r="K84" s="14">
        <v>0</v>
      </c>
      <c r="L84" s="14">
        <f>IFERROR(VLOOKUP(#REF!,[1]SIGEF!#REF!,12,0),0)</f>
        <v>0</v>
      </c>
      <c r="M84" s="14">
        <f>IFERROR(VLOOKUP(#REF!,[1]SIGEF!#REF!,13,0),0)</f>
        <v>0</v>
      </c>
      <c r="N84" s="14">
        <f>IFERROR(VLOOKUP(#REF!,[1]SIGEF!#REF!,14,0),0)</f>
        <v>0</v>
      </c>
      <c r="O84" s="14">
        <f>IFERROR(VLOOKUP(#REF!,[1]SIGEF!#REF!,15,0),0)</f>
        <v>0</v>
      </c>
      <c r="P84" s="14">
        <f>D84+E84+F84+G84+H84+I84+J84+K84+L84+M84+N84+O84</f>
        <v>0</v>
      </c>
    </row>
    <row r="85" spans="1:16" x14ac:dyDescent="0.2">
      <c r="A85" s="15" t="s">
        <v>92</v>
      </c>
      <c r="B85" s="14">
        <f>IFERROR(VLOOKUP(#REF!,[1]PRESUPUESTO!$A:$U,9,0),0)</f>
        <v>0</v>
      </c>
      <c r="C85" s="14">
        <v>0</v>
      </c>
      <c r="D85" s="14">
        <f>IFERROR(VLOOKUP(#REF!,[1]SIGEF!$A:$O,3,0),0)</f>
        <v>0</v>
      </c>
      <c r="E85" s="14">
        <f>IFERROR(VLOOKUP(#REF!,[1]SIGEF!$A:$O,4,0),0)</f>
        <v>0</v>
      </c>
      <c r="F85" s="14">
        <f>IFERROR(VLOOKUP(#REF!,[1]SIGEF!$A:$O,5,0),0)</f>
        <v>0</v>
      </c>
      <c r="G85" s="14">
        <f>IFERROR(VLOOKUP(#REF!,[1]SIGEF!$A:$O,6,0),0)</f>
        <v>0</v>
      </c>
      <c r="H85" s="14">
        <f>IFERROR(VLOOKUP(#REF!,[1]SIGEF!$A:$O,7,0),0)</f>
        <v>0</v>
      </c>
      <c r="I85" s="14">
        <f>IFERROR(VLOOKUP(#REF!,[1]SIGEF!$A:$O,8,0),0)</f>
        <v>0</v>
      </c>
      <c r="J85" s="14">
        <f>IFERROR(VLOOKUP(#REF!,[1]SIGEF!$A:$O,9,0),0)</f>
        <v>0</v>
      </c>
      <c r="K85" s="14">
        <v>0</v>
      </c>
      <c r="L85" s="14">
        <f>IFERROR(VLOOKUP(#REF!,[1]SIGEF!#REF!,12,0),0)</f>
        <v>0</v>
      </c>
      <c r="M85" s="14">
        <f>IFERROR(VLOOKUP(#REF!,[1]SIGEF!#REF!,13,0),0)</f>
        <v>0</v>
      </c>
      <c r="N85" s="14">
        <f>IFERROR(VLOOKUP(#REF!,[1]SIGEF!#REF!,14,0),0)</f>
        <v>0</v>
      </c>
      <c r="O85" s="14">
        <f>IFERROR(VLOOKUP(#REF!,[1]SIGEF!#REF!,15,0),0)</f>
        <v>0</v>
      </c>
      <c r="P85" s="14">
        <f>D85+E85+F85+G85+H85+I85+J85+K85+L85+M85+N85+O85</f>
        <v>0</v>
      </c>
    </row>
    <row r="86" spans="1:16" x14ac:dyDescent="0.2">
      <c r="A86" s="18" t="s">
        <v>93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/>
      <c r="I86" s="11"/>
      <c r="J86" s="11">
        <f>IFERROR(VLOOKUP(#REF!,[1]SIGEF!$A:$O,9,0),0)</f>
        <v>0</v>
      </c>
      <c r="K86" s="11"/>
      <c r="L86" s="11"/>
      <c r="M86" s="11"/>
      <c r="N86" s="11"/>
      <c r="O86" s="11"/>
      <c r="P86" s="11">
        <v>0</v>
      </c>
    </row>
    <row r="87" spans="1:16" x14ac:dyDescent="0.2">
      <c r="A87" s="15" t="s">
        <v>94</v>
      </c>
      <c r="B87" s="14">
        <f>IFERROR(VLOOKUP(#REF!,[1]PRESUPUESTO!$A:$U,9,0),0)</f>
        <v>0</v>
      </c>
      <c r="C87" s="14">
        <v>0</v>
      </c>
      <c r="D87" s="14">
        <f>IFERROR(VLOOKUP(#REF!,[1]SIGEF!$A:$O,3,0),0)</f>
        <v>0</v>
      </c>
      <c r="E87" s="14">
        <f>IFERROR(VLOOKUP(#REF!,[1]SIGEF!$A:$O,4,0),0)</f>
        <v>0</v>
      </c>
      <c r="F87" s="14">
        <f>IFERROR(VLOOKUP(#REF!,[1]SIGEF!$A:$O,5,0),0)</f>
        <v>0</v>
      </c>
      <c r="G87" s="14">
        <f>IFERROR(VLOOKUP(#REF!,[1]SIGEF!$A:$O,6,0),0)</f>
        <v>0</v>
      </c>
      <c r="H87" s="14">
        <f>IFERROR(VLOOKUP(#REF!,[1]SIGEF!$A:$O,7,0),0)</f>
        <v>0</v>
      </c>
      <c r="I87" s="14">
        <f>IFERROR(VLOOKUP(#REF!,[1]SIGEF!$A:$O,8,0),0)</f>
        <v>0</v>
      </c>
      <c r="J87" s="14">
        <f>IFERROR(VLOOKUP(#REF!,[1]SIGEF!$A:$O,9,0),0)</f>
        <v>0</v>
      </c>
      <c r="K87" s="14">
        <v>0</v>
      </c>
      <c r="L87" s="14">
        <f>IFERROR(VLOOKUP(#REF!,[1]SIGEF!#REF!,12,0),0)</f>
        <v>0</v>
      </c>
      <c r="M87" s="14">
        <f>IFERROR(VLOOKUP(#REF!,[1]SIGEF!#REF!,13,0),0)</f>
        <v>0</v>
      </c>
      <c r="N87" s="14">
        <f>IFERROR(VLOOKUP(#REF!,[1]SIGEF!#REF!,14,0),0)</f>
        <v>0</v>
      </c>
      <c r="O87" s="14">
        <f>IFERROR(VLOOKUP(#REF!,[1]SIGEF!#REF!,15,0),0)</f>
        <v>0</v>
      </c>
      <c r="P87" s="14">
        <f>D87+E87+F87+G87+H87+I87+J87+K87+L87+M87+N87+O87</f>
        <v>0</v>
      </c>
    </row>
    <row r="88" spans="1:16" s="27" customFormat="1" x14ac:dyDescent="0.2">
      <c r="A88" s="3" t="s">
        <v>95</v>
      </c>
      <c r="B88" s="4">
        <f>B15+B21+B31+B41+B50+B57+B67</f>
        <v>3017699205</v>
      </c>
      <c r="C88" s="4">
        <f>C15+C21+C31+C41+C50+C57+C67</f>
        <v>3554446091.6499996</v>
      </c>
      <c r="D88" s="5">
        <f t="shared" ref="D88:P88" si="14">D15+D21+D31+D41+D50+D57+D67</f>
        <v>147778188.30000001</v>
      </c>
      <c r="E88" s="5">
        <f>E15+E21+E31+E41+E50+E57+E67</f>
        <v>193226159.91000003</v>
      </c>
      <c r="F88" s="5">
        <f>F15+F21+F31+F41+F50+F57+F67</f>
        <v>225164099.02000004</v>
      </c>
      <c r="G88" s="5">
        <f t="shared" si="14"/>
        <v>197365589.28000003</v>
      </c>
      <c r="H88" s="5">
        <f t="shared" si="14"/>
        <v>198328615.47</v>
      </c>
      <c r="I88" s="4">
        <f t="shared" si="14"/>
        <v>290646212.53999996</v>
      </c>
      <c r="J88" s="4">
        <f t="shared" si="14"/>
        <v>289998271.59000003</v>
      </c>
      <c r="K88" s="4">
        <f t="shared" si="14"/>
        <v>247360202.81000003</v>
      </c>
      <c r="L88" s="4">
        <f t="shared" si="14"/>
        <v>209769898.92000005</v>
      </c>
      <c r="M88" s="4">
        <f t="shared" si="14"/>
        <v>297670902.25000006</v>
      </c>
      <c r="N88" s="4">
        <f t="shared" si="14"/>
        <v>478926597.74999994</v>
      </c>
      <c r="O88" s="4">
        <f t="shared" si="14"/>
        <v>726663162.63999999</v>
      </c>
      <c r="P88" s="4">
        <f t="shared" si="14"/>
        <v>3502897900.480001</v>
      </c>
    </row>
    <row r="89" spans="1:16" ht="16.899999999999999" customHeight="1" x14ac:dyDescent="0.2">
      <c r="A89" s="20" t="s">
        <v>104</v>
      </c>
      <c r="B89" s="20"/>
      <c r="C89" s="20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0"/>
      <c r="O89" s="20"/>
      <c r="P89" s="20"/>
    </row>
    <row r="90" spans="1:16" ht="16.899999999999999" customHeight="1" x14ac:dyDescent="0.2">
      <c r="A90" s="45" t="s">
        <v>98</v>
      </c>
      <c r="B90" s="45"/>
      <c r="C90" s="45"/>
      <c r="D90" s="45"/>
      <c r="E90" s="45"/>
      <c r="F90" s="45"/>
      <c r="G90" s="45"/>
      <c r="H90" s="45"/>
      <c r="I90" s="45"/>
      <c r="J90" s="45"/>
      <c r="K90" s="20"/>
      <c r="L90" s="20"/>
      <c r="M90" s="20"/>
      <c r="N90" s="20"/>
      <c r="O90" s="20"/>
      <c r="P90" s="20"/>
    </row>
    <row r="91" spans="1:16" ht="14.25" customHeight="1" x14ac:dyDescent="0.2">
      <c r="A91" s="46" t="s">
        <v>99</v>
      </c>
      <c r="B91" s="46"/>
      <c r="C91" s="46"/>
      <c r="D91" s="46"/>
      <c r="E91" s="46"/>
      <c r="F91" s="46"/>
      <c r="G91" s="46"/>
      <c r="H91" s="46"/>
      <c r="I91" s="46"/>
      <c r="J91" s="46"/>
      <c r="K91" s="20"/>
      <c r="L91" s="20"/>
      <c r="M91" s="20"/>
      <c r="N91" s="20"/>
      <c r="O91" s="20"/>
      <c r="P91" s="20"/>
    </row>
    <row r="92" spans="1:16" ht="26.45" customHeight="1" x14ac:dyDescent="0.2">
      <c r="A92" s="45" t="s">
        <v>100</v>
      </c>
      <c r="B92" s="45"/>
      <c r="C92" s="45"/>
      <c r="D92" s="29"/>
      <c r="E92" s="29"/>
      <c r="F92" s="29"/>
      <c r="G92" s="29"/>
      <c r="H92" s="29"/>
      <c r="I92" s="29"/>
      <c r="J92" s="29"/>
      <c r="K92" s="20"/>
      <c r="L92" s="20"/>
      <c r="M92" s="20"/>
      <c r="N92" s="20"/>
      <c r="O92" s="20"/>
      <c r="P92" s="20"/>
    </row>
    <row r="93" spans="1:16" ht="26.45" customHeight="1" x14ac:dyDescent="0.2">
      <c r="A93" s="15"/>
      <c r="B93" s="15"/>
      <c r="C93" s="15"/>
      <c r="D93" s="29"/>
      <c r="E93" s="29"/>
      <c r="F93" s="29"/>
      <c r="G93" s="29"/>
      <c r="H93" s="29"/>
      <c r="I93" s="29"/>
      <c r="J93" s="29"/>
      <c r="K93" s="20"/>
      <c r="L93" s="20"/>
      <c r="M93" s="20"/>
      <c r="N93" s="20"/>
      <c r="O93" s="20"/>
      <c r="P93" s="20"/>
    </row>
    <row r="94" spans="1:16" ht="34.15" customHeight="1" x14ac:dyDescent="0.2">
      <c r="A94" s="22"/>
      <c r="B94" s="15"/>
      <c r="C94" s="15"/>
      <c r="D94" s="15"/>
      <c r="E94" s="15"/>
      <c r="F94" s="15"/>
      <c r="G94" s="15"/>
      <c r="H94" s="15"/>
      <c r="I94" s="15"/>
      <c r="J94" s="15"/>
      <c r="K94" s="20"/>
      <c r="L94" s="23"/>
      <c r="M94" s="23"/>
      <c r="N94" s="23"/>
      <c r="O94" s="23"/>
      <c r="P94" s="23"/>
    </row>
    <row r="95" spans="1:16" s="17" customFormat="1" ht="15" x14ac:dyDescent="0.2">
      <c r="A95" s="6" t="s">
        <v>102</v>
      </c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36" t="s">
        <v>101</v>
      </c>
      <c r="M95" s="36"/>
      <c r="N95" s="36"/>
      <c r="O95" s="36"/>
      <c r="P95" s="36"/>
    </row>
    <row r="96" spans="1:16" ht="15" x14ac:dyDescent="0.2">
      <c r="A96" s="25" t="s">
        <v>96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37" t="s">
        <v>97</v>
      </c>
      <c r="M96" s="37"/>
      <c r="N96" s="37"/>
      <c r="O96" s="37"/>
      <c r="P96" s="37"/>
    </row>
    <row r="97" spans="1:16" x14ac:dyDescent="0.2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</row>
    <row r="98" spans="1:16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1:16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6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</sheetData>
  <mergeCells count="15">
    <mergeCell ref="L95:P95"/>
    <mergeCell ref="L96:P96"/>
    <mergeCell ref="A11:P11"/>
    <mergeCell ref="A6:P6"/>
    <mergeCell ref="A7:P7"/>
    <mergeCell ref="A8:P8"/>
    <mergeCell ref="A9:P9"/>
    <mergeCell ref="A10:P10"/>
    <mergeCell ref="A12:A13"/>
    <mergeCell ref="B12:B13"/>
    <mergeCell ref="C12:C13"/>
    <mergeCell ref="D12:P12"/>
    <mergeCell ref="A90:J90"/>
    <mergeCell ref="A91:J91"/>
    <mergeCell ref="A92:C92"/>
  </mergeCells>
  <printOptions horizontalCentered="1"/>
  <pageMargins left="0.17" right="0" top="0.49" bottom="0.6" header="0.3" footer="0.3"/>
  <pageSetup paperSize="5" scale="90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0216</vt:lpstr>
      <vt:lpstr>'0216'!Print_Area</vt:lpstr>
      <vt:lpstr>'0216'!Print_Titles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2023-01-16T15:28:11Z</cp:lastPrinted>
  <dcterms:created xsi:type="dcterms:W3CDTF">2022-09-16T14:51:44Z</dcterms:created>
  <dcterms:modified xsi:type="dcterms:W3CDTF">2023-01-16T15:32:53Z</dcterms:modified>
</cp:coreProperties>
</file>