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Z:\AÑO 2022\Portal Transparencia\Diciembre\Presupuesto\"/>
    </mc:Choice>
  </mc:AlternateContent>
  <xr:revisionPtr revIDLastSave="0" documentId="13_ncr:1_{FF961F41-A62C-40A7-BC0D-E106ABA292F9}" xr6:coauthVersionLast="47" xr6:coauthVersionMax="47" xr10:uidLastSave="{00000000-0000-0000-0000-000000000000}"/>
  <bookViews>
    <workbookView xWindow="-120" yWindow="-120" windowWidth="29040" windowHeight="15840" xr2:uid="{FC1906C0-413A-4D5D-8CDD-37ECD67BC6BF}"/>
  </bookViews>
  <sheets>
    <sheet name="0001" sheetId="2" r:id="rId1"/>
    <sheet name="listado de los lib." sheetId="4" r:id="rId2"/>
  </sheets>
  <externalReferences>
    <externalReference r:id="rId3"/>
  </externalReferences>
  <definedNames>
    <definedName name="_xlnm.Print_Area" localSheetId="0">'0001'!$A$1:$P$92</definedName>
    <definedName name="_xlnm.Print_Area" localSheetId="1">'listado de los lib.'!$A$1:$E$246</definedName>
    <definedName name="_xlnm.Print_Titles" localSheetId="0">'0001'!$1:$10</definedName>
    <definedName name="_xlnm.Print_Titles" localSheetId="1">'listado de los lib.'!$12:$12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6" i="4" l="1"/>
  <c r="C32" i="2"/>
  <c r="B15" i="2"/>
  <c r="K12" i="2" l="1"/>
  <c r="C18" i="2"/>
  <c r="D18" i="2"/>
  <c r="E18" i="2"/>
  <c r="F18" i="2"/>
  <c r="G18" i="2"/>
  <c r="H18" i="2"/>
  <c r="I18" i="2"/>
  <c r="J18" i="2"/>
  <c r="K18" i="2"/>
  <c r="L18" i="2"/>
  <c r="M18" i="2"/>
  <c r="N18" i="2"/>
  <c r="B18" i="2"/>
  <c r="K28" i="2"/>
  <c r="K38" i="2"/>
  <c r="B47" i="2"/>
  <c r="C48" i="2" l="1"/>
  <c r="D48" i="2"/>
  <c r="E48" i="2"/>
  <c r="F48" i="2"/>
  <c r="G48" i="2"/>
  <c r="H48" i="2"/>
  <c r="I48" i="2"/>
  <c r="J48" i="2"/>
  <c r="K48" i="2"/>
  <c r="L48" i="2"/>
  <c r="M48" i="2"/>
  <c r="N48" i="2"/>
  <c r="O48" i="2"/>
  <c r="O79" i="2"/>
  <c r="N79" i="2"/>
  <c r="O78" i="2"/>
  <c r="O77" i="2" l="1"/>
  <c r="P48" i="2"/>
  <c r="O84" i="2" l="1"/>
  <c r="O83" i="2" s="1"/>
  <c r="N84" i="2"/>
  <c r="N83" i="2" s="1"/>
  <c r="M84" i="2"/>
  <c r="M83" i="2" s="1"/>
  <c r="L84" i="2"/>
  <c r="L83" i="2" s="1"/>
  <c r="K84" i="2"/>
  <c r="K83" i="2" s="1"/>
  <c r="J84" i="2"/>
  <c r="J83" i="2" s="1"/>
  <c r="I84" i="2"/>
  <c r="I83" i="2" s="1"/>
  <c r="H84" i="2"/>
  <c r="H83" i="2" s="1"/>
  <c r="G84" i="2"/>
  <c r="G83" i="2" s="1"/>
  <c r="F84" i="2"/>
  <c r="F83" i="2" s="1"/>
  <c r="E84" i="2"/>
  <c r="E83" i="2" s="1"/>
  <c r="D84" i="2"/>
  <c r="D83" i="2" s="1"/>
  <c r="C84" i="2"/>
  <c r="C83" i="2" s="1"/>
  <c r="B84" i="2"/>
  <c r="B83" i="2" s="1"/>
  <c r="O82" i="2"/>
  <c r="N82" i="2"/>
  <c r="M82" i="2"/>
  <c r="L82" i="2"/>
  <c r="K82" i="2"/>
  <c r="J82" i="2"/>
  <c r="I82" i="2"/>
  <c r="H82" i="2"/>
  <c r="G82" i="2"/>
  <c r="F82" i="2"/>
  <c r="E82" i="2"/>
  <c r="D82" i="2"/>
  <c r="C82" i="2"/>
  <c r="B82" i="2"/>
  <c r="O81" i="2"/>
  <c r="O80" i="2" s="1"/>
  <c r="O76" i="2" s="1"/>
  <c r="N81" i="2"/>
  <c r="M81" i="2"/>
  <c r="M80" i="2" s="1"/>
  <c r="L81" i="2"/>
  <c r="K81" i="2"/>
  <c r="J81" i="2"/>
  <c r="I81" i="2"/>
  <c r="H81" i="2"/>
  <c r="G81" i="2"/>
  <c r="G80" i="2" s="1"/>
  <c r="F81" i="2"/>
  <c r="E81" i="2"/>
  <c r="E80" i="2" s="1"/>
  <c r="D81" i="2"/>
  <c r="C81" i="2"/>
  <c r="B81" i="2"/>
  <c r="M79" i="2"/>
  <c r="L79" i="2"/>
  <c r="K79" i="2"/>
  <c r="J79" i="2"/>
  <c r="I79" i="2"/>
  <c r="H79" i="2"/>
  <c r="G79" i="2"/>
  <c r="F79" i="2"/>
  <c r="E79" i="2"/>
  <c r="D79" i="2"/>
  <c r="C79" i="2"/>
  <c r="B79" i="2"/>
  <c r="N78" i="2"/>
  <c r="N77" i="2" s="1"/>
  <c r="M78" i="2"/>
  <c r="L78" i="2"/>
  <c r="K78" i="2"/>
  <c r="J78" i="2"/>
  <c r="I78" i="2"/>
  <c r="H78" i="2"/>
  <c r="H77" i="2" s="1"/>
  <c r="G78" i="2"/>
  <c r="G77" i="2" s="1"/>
  <c r="F78" i="2"/>
  <c r="E78" i="2"/>
  <c r="D78" i="2"/>
  <c r="C78" i="2"/>
  <c r="B78" i="2"/>
  <c r="O75" i="2"/>
  <c r="N75" i="2"/>
  <c r="M75" i="2"/>
  <c r="L75" i="2"/>
  <c r="K75" i="2"/>
  <c r="J75" i="2"/>
  <c r="I75" i="2"/>
  <c r="H75" i="2"/>
  <c r="G75" i="2"/>
  <c r="F75" i="2"/>
  <c r="E75" i="2"/>
  <c r="D75" i="2"/>
  <c r="C75" i="2"/>
  <c r="B75" i="2"/>
  <c r="O74" i="2"/>
  <c r="N74" i="2"/>
  <c r="M74" i="2"/>
  <c r="L74" i="2"/>
  <c r="K74" i="2"/>
  <c r="J74" i="2"/>
  <c r="I74" i="2"/>
  <c r="H74" i="2"/>
  <c r="G74" i="2"/>
  <c r="F74" i="2"/>
  <c r="E74" i="2"/>
  <c r="D74" i="2"/>
  <c r="C74" i="2"/>
  <c r="B74" i="2"/>
  <c r="O73" i="2"/>
  <c r="N73" i="2"/>
  <c r="M73" i="2"/>
  <c r="L73" i="2"/>
  <c r="K73" i="2"/>
  <c r="J73" i="2"/>
  <c r="J72" i="2" s="1"/>
  <c r="I73" i="2"/>
  <c r="H73" i="2"/>
  <c r="G73" i="2"/>
  <c r="F73" i="2"/>
  <c r="E73" i="2"/>
  <c r="D73" i="2"/>
  <c r="C73" i="2"/>
  <c r="B73" i="2"/>
  <c r="B72" i="2" s="1"/>
  <c r="O71" i="2"/>
  <c r="N71" i="2"/>
  <c r="M71" i="2"/>
  <c r="L71" i="2"/>
  <c r="K71" i="2"/>
  <c r="J71" i="2"/>
  <c r="I71" i="2"/>
  <c r="H71" i="2"/>
  <c r="G71" i="2"/>
  <c r="F71" i="2"/>
  <c r="E71" i="2"/>
  <c r="D71" i="2"/>
  <c r="C71" i="2"/>
  <c r="B71" i="2"/>
  <c r="O70" i="2"/>
  <c r="N70" i="2"/>
  <c r="N69" i="2" s="1"/>
  <c r="M70" i="2"/>
  <c r="L70" i="2"/>
  <c r="K70" i="2"/>
  <c r="J70" i="2"/>
  <c r="I70" i="2"/>
  <c r="I69" i="2" s="1"/>
  <c r="H70" i="2"/>
  <c r="G70" i="2"/>
  <c r="F70" i="2"/>
  <c r="F69" i="2" s="1"/>
  <c r="E70" i="2"/>
  <c r="D70" i="2"/>
  <c r="C70" i="2"/>
  <c r="B70" i="2"/>
  <c r="O68" i="2"/>
  <c r="N68" i="2"/>
  <c r="M68" i="2"/>
  <c r="L68" i="2"/>
  <c r="K68" i="2"/>
  <c r="J68" i="2"/>
  <c r="I68" i="2"/>
  <c r="H68" i="2"/>
  <c r="G68" i="2"/>
  <c r="F68" i="2"/>
  <c r="E68" i="2"/>
  <c r="D68" i="2"/>
  <c r="C68" i="2"/>
  <c r="B68" i="2"/>
  <c r="O67" i="2"/>
  <c r="N67" i="2"/>
  <c r="M67" i="2"/>
  <c r="M64" i="2" s="1"/>
  <c r="L67" i="2"/>
  <c r="K67" i="2"/>
  <c r="J67" i="2"/>
  <c r="J64" i="2" s="1"/>
  <c r="I67" i="2"/>
  <c r="H67" i="2"/>
  <c r="H64" i="2" s="1"/>
  <c r="G67" i="2"/>
  <c r="F67" i="2"/>
  <c r="E67" i="2"/>
  <c r="E64" i="2" s="1"/>
  <c r="D67" i="2"/>
  <c r="C67" i="2"/>
  <c r="B67" i="2"/>
  <c r="B64" i="2" s="1"/>
  <c r="N65" i="2"/>
  <c r="O63" i="2"/>
  <c r="N63" i="2"/>
  <c r="O62" i="2"/>
  <c r="N62" i="2"/>
  <c r="M62" i="2"/>
  <c r="L62" i="2"/>
  <c r="K62" i="2"/>
  <c r="J62" i="2"/>
  <c r="I62" i="2"/>
  <c r="H62" i="2"/>
  <c r="G62" i="2"/>
  <c r="F62" i="2"/>
  <c r="E62" i="2"/>
  <c r="D62" i="2"/>
  <c r="C62" i="2"/>
  <c r="B62" i="2"/>
  <c r="O61" i="2"/>
  <c r="N61" i="2"/>
  <c r="M61" i="2"/>
  <c r="L61" i="2"/>
  <c r="K61" i="2"/>
  <c r="J61" i="2"/>
  <c r="I61" i="2"/>
  <c r="H61" i="2"/>
  <c r="G61" i="2"/>
  <c r="F61" i="2"/>
  <c r="E61" i="2"/>
  <c r="D61" i="2"/>
  <c r="C61" i="2"/>
  <c r="B61" i="2"/>
  <c r="N60" i="2"/>
  <c r="N59" i="2"/>
  <c r="N58" i="2"/>
  <c r="N57" i="2"/>
  <c r="M57" i="2"/>
  <c r="L57" i="2"/>
  <c r="K57" i="2"/>
  <c r="J57" i="2"/>
  <c r="I57" i="2"/>
  <c r="H57" i="2"/>
  <c r="G57" i="2"/>
  <c r="F57" i="2"/>
  <c r="E57" i="2"/>
  <c r="D57" i="2"/>
  <c r="B57" i="2"/>
  <c r="N55" i="2"/>
  <c r="O53" i="2"/>
  <c r="N53" i="2"/>
  <c r="M53" i="2"/>
  <c r="L53" i="2"/>
  <c r="K53" i="2"/>
  <c r="J53" i="2"/>
  <c r="I53" i="2"/>
  <c r="H53" i="2"/>
  <c r="G53" i="2"/>
  <c r="F53" i="2"/>
  <c r="E53" i="2"/>
  <c r="D53" i="2"/>
  <c r="C53" i="2"/>
  <c r="O52" i="2"/>
  <c r="N52" i="2"/>
  <c r="M52" i="2"/>
  <c r="L52" i="2"/>
  <c r="K52" i="2"/>
  <c r="J52" i="2"/>
  <c r="I52" i="2"/>
  <c r="H52" i="2"/>
  <c r="G52" i="2"/>
  <c r="F52" i="2"/>
  <c r="E52" i="2"/>
  <c r="D52" i="2"/>
  <c r="C52" i="2"/>
  <c r="M51" i="2"/>
  <c r="L51" i="2"/>
  <c r="K51" i="2"/>
  <c r="J51" i="2"/>
  <c r="I51" i="2"/>
  <c r="H51" i="2"/>
  <c r="G51" i="2"/>
  <c r="F51" i="2"/>
  <c r="E51" i="2"/>
  <c r="D51" i="2"/>
  <c r="O50" i="2"/>
  <c r="N50" i="2"/>
  <c r="M50" i="2"/>
  <c r="L50" i="2"/>
  <c r="K50" i="2"/>
  <c r="J50" i="2"/>
  <c r="I50" i="2"/>
  <c r="H50" i="2"/>
  <c r="G50" i="2"/>
  <c r="F50" i="2"/>
  <c r="E50" i="2"/>
  <c r="D50" i="2"/>
  <c r="C50" i="2"/>
  <c r="O49" i="2"/>
  <c r="N45" i="2"/>
  <c r="N44" i="2"/>
  <c r="M44" i="2"/>
  <c r="L44" i="2"/>
  <c r="J44" i="2"/>
  <c r="I44" i="2"/>
  <c r="H44" i="2"/>
  <c r="G44" i="2"/>
  <c r="F44" i="2"/>
  <c r="E44" i="2"/>
  <c r="D44" i="2"/>
  <c r="C44" i="2"/>
  <c r="B44" i="2"/>
  <c r="N43" i="2"/>
  <c r="M43" i="2"/>
  <c r="L43" i="2"/>
  <c r="J43" i="2"/>
  <c r="I43" i="2"/>
  <c r="H43" i="2"/>
  <c r="G43" i="2"/>
  <c r="F43" i="2"/>
  <c r="E43" i="2"/>
  <c r="D43" i="2"/>
  <c r="C43" i="2"/>
  <c r="B43" i="2"/>
  <c r="N41" i="2"/>
  <c r="M41" i="2"/>
  <c r="L41" i="2"/>
  <c r="J41" i="2"/>
  <c r="I41" i="2"/>
  <c r="H41" i="2"/>
  <c r="G41" i="2"/>
  <c r="F41" i="2"/>
  <c r="E41" i="2"/>
  <c r="D41" i="2"/>
  <c r="C41" i="2"/>
  <c r="B41" i="2"/>
  <c r="O36" i="2"/>
  <c r="N36" i="2"/>
  <c r="M36" i="2"/>
  <c r="L36" i="2"/>
  <c r="J36" i="2"/>
  <c r="I36" i="2"/>
  <c r="H36" i="2"/>
  <c r="G36" i="2"/>
  <c r="F36" i="2"/>
  <c r="E36" i="2"/>
  <c r="D36" i="2"/>
  <c r="C36" i="2"/>
  <c r="C28" i="2" s="1"/>
  <c r="B36" i="2"/>
  <c r="O32" i="2"/>
  <c r="N32" i="2"/>
  <c r="N28" i="2" s="1"/>
  <c r="M32" i="2"/>
  <c r="L32" i="2"/>
  <c r="L28" i="2" s="1"/>
  <c r="J32" i="2"/>
  <c r="J28" i="2" s="1"/>
  <c r="I32" i="2"/>
  <c r="I28" i="2" s="1"/>
  <c r="H32" i="2"/>
  <c r="G32" i="2"/>
  <c r="G28" i="2" s="1"/>
  <c r="F32" i="2"/>
  <c r="F28" i="2" s="1"/>
  <c r="E32" i="2"/>
  <c r="E28" i="2" s="1"/>
  <c r="D32" i="2"/>
  <c r="B32" i="2"/>
  <c r="O18" i="2"/>
  <c r="P17" i="2"/>
  <c r="O16" i="2"/>
  <c r="N16" i="2"/>
  <c r="M16" i="2"/>
  <c r="L16" i="2"/>
  <c r="J16" i="2"/>
  <c r="I16" i="2"/>
  <c r="H16" i="2"/>
  <c r="G16" i="2"/>
  <c r="F16" i="2"/>
  <c r="E16" i="2"/>
  <c r="D16" i="2"/>
  <c r="C16" i="2"/>
  <c r="B16" i="2"/>
  <c r="B12" i="2" s="1"/>
  <c r="O15" i="2"/>
  <c r="N15" i="2"/>
  <c r="N12" i="2" s="1"/>
  <c r="M15" i="2"/>
  <c r="M12" i="2" s="1"/>
  <c r="L15" i="2"/>
  <c r="J15" i="2"/>
  <c r="I15" i="2"/>
  <c r="I12" i="2" s="1"/>
  <c r="H15" i="2"/>
  <c r="G15" i="2"/>
  <c r="F15" i="2"/>
  <c r="E15" i="2"/>
  <c r="E12" i="2" s="1"/>
  <c r="D15" i="2"/>
  <c r="D12" i="2" s="1"/>
  <c r="C15" i="2"/>
  <c r="C47" i="2" l="1"/>
  <c r="D47" i="2"/>
  <c r="L47" i="2"/>
  <c r="K47" i="2"/>
  <c r="D28" i="2"/>
  <c r="M28" i="2"/>
  <c r="D38" i="2"/>
  <c r="M38" i="2"/>
  <c r="C12" i="2"/>
  <c r="H28" i="2"/>
  <c r="D69" i="2"/>
  <c r="L69" i="2"/>
  <c r="E54" i="2"/>
  <c r="M54" i="2"/>
  <c r="F12" i="2"/>
  <c r="O12" i="2"/>
  <c r="I77" i="2"/>
  <c r="B28" i="2"/>
  <c r="I54" i="2"/>
  <c r="F64" i="2"/>
  <c r="J69" i="2"/>
  <c r="J12" i="2"/>
  <c r="I47" i="2"/>
  <c r="B54" i="2"/>
  <c r="J54" i="2"/>
  <c r="N64" i="2"/>
  <c r="G64" i="2"/>
  <c r="C69" i="2"/>
  <c r="K69" i="2"/>
  <c r="G72" i="2"/>
  <c r="O72" i="2"/>
  <c r="E77" i="2"/>
  <c r="E76" i="2" s="1"/>
  <c r="M77" i="2"/>
  <c r="M76" i="2" s="1"/>
  <c r="D80" i="2"/>
  <c r="L80" i="2"/>
  <c r="L12" i="2"/>
  <c r="H72" i="2"/>
  <c r="F77" i="2"/>
  <c r="C38" i="2"/>
  <c r="L38" i="2"/>
  <c r="O38" i="2"/>
  <c r="E38" i="2"/>
  <c r="N38" i="2"/>
  <c r="E47" i="2"/>
  <c r="M47" i="2"/>
  <c r="N54" i="2"/>
  <c r="F54" i="2"/>
  <c r="C64" i="2"/>
  <c r="K64" i="2"/>
  <c r="K85" i="2" s="1"/>
  <c r="G69" i="2"/>
  <c r="O69" i="2"/>
  <c r="C72" i="2"/>
  <c r="K72" i="2"/>
  <c r="H80" i="2"/>
  <c r="H76" i="2" s="1"/>
  <c r="F38" i="2"/>
  <c r="F47" i="2"/>
  <c r="N47" i="2"/>
  <c r="O54" i="2"/>
  <c r="G54" i="2"/>
  <c r="D64" i="2"/>
  <c r="L64" i="2"/>
  <c r="H69" i="2"/>
  <c r="D72" i="2"/>
  <c r="L72" i="2"/>
  <c r="O28" i="2"/>
  <c r="G12" i="2"/>
  <c r="H12" i="2"/>
  <c r="G38" i="2"/>
  <c r="G47" i="2"/>
  <c r="H54" i="2"/>
  <c r="E72" i="2"/>
  <c r="M72" i="2"/>
  <c r="H38" i="2"/>
  <c r="H47" i="2"/>
  <c r="F72" i="2"/>
  <c r="N72" i="2"/>
  <c r="I38" i="2"/>
  <c r="B38" i="2"/>
  <c r="J38" i="2"/>
  <c r="O47" i="2"/>
  <c r="J47" i="2"/>
  <c r="C54" i="2"/>
  <c r="K54" i="2"/>
  <c r="O64" i="2"/>
  <c r="D54" i="2"/>
  <c r="L54" i="2"/>
  <c r="I64" i="2"/>
  <c r="E69" i="2"/>
  <c r="M69" i="2"/>
  <c r="I72" i="2"/>
  <c r="F80" i="2"/>
  <c r="N80" i="2"/>
  <c r="N76" i="2" s="1"/>
  <c r="B77" i="2"/>
  <c r="J77" i="2"/>
  <c r="I80" i="2"/>
  <c r="B69" i="2"/>
  <c r="C77" i="2"/>
  <c r="C76" i="2" s="1"/>
  <c r="K77" i="2"/>
  <c r="K76" i="2" s="1"/>
  <c r="B80" i="2"/>
  <c r="J80" i="2"/>
  <c r="D77" i="2"/>
  <c r="D76" i="2" s="1"/>
  <c r="L77" i="2"/>
  <c r="L76" i="2" s="1"/>
  <c r="C80" i="2"/>
  <c r="K80" i="2"/>
  <c r="G76" i="2"/>
  <c r="P33" i="2"/>
  <c r="P31" i="2"/>
  <c r="P43" i="2"/>
  <c r="P66" i="2"/>
  <c r="P73" i="2"/>
  <c r="P21" i="2"/>
  <c r="P37" i="2"/>
  <c r="P51" i="2"/>
  <c r="P63" i="2"/>
  <c r="P82" i="2"/>
  <c r="P50" i="2"/>
  <c r="P57" i="2"/>
  <c r="P71" i="2"/>
  <c r="P81" i="2"/>
  <c r="P42" i="2"/>
  <c r="P59" i="2"/>
  <c r="P62" i="2"/>
  <c r="P79" i="2"/>
  <c r="P15" i="2"/>
  <c r="P45" i="2"/>
  <c r="P27" i="2"/>
  <c r="P44" i="2"/>
  <c r="P49" i="2"/>
  <c r="P53" i="2"/>
  <c r="P65" i="2"/>
  <c r="P70" i="2"/>
  <c r="P36" i="2"/>
  <c r="P61" i="2"/>
  <c r="P68" i="2"/>
  <c r="P75" i="2"/>
  <c r="P78" i="2"/>
  <c r="P39" i="2"/>
  <c r="P52" i="2"/>
  <c r="P23" i="2"/>
  <c r="P26" i="2"/>
  <c r="P30" i="2"/>
  <c r="P35" i="2"/>
  <c r="P41" i="2"/>
  <c r="P60" i="2"/>
  <c r="P67" i="2"/>
  <c r="P74" i="2"/>
  <c r="P84" i="2"/>
  <c r="P83" i="2" s="1"/>
  <c r="P32" i="2"/>
  <c r="P14" i="2"/>
  <c r="P24" i="2"/>
  <c r="P40" i="2"/>
  <c r="P55" i="2"/>
  <c r="P56" i="2"/>
  <c r="P16" i="2"/>
  <c r="P20" i="2"/>
  <c r="P22" i="2"/>
  <c r="P29" i="2"/>
  <c r="P46" i="2"/>
  <c r="P58" i="2"/>
  <c r="P34" i="2"/>
  <c r="P25" i="2"/>
  <c r="P19" i="2"/>
  <c r="P13" i="2"/>
  <c r="F76" i="2" l="1"/>
  <c r="P69" i="2"/>
  <c r="P18" i="2"/>
  <c r="P12" i="2"/>
  <c r="I76" i="2"/>
  <c r="B76" i="2"/>
  <c r="P64" i="2"/>
  <c r="J76" i="2"/>
  <c r="P54" i="2"/>
  <c r="P77" i="2"/>
  <c r="P47" i="2"/>
  <c r="P38" i="2"/>
  <c r="P80" i="2"/>
  <c r="P28" i="2"/>
  <c r="P72" i="2"/>
  <c r="C85" i="2"/>
  <c r="M85" i="2"/>
  <c r="B85" i="2"/>
  <c r="O85" i="2"/>
  <c r="I85" i="2"/>
  <c r="H85" i="2"/>
  <c r="J85" i="2"/>
  <c r="G85" i="2"/>
  <c r="N85" i="2"/>
  <c r="D85" i="2"/>
  <c r="E85" i="2"/>
  <c r="L85" i="2"/>
  <c r="F85" i="2"/>
  <c r="P76" i="2" l="1"/>
  <c r="P85" i="2"/>
</calcChain>
</file>

<file path=xl/sharedStrings.xml><?xml version="1.0" encoding="utf-8"?>
<sst xmlns="http://schemas.openxmlformats.org/spreadsheetml/2006/main" count="725" uniqueCount="500">
  <si>
    <t>MINISTERIO DE CULTURA</t>
  </si>
  <si>
    <t xml:space="preserve"> DIRECCION FINANCIERA / DEPARTAMENTO DE PRESUPUESTO</t>
  </si>
  <si>
    <t>Año 2022</t>
  </si>
  <si>
    <t>DETALLE</t>
  </si>
  <si>
    <t>Presupuesto Aprobado</t>
  </si>
  <si>
    <t>Presupuesto Modificado</t>
  </si>
  <si>
    <t xml:space="preserve">Gasto devengado </t>
  </si>
  <si>
    <t xml:space="preserve">Enero </t>
  </si>
  <si>
    <t>Febrero</t>
  </si>
  <si>
    <t>Marzo</t>
  </si>
  <si>
    <t>Abril</t>
  </si>
  <si>
    <t>Mayo</t>
  </si>
  <si>
    <t>Junio</t>
  </si>
  <si>
    <t>Julio</t>
  </si>
  <si>
    <t xml:space="preserve">Agosto </t>
  </si>
  <si>
    <t>Septiembre</t>
  </si>
  <si>
    <t>Octubre</t>
  </si>
  <si>
    <t xml:space="preserve">Noviembre </t>
  </si>
  <si>
    <t>Diciembre</t>
  </si>
  <si>
    <t xml:space="preserve">Total </t>
  </si>
  <si>
    <t>2 - GASTOS</t>
  </si>
  <si>
    <t>2.1 - REMUNERACIONES Y CONTRIBUCIONES</t>
  </si>
  <si>
    <t>2.1.1 - REMUNERACIONES</t>
  </si>
  <si>
    <t>2.1.2 - SOBRESUELDOS</t>
  </si>
  <si>
    <t>2.1.3 - DIETAS Y GASTOS DE REPRESENTACIÓN</t>
  </si>
  <si>
    <t>2.1.4 - GRATIFICACIONES Y BONIFICACIONES</t>
  </si>
  <si>
    <t>2.1.5 - CONTRIBUCIONES A LA SEGURIDAD SOCIAL</t>
  </si>
  <si>
    <t>2.2 - CONTRATACIÓN DE SERVICIOS</t>
  </si>
  <si>
    <t>2.2.1 - SERVICIOS BÁSICOS</t>
  </si>
  <si>
    <t>2.2.2 - PUBLICIDAD, IMPRESIÓN Y ENCUADERNACIÓN</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</si>
  <si>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</si>
  <si>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</si>
  <si>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</si>
  <si>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</si>
  <si>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</si>
  <si>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</si>
  <si>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</si>
  <si>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</si>
  <si>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</si>
  <si>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</si>
  <si>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</si>
  <si>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</si>
  <si>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</si>
  <si>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</si>
  <si>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</si>
  <si>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2.3.8 - GASTOS QUE SE ASIGNARÁN DURANTE EL EJERCICIO (ART. 32 Y 33 LEY 423-06)</t>
  </si>
  <si>
    <t>2.3.9 - PRODUCTOS Y ÚTILES VARIOS</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</si>
  <si>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</si>
  <si>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</si>
  <si>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</si>
  <si>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</si>
  <si>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</si>
  <si>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</si>
  <si>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2.4.6 - SUBVENCIONES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</si>
  <si>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</si>
  <si>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</si>
  <si>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</si>
  <si>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</si>
  <si>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</si>
  <si>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</si>
  <si>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</si>
  <si>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2.5.6 - TRANSFERENCIAS DE CAPITAL AL SECTOR EXTERNO</t>
  </si>
  <si>
    <t>2.5.9 - TRANSFERENCIAS DE CAPITAL A OTRAS INSTITUCIONES PÚBLICAS</t>
  </si>
  <si>
    <t>2.6 - BIENES MUEBLES, INMUEBLES E INTANGIBLES</t>
  </si>
  <si>
    <t>2.6.1 - MOBILIARIO Y EQUIPO</t>
  </si>
  <si>
    <t>2.6.2 - MOBILIARIO Y EQUIPO AUDIOVISUAL, RECREATIVO Y EDUCACIONAL</t>
  </si>
  <si>
    <t>2.6.3 - EQUIPO E INSTRUMENTAL, CIENTÍFICO Y LABORATORIO</t>
  </si>
  <si>
    <t>2.6.4 - VEHÍCULOS Y EQUIPO DE TRANSPORTE, TRACCIÓN Y ELEVACIÓN</t>
  </si>
  <si>
    <t>2.6.5 - MAQUINARIA, OTROS EQUIPOS Y HERRAMIENTAS</t>
  </si>
  <si>
    <t>2.6.6 - EQUIPOS DE DEFENSA Y SEGURIDAD</t>
  </si>
  <si>
    <t>2.6.7 - ACTIVOS BIOLÓGICOS</t>
  </si>
  <si>
    <t>2.6.8 - BIENES INTANGIBLES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</si>
  <si>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</si>
  <si>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</si>
  <si>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</si>
  <si>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</si>
  <si>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</si>
  <si>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</si>
  <si>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</si>
  <si>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</si>
  <si>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</si>
  <si>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</si>
  <si>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</si>
  <si>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</si>
  <si>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</si>
  <si>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</si>
  <si>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</si>
  <si>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</si>
  <si>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</si>
  <si>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</si>
  <si>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</si>
  <si>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</si>
  <si>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</si>
  <si>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</si>
  <si>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general</t>
  </si>
  <si>
    <t xml:space="preserve">ENC. DEPTO. DE PRESUPUESTO </t>
  </si>
  <si>
    <t>DIRECTORA FINANCIERA</t>
  </si>
  <si>
    <t xml:space="preserve">Unidad Ejecutora 0001 </t>
  </si>
  <si>
    <r>
      <rPr>
        <b/>
        <sz val="8"/>
        <color theme="1"/>
        <rFont val="Calibri"/>
        <family val="2"/>
        <scheme val="minor"/>
      </rPr>
      <t>Presupuesto aprobado:</t>
    </r>
    <r>
      <rPr>
        <sz val="8"/>
        <color theme="1"/>
        <rFont val="Calibri"/>
        <family val="2"/>
        <scheme val="minor"/>
      </rPr>
      <t xml:space="preserve"> Se refiere al presupuesto aprobado en la Ley de Presupuesto General del Estado.</t>
    </r>
  </si>
  <si>
    <r>
      <t xml:space="preserve">Presupuesto modificado:  </t>
    </r>
    <r>
      <rPr>
        <sz val="8"/>
        <color theme="1"/>
        <rFont val="Calibri"/>
        <family val="2"/>
        <scheme val="minor"/>
      </rPr>
      <t xml:space="preserve">Se refiere al presupuesto aprobado en caso de que el Congreso Nacional apruebe un presupuesto complementario. </t>
    </r>
  </si>
  <si>
    <r>
      <rPr>
        <b/>
        <sz val="8"/>
        <color theme="1"/>
        <rFont val="Calibri"/>
        <family val="2"/>
        <scheme val="minor"/>
      </rPr>
      <t>Total devengado:</t>
    </r>
    <r>
      <rPr>
        <sz val="8"/>
        <color theme="1"/>
        <rFont val="Calibri"/>
        <family val="2"/>
        <scheme val="minor"/>
      </rPr>
      <t xml:space="preserve">  Son los recursos financieros que surgen con la obligación de pago por la recepción de conformidad de obras, bienes y servicios oportunamente contratados o, en los casos de gastos sin contraprestación, por haberse cumplido los requisitos administrativos dispuestos por el reglamento de la presente Ley.</t>
    </r>
  </si>
  <si>
    <t xml:space="preserve"> FLORINDA MATRILLE LAJARA</t>
  </si>
  <si>
    <t xml:space="preserve"> JUANA VILLAR</t>
  </si>
  <si>
    <t>MONTO</t>
  </si>
  <si>
    <t xml:space="preserve">FECHA </t>
  </si>
  <si>
    <t xml:space="preserve">LIBRAMIENTO </t>
  </si>
  <si>
    <t xml:space="preserve">DETALLE </t>
  </si>
  <si>
    <t>MACHEN, SRL</t>
  </si>
  <si>
    <t>DAF TRADING, SRL</t>
  </si>
  <si>
    <t>AGUA CRISTAL, SA</t>
  </si>
  <si>
    <t>CTAV, SRL</t>
  </si>
  <si>
    <t>HARTI SUPPLIES, SRL</t>
  </si>
  <si>
    <t>JOAQUIN  BUENO YNFANTE</t>
  </si>
  <si>
    <t>BROTHERS RSR SUPPLY OFFICES, SRL</t>
  </si>
  <si>
    <t>INVERSIONES SANFRA, SRL</t>
  </si>
  <si>
    <t>SOCIEDAD DE GESTION DE DESARROLLO TURISTICO S A</t>
  </si>
  <si>
    <t>CORPORACIÓN ESTATAL DE RADIO Y TELEVISIÓN (CERTV)</t>
  </si>
  <si>
    <t>CENTRO DE LA CULTURA DE SANTIAGO</t>
  </si>
  <si>
    <t>ARCHIVO GRAL DE LA NACION</t>
  </si>
  <si>
    <t>CORPORACION DEL ACUEDUCTO Y ALCANTARILLADO DE SANTO DOMINGO</t>
  </si>
  <si>
    <t>PUNTOMAC, SRL</t>
  </si>
  <si>
    <t>AYUNTAMIENTO DEL MUNICIPIO DE SANTIAGO</t>
  </si>
  <si>
    <t>ALTICE DOMINICANA, SA</t>
  </si>
  <si>
    <t>AYUNTAMIENTO DEL DISTRITO NACIONAL</t>
  </si>
  <si>
    <t>EDITORA HOY, SAS</t>
  </si>
  <si>
    <t>BANDA DE MUSICA DE DUVERGE</t>
  </si>
  <si>
    <t>ACADEMIA DOMINICANA DE LA LENGUA</t>
  </si>
  <si>
    <t>PANTEON DE LA PATRIA</t>
  </si>
  <si>
    <t>COMPANIA DOMINICANA DE TELEFONOS C POR A</t>
  </si>
  <si>
    <t>EDESUR DOMINICANA, S.A</t>
  </si>
  <si>
    <t>INST NAC DE AGUAS POTABLES Y ALCATARILLADOS</t>
  </si>
  <si>
    <t>INSTITUTO DUARTIANO</t>
  </si>
  <si>
    <t>EMPRESA DISTRIBUIDORA DE ELECTRICIDAD DEL ESTE S A</t>
  </si>
  <si>
    <t>SUNIX PETROLEUM, SRL</t>
  </si>
  <si>
    <t>EDENORTE DOMINICANA S A</t>
  </si>
  <si>
    <t>CONST E INMOBI SF SRL</t>
  </si>
  <si>
    <t>CORPORACION DE ACUEDUCTO Y ALCANTARILLADO DE SANTIAGO</t>
  </si>
  <si>
    <t>SERVICIOS PORTÁTILES DOMINICANOS, (SERVIPORT), SRL</t>
  </si>
  <si>
    <t>ACADEMIA DOMINICANA DE LA HISTORIA</t>
  </si>
  <si>
    <t>BANDA DE MUSICA DE CABRAL</t>
  </si>
  <si>
    <t>TASIANA ALTAGRACIA POLANCO PEREZ</t>
  </si>
  <si>
    <t>CANTABRIA BRAND REPRESENTATIVE, SRL</t>
  </si>
  <si>
    <t>BANDA MUNICIPAL DE MUSICA DE BANI</t>
  </si>
  <si>
    <t>GRUPO RETMOX, SRL</t>
  </si>
  <si>
    <t xml:space="preserve">EJECUCIÓN DE GASTOS Y APLICACIONES FINANCIERAS </t>
  </si>
  <si>
    <t>No. LIB.</t>
  </si>
  <si>
    <t>En RD$2,643,591,254.34</t>
  </si>
  <si>
    <r>
      <rPr>
        <b/>
        <sz val="8"/>
        <color theme="1"/>
        <rFont val="Calibri"/>
        <family val="2"/>
        <scheme val="minor"/>
      </rPr>
      <t>FUENTE :</t>
    </r>
    <r>
      <rPr>
        <sz val="8"/>
        <color theme="1"/>
        <rFont val="Calibri"/>
        <family val="2"/>
        <scheme val="minor"/>
      </rPr>
      <t xml:space="preserve"> Sistema Integrado de Gestión Financiera  (SIGEF)</t>
    </r>
  </si>
  <si>
    <t>13/12/2022</t>
  </si>
  <si>
    <t>14/12/2022</t>
  </si>
  <si>
    <t>15/12/2022</t>
  </si>
  <si>
    <t>16/12/2022</t>
  </si>
  <si>
    <t>19/12/2022</t>
  </si>
  <si>
    <t>20/12/2022</t>
  </si>
  <si>
    <t>21/12/2022</t>
  </si>
  <si>
    <t>22/12/2022</t>
  </si>
  <si>
    <t>26/12/2022</t>
  </si>
  <si>
    <t>27/12/2022</t>
  </si>
  <si>
    <t>28/12/2022</t>
  </si>
  <si>
    <t>29/12/2022</t>
  </si>
  <si>
    <t>30/12/2022</t>
  </si>
  <si>
    <t xml:space="preserve"> Total</t>
  </si>
  <si>
    <t>5321-COMPANIA DOMINICANA DE TELEFONOS C POR A</t>
  </si>
  <si>
    <t>5321-</t>
  </si>
  <si>
    <t>P/INCENT. P/CUMP. D/INDICADORES (SISMAP) 2022-INACT-P01</t>
  </si>
  <si>
    <t>TRANSFERENCIA A FAVOR DE ACTIVIDADES CULTURALES DE ESTE MINISTERIO DE CULTURA, CORRESPONDIENTE AL AÑO 2022</t>
  </si>
  <si>
    <t>P/INCENT. P/CUMP. D/INDICADORES (SISMAP) 2022-INACT-P11</t>
  </si>
  <si>
    <t>P/INCENT. P/CUMP. D/INDICADORES (SISMAP) 2022-INACT-P13</t>
  </si>
  <si>
    <t>P/INCENT. P/CUMP. D/INDICADORES (SISMAP) 2022-INACT-P11-ADIC</t>
  </si>
  <si>
    <t>ADQUISICION DE ALMUERZOS Y CENAS DE LA CERTIFICACION DE CONTRATO No.Bs.0011064-2022, PARA EL PERSONAL CIVIL Y MILITAR DE LA SEDE Y DEPENDENCIAS DE ESTE MINISTERIO , PROCESO CULTURA-CCC-LPN-2022 -0001 , SEGUN ANEXOS.</t>
  </si>
  <si>
    <t>TRANSFERENCIA A FAVOR DE ACTIVIDADES CULTURALES CORRESPONDIENTE AL MES DE DICIEMBRE 2022</t>
  </si>
  <si>
    <t>TRANSFERENCIA A FAVOR DEL CORO DE CAMARA KORIBE, CORRESPONDIENTE AL MES DE DICIEMBRE 2022</t>
  </si>
  <si>
    <t>TRANSFERENCIA A FAVOR DEL CORO DE CAMARA KORIBE, CORRESPONDIENTE A LA REGALIA PASCUAL 2022</t>
  </si>
  <si>
    <t>TRANSFERENCIA A FAVOR DEL TEATRO ORQUESTAL DOMINICANO, CORRESPONDIENTE AL MES DE DICIEMBRE 2022</t>
  </si>
  <si>
    <t>TRANSFERENCIA A FAVOR DEL TEATRO ORQUESTAL DOMINICANO, CORRESPONDIENTE A LA REGALIA PASCUAL 2022</t>
  </si>
  <si>
    <t>TRANSFERENCIA A FAVOR DE LA DIRECCION GENERAL DE CINE, POR CONCEPTO DE GASTOS CORRIENTES Y NOMINA DE NOVIEMBRE 2022. SEGUN ANEXOS.</t>
  </si>
  <si>
    <t>TRANSFERENCIA A FAVOR DE LA  ACADEMIA DOMINICANA DE LA LENGUA, CORRESPONDIENTE A LA SUBVENCION DEL MES DE DICIEMBRE 2022, SEGUN ANEXOS.</t>
  </si>
  <si>
    <t>TRANSFERENCIA A FAVOR DE LA ACADEMIA DOMINICANA DE LA LENGUA, CORRESPONDIENTE A LA SUBVENCION POR ASIGNACION ADICIONAL DEL MES DE DICIEMBRE  2022. SEGUN ANEXOS.</t>
  </si>
  <si>
    <t>TRANSFERENCIA A FAVOR DEL CENTRO DE LA CULTURA DE SANTIAGO (SRTA. ERCILIA PEPIN), CORRESPONDENTE A LA SUBVENCION DEL MES DE DICIEMBRE DEL 2022, SEGUN AMEXOS.</t>
  </si>
  <si>
    <t>TRANSFERENCIA A FAVOR DE COMISIONADO DE CULTURA EN ESTADOS UNIDOS DE AMERICA, CORRESPONDIENTE AL MES DE NOVIEMBRE 2022, SEGUN ANEXOS.</t>
  </si>
  <si>
    <t>TRANSFERENCIA A FAVOR DE COMISIONADO DE CULTURA EN ESTADOS UNIDOS DE AMERICA, CORRESPONDIENTE AL MES DE DICIEMBRE 2022, SEGUN ANEXOS.</t>
  </si>
  <si>
    <t>TRANSFERENCIA A FAVOR DEL ARCHIVO GENERAL DE LA NACION (AGN) CORRESPONDIENTE A LA REGALIA PASCUAL 2022, SEGUN ANEXOS.</t>
  </si>
  <si>
    <t>SERVCIOS POR MANTENIMIENTO DE AREAS VERDES EN LA PLAZA DE LA CULTURA, PROCESO CULTURA-DAF-CM-2022-0079, ORDEN-2022-00456.</t>
  </si>
  <si>
    <t>TRANSFERENCIA A FAVOR DEL INSTITUTO DUARTIANO, CORRESPONDIENTE A GASTOS CORRIENTES Y PAGO DE NOMINA DEL MES DE DICIEMBRE 2022, SEGUN ANEXOS.</t>
  </si>
  <si>
    <t>PAGO FACT. No.B1500000013, POR SERVICIO DE CATERING PARA CUBRIR VARIAS ACTIVIDADES DE ESTE MINISTERIO, CON LA CERTIFICACION DE CONTRATO No.BS-0015494-2021, PROCESO CULTURA-CCC-CP-2021-0022. SEGUN ANEXOS.</t>
  </si>
  <si>
    <t>ADQUISICION DE MATERIALES VARIOS Y ELECTRICOS, PARA SER UTILIZADOS EN LA SEDE Y EN LA PLAZA DE LA CULTURA DEPENDENCIA DE ESTE MINISTERIO REF. CULTURA UC-CD-2022-0219, ORDEN 2022-00472.</t>
  </si>
  <si>
    <t>PAGO FACTs. NOs. B1500005727, B1500005523, B1500000552, B1500005677, B1500005535 Y B1500005643, POR SERVICIOS DE MANTENIMIENTO PREVENTIVO Y REPARACION DE LOS VEHICULOS PERTENECIENTE A LA FLOTILLA VEHICULAR DE ESTE MINISTERIO DE CULTURA. SEGUN ANEXOS.</t>
  </si>
  <si>
    <t>SERVICIOS DE ALQUILER DE PLANTAS ELECTRICAS PARA SER UTILIZADAS EN EL FESTIVAL DEL LIBRO Y LA CULTURA PUERTO PLATA 2022, CELEBRADO DEL 10 AL 13 DE NOVIEMBRE 2022, PRPCESO CULTURA-DAF-CM-2022-0092, ORDEN 2022-00504.</t>
  </si>
  <si>
    <t>PAGO FACT. No.B1500000063, POR ADQUISICION DE MOBILIARIO PARA SER UTILIZADO EN EL DISPENSARIO MEDICO Y SALA DE LACTANCIA UBICADA EN LA SEDE PRINCIPAL DE ESTE MINISTERIO. SEGUN ANEXOS.</t>
  </si>
  <si>
    <t>PAGO FACT. B1500035138, POR INSPECCION ANUAL DE LETREROS ORDINARIOS DESDE EL AÑO 2004 AL 2022 DEL CODIGO 8015, CORRESPONDIENTE AL PATRONATO DE LA CIUDAD COLONIAL, SEGUN ANEXOS.</t>
  </si>
  <si>
    <t>PAGO FACT. No.B1500001143, POR ALQUILER DE AUTOBUS PARA EL TRASLADO DE LOS INTEGRANTES DE LA ORQUESTA SINFONICA JUVENIL DE LA VEGA HACIA PUERTO PLATA, EL DIA 11 DE NOVIEMBRE DEL 2022. CON MOTIVO A LA CELEBRACION DEL FESTIVAL DEL LIBREO Y LA CULTURA.</t>
  </si>
  <si>
    <t>PAGO FACTURA. B1500000410, POR ADQUISICION DE VARIOS MATERIALES FERRETEROS PARA SER UTILIZADOS EN LA SEDE Y DEPENDENCIAS DE ESTE MINC. SEGUN ANEXOS.</t>
  </si>
  <si>
    <t>ADQUISICION DE AGUA POTABLE, PARA CONSUMO HUMANO EN LA SEDE Y DEPENDENCIAS DE ESTE MINISTERIO,  CULTURA-2022-00231.ORDEN 2022-00231.</t>
  </si>
  <si>
    <t>CUB 2 RD$14,000,266.26 MENOS AMORT.20% RD$2,800,053.25 CO-0001485-2021, ADENDUM No. 0001892-2022, POR READECUACION ITEM 3  REPARACION DE BELLAS ARTES DE SANTIAGO, ITEM 4 READECUACION DEL EDIFICIO DE BELLAS ARTES DE PUERTO PLATA CESION DE CREDITO A IN FACT</t>
  </si>
  <si>
    <t>TRANSFERENCIA A FAVOR DEL PANTEON DE LA PATRIA, CORRESPONDIENTE AL MES DE DICIEMBRE 2022</t>
  </si>
  <si>
    <t>TRANSFERENCIA A FAVOR DE LA  ACADEMIA DE LA HISTORIA, CORRESPONDIENTE A LA SUBVENCION POR ASIGNACION MENSUAL DEL MES DE DICIEMBRE 2022. SEGUN ANEXOS.</t>
  </si>
  <si>
    <t>TRANSFERENCIA A FAVOR DE LA ACADEMIA DOMINICANA DE LA HISTORIA, CORRESPONDIENTE A LA SUBVENCION POR ASIGNACION ADICIONAL DEL MES DE DICIEMBRE DEL 2022. SEGUN ANEXOS.</t>
  </si>
  <si>
    <t>PAGO IMPRESOS VARIOS, PARA SER UTILIZADOS EN LA SEDE Y DEPENDENCIAS DE ESTE MINISTERIO DE CULTURA, MEDIANTES CERTIFICACION DE CONTRATO No. BS-0006105-2022, CULTURA-CCC-CP-2021-0004, MEDIANTE DIVERSAS FACTURAS, SEGUN ANEXOS.</t>
  </si>
  <si>
    <t>SERVICIOS DE IMPRESOS VARIOS, CERTIFICACION DE CONTRATO No.BS-0008161-2021, PARA SER UTILIZADOS EN LA SEDE Y DEPENDECIAS DE ESTE MINISTERIO CULTURA-CCC-CP-0004,  SEGUN ANEXOS. (PAGO FINAL)</t>
  </si>
  <si>
    <t>ADQUISICION DE MESA DE DIBUJO Y CABALLETES, PARA SER UTILIZADOS DENTRO DEL MARCO DEL FESTIVAL DEL LIBRO Y LA CULTURA PUERTO PLATA 2022, CELEBRADO DEL 10 AL 13 DE NOVIEMBRE 2022, CULTURA-UC-CD-2022-0200, ORDEN 2022-00519, SEGUN ANEXOS.</t>
  </si>
  <si>
    <t>SERVICIO DE APLICACION DE PINTURA EPOXICA EN EL PISO DEL EDIFICIO DE LA DIRECCION REGIONAL ESTE (ACTUAL EDF. ARQ. ANTONIN NECHODOMA).CULTURA-UC-CD-2022-0199, ORDEN 2022-00432, SEGUN ANEXOS</t>
  </si>
  <si>
    <t>ADQUISICION DE VARIOS MATERIALES FERRETEROS PARA SER UTILIZADOS EN LA SEDE Y DEPENDENCIAS DE ESTE MINISTERIO, REF. CULTURA DAF-CM-2022-0033, ORDEN-2022-00331, SEGUN ANEXOS.</t>
  </si>
  <si>
    <t>PAGO FACT. B1500000341, POR ADQUISICION DE VARIOS MATERIALES FERRETEROS PARA SER UTILIZADAS EN LA SEDE Y DEPENDENCIA DE ESTE MINISTERIO, PROCESO CULTURA-DAF-CM-2022-0033.</t>
  </si>
  <si>
    <t>PAGO FACT. B1500045884, POR SERVICIOS DE FLOTA DEL MUSEO DE ARTE MODERNO, CORRESPONDIENTE AL MES DE NOVIEMBRE DEL 2022.(TELEFONO LOCAL Y SERVICIOS DE INTERNET Y TELEVISION POR CABLE). SEGUN ANEXOS.</t>
  </si>
  <si>
    <t>PAGO FACT. B1500045969, POR SERVICIOS DE INTERNET MOVIL Y TELEFONICAS DE LAS FLOTAS DE ESTE MINISTERIO DE CULTURA, CORRESPONDIENTE AL MES DE NOVIEMBRE DEL 2022 (TELEFONO LOCAL Y SERVICIOS DE INTERNET Y TELEVISION POR CABLE).</t>
  </si>
  <si>
    <t>AQUISICION DE MATERIALES DE OFICINA PARA SER UTILIZADOS EN LA SEDE Y DEPENDENCIAS DE ESTE MINISTERIO PROCESO CULTURA-DAF-CM-2022-0039, SEGUN ANEXOS.</t>
  </si>
  <si>
    <t>SERVICIO DE CATERING,PARA CUBRIR VARIAS ACTIVIDADES DE ESTE MINISTERIO, CERTIFICACION DE CONTRATOnO. BS-0015494-2021, CULTURA-CCC-CP-2021-0022, ORDEN 2021-00238, SEGUN ANEXOS.</t>
  </si>
  <si>
    <t>ADQUISICION DE LIBRETAS ECOLOGICAS CON LAPICERO, PARA SER UTILIZADOS EN EL CURSO BASICO APRENDER A AFRONTAR AL CAMBIO CLIMATICO E IMPULSAR EL DESARROLLO SOSTENIBLE CULTURA-UC-CD-2022-0061, ORDEN 2022-00093, SEGUN ANEXOS.</t>
  </si>
  <si>
    <t>PAGO SERVICIOS TELEFONICOS Y FLOTAS DE ESTE MINISTERIO DE CULTURA Y SUS DEPENDENCIAS, CORRESPONDIENTE AL MES DE NOVIEMBRE DE 2022. (SERVICIO LARGA DISTANCIA, TELEFONO LOCAL, INTERNET Y TV POR CABLE). SEGUN ANEXO.</t>
  </si>
  <si>
    <t>ADQUISICION DE MATERIALES VARIOS, PARA SER UTILIZADOS EN DIA DIRECCION DE PATRIMONIO MONUMENTL DEPENDENCIAS DE ESTE MINISTERIO, PROCESO CULTURA-UC-CD-2022-0237,ORDEN 2022-00529, SEGUN ANEXOS.</t>
  </si>
  <si>
    <t>ADQUISICION DE UTILES Y MATERIALES DE OFOCINA PARA SER UTILIZADOS EN LA SEDE Y DEPENDENCIAS DE ESTE MINISTERIO, PROCESO CULTURA-DAF-CM-2022-0039, ORDEN 2022-00270, SEGUN ANEXOS.</t>
  </si>
  <si>
    <t>ADQUISICION Y MANTENIMIENTO DE EXTINTRORES, UTILIZADOS EN LA SEDE Y DEPENDENCIAS DE ESTE MINISTERIO, PROCESO CULTURA-UC-CD-2022-0206, ORDEN 2022-00440, SEGUN ANEXOS.</t>
  </si>
  <si>
    <t>PAGO FACTURA B1500101947, POR SERVICIOS DE AGUA POTABLE DEL MUSEO FARO A COLON, CORRESPONDIENTE AL MES DE DICIEMBRE 2022, SEGUN ANEXOS</t>
  </si>
  <si>
    <t>PAGO FACTURA B1500269200 POR SUMINISTRO DE AGUA CORRESPONDIENTE AL MES DE NOVIEMBRE 2022 DEL INMUEBLE DONDE ESTA UBICADA LA CASA DE LA CULTURA MARIA MONTES, EN LA PROVINCIA DE BARAHONA, DEPENDENCIA DE ESTE MIISTERIO DE CULTURA, SEGUN ANEXOS</t>
  </si>
  <si>
    <t>PAGO FACTs. B1500338712 Y B1500342649, POR SERVICIOS DE ENERGIA ELECTRICA DE LAS DEPENDENCIAS: CENTRO NACIONAL DE CONSERVACION DE DOCUMENTOS (CENACOD) Y EL CENTRO CULTURA MARIA MONTEZ (BARAHONA), CORRESPONDIENTE AL MES DE OCTUBRE 2022. SEGUN ANEXOS.</t>
  </si>
  <si>
    <t>ADQUISICION DE MATERIALES DE OFICINA PARA SER UTILIZADOS EN LA SEDE Y DEPEDENCIAS DE ESTE MINISTERIO, PROCESO CULTURA-DAF-CM-2022-0039, ORDEN -2022-00268.SEGUN ANEXOS</t>
  </si>
  <si>
    <t>PAGO POR SERVICIOS DE (MAQUINA DE ALGODON, MAQUINA DE PALOMITA Y JUEGOS INFLABLES).PARA SER UTILIZADOS DENTRO DEL MARCO DE LA CELEBRACION DE LA NOCHE  LARGA DE MUSEOS CELEBRADA EL 25 DE JUNIO 2022. PROCESO CULTURA-CCC-PEOR-2022-0003, ORDEN 2022-00313, SEG</t>
  </si>
  <si>
    <t>ADQUISICION DE MOBILIARIOS DE OFICINA PARA DISPENSARIO MEDICO Y SALA DE LACTANCIA, UBICADA EN LA SEDE CENTRAL DE ESTE MINISTERIO, CULTURA-UC-CD-2022-0234, ORDEN 2022-00547, SEGUN ANEXOS</t>
  </si>
  <si>
    <t>SERVICIO DE MANTENIMIENTO PREVENTIVO SISTEMAS DE CLIMATIZACION DE: MUSEO DE HISTORIA Y GEOGRAFIA,  MUSEO DEL HOMBRE DOMINICANO Y MUSEO DE ARTE MODERNO. CULTURA-UC-CD-2022-0213, ORDEN-2022-00457, SEGUN ANEXOS.</t>
  </si>
  <si>
    <t>SERVICIOS DE MANTENIMIENTO PREVENTIVO 5000 KILOMETROS, CORRESPONDIENTES A LA FLOTILLA  VEHICULAR DE ESTE MINISTERIO, PROCESO CULTURA-UC-CD-2022-0222, ORDEN 2022-00508, SEGUN ANEXOS.</t>
  </si>
  <si>
    <t>TRANSFERENCIA A FAVOR DE CUATRO (4) ASFL DEL SECTOR CULTURAL, CORRESPONDIENTE A LOS MESES DE NOVIEMBRE Y DICIEMBRE 2022</t>
  </si>
  <si>
    <t>TRANSFERENCIA A FAVOR DE DOS (2) ASFL DEL SECTOR CULTURAL, CORRESPONDIENTE A LA MODALIDAD PAGO UNICO DEL AÑO 2022</t>
  </si>
  <si>
    <t>PAGO FACTs. B1500003933, B1500003934 Y B1500003950, POR SERVICIOS DE RECOGIDA DE BASURA DE LAS DEPENDENCIAS DE ESTE MINISTERIO DE CULTURA UBICADAS EN LA REGION NORTE, CORRESPONDIENTE AL MES DE DICIEMBRE 2022. SEGUN ANEXOS.</t>
  </si>
  <si>
    <t>SERVICIO DE  CAPACITACION EN GESTION DE PROYECTOS, SALUD Y FINANZAS. PARA 8 COLABORADORES DE ESTE MINIC. PROCESO CULTURA-UC-CD-2022-0203. FACTURA B1500000236. SEGUN ANEXOS.</t>
  </si>
  <si>
    <t>SERVICIOS DE MANTENIMIENTO Y REPARACION DE GENERADORES ELECTRICOS DE VARIAS  DEPENDENCIAS  DEL MINC, PROCESO CULTURA-DAF-CM-2022-0086, ORDEN 2022-00483.</t>
  </si>
  <si>
    <t>PAGO FACT. B1500001432, POR SERVICIO DE HOPEDAJE CONSULTORA DE LA UNACP ANGIE CAROLINA PINZON QUINTERO DEL 21 AL 25 DE NOVIEMBRE 2022. REF. CULTURA-UC-CD-2022-0253.</t>
  </si>
  <si>
    <t>SERVICIOS DE ALQUILER DE CAMIONETA DOBLE CABINA PARA MOVILIZAR LOS INSUMOS, ELEMENTOS DE MONTAJE E INVITADOS ESPECIALES Y DEMAS DENTRO DEL MARCO DE LA CELEBRACION DEL FESTIVAL DEL LIBRO Y LA CULTURA PUERTO PLATA 2022 DEL 10 AL 13 DE NOV. PROCESO-2022-0212</t>
  </si>
  <si>
    <t>SERVICIOS DE IMPRESOS VARIOS, PARA SER UTILIZADOS EN VARIAS OFICINAS DE LA SEDE DE ESTE MINISTERIO, PROCESO CULTURA-UC-DC-2022-0139, ORDEN 2022-00279, SEGUN ANEXOS.</t>
  </si>
  <si>
    <t>PAGO FACTURA B1500000215, POR ADQUISICION DE ELECTRODOMESTICOS Y UTILES DE COCINA Y COMEDOR PARA SER UTILIZADOS EN LA SEDE Y DEPENENDENCIA DE ESTE MINISTERIO, PROCESO CULTURA-DAF-CM-2022-0046.  SEGUN ANEXOS.</t>
  </si>
  <si>
    <t>SERVICIOS DE REPARACION DE LOS BAÑOS DEL MUSEO DE LA FORTALEZA DE SANTO DOMINGO, PROCESO CULTURA-UC-CD-2022-0229, ORDEN CULTURA-2022-00514,ANEXOS</t>
  </si>
  <si>
    <t>PAGO  FACTURA B1500000537, POR ADQUISICION DE ELECTRODOMESTICOS PARA SER UTILIZADOS EN LA SEDE Y DEPENENDECIA DE ESTE MINISTERIO, PROCESO CULTURA-DAF-CM-2022-0046. SEGUN ANEXOS.</t>
  </si>
  <si>
    <t>TRANSFERENCIA A FAVOR DE LA BANDA DE MUSICA MUNICIPAL DE DUVERGE, CORRESPONDIENTE AL MES DE DICIEMBRE Y REGALIA PASCUAL 2022</t>
  </si>
  <si>
    <t>PAGO FACT. B1500000066, POR ADQUISICION DE ELECTRODOMESTICOS PARA SER UTILIZADOS EN LA SEDE Y DEPENENDECIA DE ESTE MINISTERIO, PROCESO CULTURA-DAF-CM-2022-0046. SEGUN ANEXOS.</t>
  </si>
  <si>
    <t>PAGGO FACTURA B1500000254, POR SERVICIO DE IMPRESION VARIOS, PARA SER UTILIZADOS EN LA SEDE DE ESTE MINC. PROCESO CULTURA-DAF-CM-2002-0071. SEGUN ANEXOS.</t>
  </si>
  <si>
    <t>ADQUISICION DE ELECTRODOMESTICOS  UTILES DE COCINA Y COMEDOR PARA SER UTILIZADOS EN  LA SEDE Y SUS DEPENDENCIAS. PROCESO CULTURA-DAF-CM-2022-0046, ORDEN 2022-00536.SEGUN ANEXOS.</t>
  </si>
  <si>
    <t>SERVICIO DE MANTENIMIENTO Y REPARACION  A 1 VEHICULO , PERTENECIENTE A LA FLOTILLA VEHICULAR DE ESTE MINISTERIO PROCESO, CULTURA-UC-CD-2022-0254, ORDEN 2022-005,SEGUN ANEXOS.</t>
  </si>
  <si>
    <t>ADQUISICION DE MATERIALES ELECTRICOS Y FERRETEROS, PARA SER UTILIZADOS EN LA SEDE Y DEPENDENCIAS DE ESTE MINISTERIO, PROCESO CULTURA-2022-0238, ORDEN 2022-00516</t>
  </si>
  <si>
    <t>SERVICIOS DE PINTURA EN BOVEDAD DEL LOBY DE ESTE MINISTERIO, PROCESO CULTURA-UC-CD-2022-0257, ORDEN CULTURA-2022-00566, FACTURA B1500000025, SEGUN ANEXOS</t>
  </si>
  <si>
    <t>SERVICIO DE ALQUILER DE AUTOBUSES DE PASAJEROS PARA EL FESTIVAL DEL LIBRO Y LA CULTURA PUERTO PLATA 2022 PROCESO CULTURA-UC-CD-2022-0235, ORDEN-2022-00534, SEGUN ANESOS</t>
  </si>
  <si>
    <t>PAGO DE FACTs. B1500000072 Y B1500000073, POR SERVICIOS DE MANTENIMINETO Y REPARACION DE DE VEHICULOS PERTENECIENTE A LA FLOTILLA VEHICULAR DE ESTE MINISTERIO. REF. CULTURA-UC-CD-2022-0191. SEGUN ANEXOS.</t>
  </si>
  <si>
    <t>SERVICIO DE MANTENIMIENTO Y REPARACION  1 VEHICULO, PERTENECIENTE A LA FOLTILLA VEHICULAR DE ESTE MINISTERIO, PROCESO CULTURA-UC-CD-2022-0222, ORDEN 2022-00507, SEGUN ANEXOS.</t>
  </si>
  <si>
    <t>ADQUISICION DE LUMINARIAS, PARA SER UTILIZADAS EN LA SEDE DE ESTE MINISTERIO, PROCESO CULTURA-DAf-CM-2022-0061, ORDEN- 2022-00386, SEGUN ANEXOS.</t>
  </si>
  <si>
    <t>SERVICIO DE MANTENIMIENTO Y REPARACION  1 VEHICULO, PERTENECIENTE A LA FOLTILLA VEHICULAR DE ESTE MINISTERIO, PROCESO CULTURA-UC-CD-2022-0222, ORDEN 2022-00505, SEGUN ANEXOS.</t>
  </si>
  <si>
    <t>TRANSFERENCIA A FAVOR DE LA BANDA MUNICIPAL DE MUSICA DE BANI, CORRESPONDIENTE AL MES DE DICIEMBRE 2022</t>
  </si>
  <si>
    <t>PAGO 6 DE LA CERTIFICACION DE CONTRATO No. MC-0000712-2021 ADENDUM BS-0011777-2022, POR SERVICIOS DE ALQUILER DE IMPRESORAS Y MANTENIMIENTO DE LOS EQUIPOS DE IMPRESION DE ESTE MINISTERIO, PROCESO CULTURA-CCC- 2021-0015, SEGUN ANEXOS.</t>
  </si>
  <si>
    <t>SERVICIO DE CATERING PARA LOS TALLERES DEL CICLO PRE-INAUGURAL DENTRO DEL MARCO DE LA CELEBRACION DEL FESTIVAL NACIONAL  DE TEATRO FENATE 2022, PROCESO-DAF-CM-2022-0088, ORDEN CULTURA-2022-00452, SEGUN ANEXOS.</t>
  </si>
  <si>
    <t>ADQUISICION DE MOBILIARIO DE OFICINA, PARA SER UTILIZADOS EN LA SEDE Y DEPENENCIAS DE ESTE MINISTERIO, PROCESO CULTURA-DAF-CM-2022-0099, ORDEN 2022-00565, SEGUN ANEXOS.</t>
  </si>
  <si>
    <t>PAGO FACT B1500000453, MENOS NOTA DE CREDITO B0400000017,  POR SERVICIOS DE ALQUILER VARIOS (TARIMA, LUCES Y SONIDO), UTILIZADOS EN LA NOCHE LARGA DE LOS MUSEOS CELEBRADA EL 25 JUNIO 2022. REF-CULTURA-DAF-CM-2022-0036. SEGUN ANEXOS.</t>
  </si>
  <si>
    <t>TRANSFERENCIA A FAVOR DE PROYECTOS CULTURALES, CORRESPONDIENTE AL MES DE DICIEMBRE 2022</t>
  </si>
  <si>
    <t>PAGO VIATICO DENTRO DEL PAIS NOV. 2022-PROG.01</t>
  </si>
  <si>
    <t>PAGO SERVICIOS DE CATERING, PARA DIFERENTES ACTIVIDADES REALIZADAS EN LA SEDE Y DEPENDENCIAS DE ESTE MINISTERIO PROCESO CULTURA -DAF-CM-2022-0042  ORDEN 2022-0023 SEGUN ANEXOS</t>
  </si>
  <si>
    <t>SERVICIOS DE REPARACIONES VARIAS EN EL MUSEO DE LA MUSICA, DEPENDENCIA DE ESTE MINISTERIO, PROCESO-UC-CD--2022-0247, ORDEN CULTURA-2022-00531, SEGUN AMEXOS.</t>
  </si>
  <si>
    <t>ADQUISICION DE BANDERA NACIONAL E INSTITUCIONAL Y ASTAS, PARA SER UTILIZADAS POR LA SEDE Y DEPENDENCIAS DE ESTE MINISTERIO, PROCESO CULTURA-UC-CD-2022-0224, ORDEN 2022-00485, SEGUN ANEXOS.</t>
  </si>
  <si>
    <t>ADQUISICIÓN DE EQUIPOS Y MATERIALES DE CLIMATIZACION PARA USO DE LA SEDE Y DEPENDENCIA DE ESTE MINISTERIO PROCESO CULTURA-DAF-CM-2022-0063, ORDEN 2022-00422, SEGUN ANEXOS.</t>
  </si>
  <si>
    <t>ADQUISICION DE PEDESTAL ILUMINADO ZK, PARA EL CONTROL DE ACCESO FACIAL DE MINISTROS EN LA ACTIVIDAD, REENCUENTRO DE MINISTROS, PROCESO CULTURA-UC-CD-2022-0259,</t>
  </si>
  <si>
    <t>TRANSFERENCIA A FAVOR DE LA BANDA DE MUSICA MUNICIPAL DE CABRAL, CORRESPONDIENTE A LA REGALIA PASCUAL 2022, SEGUN ANEXOS.</t>
  </si>
  <si>
    <t>PAGO POR SERVICIOS DE ENERGIA ELECTRICA DE LAS DEPENENDECIAS DE ESTE MINISTERIO DE CULTURA EN LA REGION NORTE, CORRESPONDIENTE AL MES DE NOVIEMBRE DEL 2022. SEGUN ANEXOS.</t>
  </si>
  <si>
    <t>SERVICIO DE HOSPEDAJE, PARA LO INVITADO INTERNACIONAL DENTRO DEL MARCO DE LA CELEBRACION DEL FESTIVAL DEL LIBRO Y LA CULTURA PUERTO PLATA 2022, CELEBRADO DEL 10 AL 13 DE NOVIEMBRE 2022, PROCESO CULTURA-UC-CD-2022-0227, ORDEN 2022-00569, SEGUN ANEXOS.</t>
  </si>
  <si>
    <t>ADQUISICION DE RADIOS DE COMUNICACION DE ALTA FRECUENCIA, PARA SER UTILIZADOS EN LA DIRECCION DE SEGURIDAD DE LA SEDE Y EN LA GOBERNACION DE LA PLAZA DE CULTURA DEPENDENCIA DE ESTE MINISTERIO, PROCESO CULTURA-UC-CD-2022-0196, ORDEN 2022-00436, SEGUN ANEXO</t>
  </si>
  <si>
    <t>PAGO BONO X DESEMPEÑO EMP. DE CARRERA 2021</t>
  </si>
  <si>
    <t>PAGO FACT. B1500188862, POR SERVICIOS DE FLOTAS CORRESPONDIENTE AL MES DE NOVIEMBRE DEL 2022, EN EL MUSEO DEL HOMBRE DOMINICANO (TELEFONO LOCAL, SERVICIO DE INTERNET Y TELEVISION POR CABLE), SEGUN ANEXO.</t>
  </si>
  <si>
    <t>ADQUISICION DE ESTANTERIA, PARA SER UTILIZADA EN LA COCINA DE LA SEDE DE ESTE MINISTERIO, PRIOCESO CULTURA-DAF-CM-2022-0082, ORDEN 2022-0496, SEGUN ANEXOS.</t>
  </si>
  <si>
    <t>SERVICIOS DE IMPRESOS VARIOS PARA SER UTILIZADOS EN LA  SEDE DE ESTE MINISTERIO, PROCESO CULTURA-DAF-CM-2022-0071,ORDEN -2022-00404,. SEGUN ANEXOS.</t>
  </si>
  <si>
    <t>ADQUISICION DE MOBILIARIOS DE OFICINA PARA SER UTILIZADOS EN LA SEDE Y DEPENDENCIAS DE ESTE MINISTERIO PROCESO CULTURA-DAF-CM-2022-0021, ORDEN-2022-00360, SEGUN ANEXOS.</t>
  </si>
  <si>
    <t>PAGO VACACIONES A EX_EMPLEADOS</t>
  </si>
  <si>
    <t>PAGO ADICIONAL CARACTER EVENTUAL NOV. 2022</t>
  </si>
  <si>
    <t>PAGO ADICIONAL CARACTER EVENTUAL NOV. 2022-PROG. 11</t>
  </si>
  <si>
    <t>ADQUISICION DE MATERIALES DE OFICINA, PARA SER UTILIZADOS EN LA DIRECCION GENERAL DE MUSEO (DGM) DEPENDENCIA DE ESTE MINISTERIO, CULTURA UC-CD-2022-0236, ORDEN 2022-00532, SEGUN ANEXOS</t>
  </si>
  <si>
    <t>PAGO SERVICIOS DE HERRERIA, PARA EL REFORZAMIENTO DE LAS PUERTAS DE LOS (3) FURGONES UBICADOS EN LA DIRECCION DE LA FERIA DEL LIBRO, PROCESO CULTURA-UC-CD-2022-0221, ORDEN 2022-00478, SSEGUN ANEXOS.</t>
  </si>
  <si>
    <t>SERVICIOS DE NOTARIO PUBLICO PARA PRESENTACION DE ACTO DE COMPROBACION EN EL DISTRITO NACIONAL Y EL INTERIOR DEL PAIS. PROCESO CULTURA-DAF-CM-2022-0019, ORDEN 2022-00104, SEGUN ANEXOS.</t>
  </si>
  <si>
    <t>CUB,3 POR RD$1,212,855.72, MENOS AMORT.20% RD$242,571.14, SEGUN FACT.B1500000060, PROCESO CULTURA-CCC-CP-2020-0015 DE LA CERT, CO-0001313-2021,ADENDUM No.CO-0001203-2022,IMPERMEABILIZACION DE TECHOS DE LA SEDE ITEM 8, PROCESO CULTURA,CCC-CP-2020-0015, SEG</t>
  </si>
  <si>
    <t>SERVICIO DE CATERING PARA CUBRIR VARIAS ACTIVIDADES DE ESTE MINISTERIO, CERTIFICACION DE CONTRATO No.BS-0015494-2021, PROCESO CULTURA-CCC-CP-2021-0022, ORDEN 2021-00238, SEGUN ANEXOS.</t>
  </si>
  <si>
    <t>TRANSFERENCIA A FAVOR DE PROYECTOS CULTURALES, CORRESPONDIENTE AL RESTANTE DE LAS SUBVENCIONES DE LOS MESES DE SEPTIEMBRE A DICIEMBRE 2022 SEGUN ANEXOS.</t>
  </si>
  <si>
    <t>ABONO (37%) CUB.2 RD$1,008,968.40 MENOS AVANCE 20% RD$201,793.68 DE LA CERT. DE CONT.No.CO-0002297-2021, ADENDUM No.CO-0000196-2022 FACT-B1500000033, POR LA RESTAURACION DE PISOS Y MUROS DE MARMOL DEL PROYECTO DE RESTAURACION DEL ALTAR DE LA PATRIA,</t>
  </si>
  <si>
    <t>TRANSFERENCIA A FAVOR DE PREMIOS LITERARIOS Y CULTURALES 2022, SEGUN ANEXOS.</t>
  </si>
  <si>
    <t>PAGO FACT. B1500001786, POR SERVICIOS DE CATERING PARA ACTIVIDADES DEL MINISTERIO, SUS DEPENDENCIAS. ACTIVIDADES A CELEBRARSE EN EL GRAN SANTO DOMING, DISTRITO NACIONAL Y PROVINCIAS CERCANAS. SEGUN ANEXOS.</t>
  </si>
  <si>
    <t>CUB.3 POR RD$1,619,562.56.00, MENOS AMORTIZACION DEL 20% POR RD$323,912.51, CERT. DE CONT. No.CO-0001341-2021, ADENDUM No.CO-0001199-2022, ADENDUM II No.CO-0002824-2022, REP. DEL MONUMENTO A LOS HEROES DE LA RESTAURACION EN SANTIAGO, PROC.CCC-CP-2020-0015</t>
  </si>
  <si>
    <t>PAGO FACT B1500002378, POR ADQUISICION DE ALMUERZO, PARA LOS EMPLEADOS DE LA SEDE Y EL PERSONAL MILITAR, DE ESTE MINISTERIO DE CULTURA. PERIODO DEL 22 AL 27 JULIO 2022. SEGUN ANEXOS.</t>
  </si>
  <si>
    <t>PAGO FACT. B1500000990, POR SERVICIO DE ALQUILER VARIOS PARA SER UTILIZADOS EN LA CELEBRACION DEL ANIVERSARIO DEL MINISTERIO DE CULTURA, PROCESO CULTURA-DAF-CM-2022-0158. SEGUN ANEXOS.</t>
  </si>
  <si>
    <t>AVANCE CORRESPONDIENTE A LA ADQUISICION DE RESMAS DE PAPEL 8 1/2X11, PARA SER UTILIZADAS EN LA SEDE Y DEPENDENCIA DE ESTE MINISTERIO, PROCESO CULT.DAF-CM-2022-0078, ORDEN 2022-00492, FACT-B1500000633, SEGUN ANEXOS.</t>
  </si>
  <si>
    <t>ADQUISICION DE MATERIALES, PARA LA NOCHE LARGA DE MUSEOS CELEBRADA EL 25 DE JUNIO 2022, PROCESO CULTURA-DAF-CM-2022-0056, ORDEN 2022-00295, .MENOS N/C B0400000002 RD$31,860.00, SEGUN ANEXOS.</t>
  </si>
  <si>
    <t>TRANSFERENCIA PARA EL DESARROLLO DE PROYECTOS CULTURALES, CORRESPONDIENTE AL AÑO 2022, SEGUN ANEXOS.</t>
  </si>
  <si>
    <t>PAGO FACT-B1500042995, POR ADQUISICION DE TICKETS DE COMBUSTIBLE PREPAGADOS (GASOLINA), CORRESPONDIENTE AL TRIMESTRE OCTUBRE-DICIEMBRE 2022, PROCESO CULTURA-CCC-CP-2022-0030, SEGUN ANEXOS.</t>
  </si>
  <si>
    <t>SEGUNDO PAGO DE LA CERTIFICACION DE CONTRATO No.BS.001294-2022, ADENDUM No.BS-0018340-2022, POR ADQUISICION DE MOBILIARIOS DE OFICINA, PARA EL MUSEO DEL HOMBRE DOMINICANO E HISTORIA Y GEOGRAFIA, PROCESO CULT.CCC-CP-2022-0015, SEGUN ANEXOS.</t>
  </si>
  <si>
    <t>PAGO 80% DE LA FACTURA B1500002648, POR ADQUISICION DE 80 BUTACAS PARA EL MUSEO DEL HOMBRE DOMINICANO, PROCESO CULTURA-CCC-CP-2022-0015, SEGUN ANEXOS.</t>
  </si>
  <si>
    <t>ADQUISICION DE REFRIGERIO, PARA TALLERES DEL CICLO PREINAGURAL DEL FESTIVAL NACIONAL DE TEATRO FENATE 2022, PROCESO CULTURA-DAF-CM-2022-0088, ORDEN 2022-00451, SEGUN ANEXOS.</t>
  </si>
  <si>
    <t>PAGO SERVICIOS DE MANTENIMIENTO DE PLANTA ELECTRICA DEL MUSEO DE ARTE MODERNO, DEPENDENCIA DE ESTE MINISTERIO, PROCESO-UC-CD-2022-0249, ORDEN 2022-00567, SEGUN ANEXOS.</t>
  </si>
  <si>
    <t>ABONO 95% FACT. B1500000127 CUB 06 (FINAL), POR RD$349,592.29, CERT.No.CO-0001878-2019, ADENDUM No. CO-0000458-2021, CO-0000493-2022 Y CO-0002818-2022, REP. DE LA ESCUELA DE DANZA TEATRO Y MUSICA DE SAN JOSE DE LOS LLANOS SAN PEDRO DE MACORIS LOTE8, SEGUN</t>
  </si>
  <si>
    <t>SALDO FACT. B1500000697, POR CONTRATAION DE SERVICIOS PARA LA HABILITACION DE LOS MUSEOS DEL HOMBRE DOMINICANO E HISTORIA Y GEOGRAFIA, PROCESO CULTURA-DAF-CM-2022-0064, ORDEN-2022-00373, SEGUN ANEXOS.</t>
  </si>
  <si>
    <t>PAGO FACT. B1500000073, POR CUB. 3 (FINAL) POR RD$1,582,679.72 MENOS AV.20% RD$50,137.43 DEL CONTRATO No.CO-0000518-2021, ADENDUM No.CO-0001230-2022. POR READECUACION E INSTALACION DE VENTANA DE LA SEDE DE ESTE MINC Y DIVISIONES DE LA UNESCO. SEGUN ANEXO.</t>
  </si>
  <si>
    <t>PAGO AVANCE FACT. B1500000697, POR CONTRATACION DE SERVICIOS PARA LA HABILITACION DE LOS MUESEOS DEL HOMBRE DOMINICANO  E HISTORIA Y GEOGRAFIA, PROCESO CULTURA-DAF-CM-2022-0064, ORDEN 2022-00373, SEGUN ANEXOS.</t>
  </si>
  <si>
    <t>PAGO FACT. B1500000919, POR SERVICIO DE MANTENIMIENTO PREVENTIVO DE LOS 5,000 KM DEL VEHICULO DONG FENG PLACA EL06256. SEGUN ANEXOS.</t>
  </si>
  <si>
    <t>PAGO FACT. B1500000392, POR IMPRESION DE LIBRO PARA SER PUESTOS EN CIRCULACION DENTRO DEL MARCO DE LA 24a FERIA INTERNACIONAL DEL LIBRO SANTO DOMINGO 2022, CELEBRADA DEL 22 ABRIL AL 02 MAYO 2022, EN LA CIUDAD COLONIAL. SEGUN ANEXOS.</t>
  </si>
  <si>
    <t>PAGO FACTS. B1500037765 Y AVANCE A LA B1500037766, POR POLIZAS DE SEGURO DE FLOTILLA VEHICULAR DE ESTE MINISTERIO DE CUELTURA, CON VIGENCIA DEL 14/12/2022 AL 14/12/2023. SEGUN ANEXOS.</t>
  </si>
  <si>
    <t>SERVICIOS DE CONCEPTUALIZACION, COORDINACION DE PRODUCCION, MONTAJE, PRODUCCION GENERAL EN LINEA, REGIDURIA Y LOGISTICA DE LAS NOCHES DE NAVIDAD, REALIZADAS EN LA PLAZA DE LA CULTURA DEL 9 AL 11 Y DEL 16 AL 18  DIC. 2022, CULT-CCC-PEOR-2022-0007,SEGUN ANE</t>
  </si>
  <si>
    <t>PAGO FACT. B1500000620, POR SERVICIO DE HOSPEDAJE PARA POETAS QUE PARTICIPARON EN EL XI FESTIVAL SEMANA INTERNACIONAL DE LA POESIA, PROCESO CUELTURA-UC-CD-2022-0220. SEGUN ANEXOS.</t>
  </si>
  <si>
    <t>TRANSFERENCIA PARA CONSOLIDAR PAGOS PROYECTOS CULTURALES, CORRESPONDIENTE A DICIEMBRE 2022</t>
  </si>
  <si>
    <t>PAGO FACTURAS. B1500038718, B1500038775, B1500038883, B1500038931 Y B1500039113. POR ADQUSICION DE AGUA, PARA USO DE LOS EMPLEADOS DE LA SEDE Y DEPENDENCIAS DE ESTE MINISTERIO DE CULTURA. SEGUN ANEXO.</t>
  </si>
  <si>
    <t>PAGO FACT.B1500005759, B1500005837, B1500005840, B1500005873, POR SERVICIO DE MANTENIMIENTO PREVENTIVO Y REPARACION DE LOS VEHICULOS PERTENECIENTE A LA FLOTILLA VAHICULAR DE ESTE MINC. PROCESO CULTURA-CCC-PEEX-2022-0001. SEGUN ANEXOS.</t>
  </si>
  <si>
    <t>PAGO FACT.B1500000012, POR SERVICIOS DE CAPACITACION EN PSICOLOGIA FINANCIERA PARA COLABORADORES DE ESTE MINISTERIO, PROCESO CULTURA-UC-CD-2022-0203. SEGUN ANEXOS.</t>
  </si>
  <si>
    <t>PAGO POR SERVICIOS DE ALQUILER DE SONIDO Y EQUIPOS AUDIOVISUALES, PARA LA CELEBRACION DEL FESTIVAL DEL LIBRO Y LA CULTURA PUERTO PLATA 2022, PROCESO CULTURA-DAF-CM-2022-0091, ORDEN 2022-00499, SEGUN ANEXOS.</t>
  </si>
  <si>
    <t>PAGO FACT. B1500000788, POR ADQUISICION DE IPAD MARCA APPLE, PARA SER UTILIZADA EN LAS DIFERENTES ACTIVIDADES DE ESTE MINC. PROCESO CULTURA-UC-CD-2022-0195. SEGUN ANEXOS.</t>
  </si>
  <si>
    <t>SERVICIOS DE ALQUILER DE CARPAS, PARA SER UTILIZADAS EN EL FESTIVAL DEL LIBRO Y LA CULTURA 2022, PROCESO CULTURA DAF-CM-2022-0089, ORDEN 2022-00484, SEGUN ANEXOS</t>
  </si>
  <si>
    <t>SERVICIO DE LAMINACION DE CRISTALES DE LA FACHADA OESTE DEL MUSEO NACIONAL DE HISTORIA Y GEOGRAFIA, DEPENDENCIA DE ESTE MINISTERIO, PROCESO DAF-CM-2022-0064, ORDEN 2022-00374, SEGUN ANEXOS.</t>
  </si>
  <si>
    <t>PAGO FACT.B1500000351, POR SERVICIOS DE ALQUILERES VARIOS (TARIMA, TECHOS, LUCES, ENTRE OTROS). PARA LAS ACTIVIDADES DENTRO DEL MARCO DE LA CELEBRACION DE LA NOCHE LARGA DE LOS MUSEOS, CELEBRADA EL 25 JUNIO 2022. SEGUN ANEXOS.</t>
  </si>
  <si>
    <t>PAGO POR SERVICIOS DE ALQUILERES VARIOS, PARA SER UTILIZADOS EN EL FESTIVAL DEL LIBRO Y LA CULTURA PUERTO PLATA 2022, PROCESO CULTURA-DAF-CM-2022-0093, ORDEN 2022-00515, SEGUN ANEXOS.</t>
  </si>
  <si>
    <t>SERVICIOS DE MANTENIMIENTO DEL SISTEMA CONTRAINCENDIOS DEL MUSEO DE ARTE MODERNO, DEPENDENCIA DE ESTE MINISTERIO, PROCESO CULTURA-DAF-CM-2022-0065, ORDEN 2022</t>
  </si>
  <si>
    <t>PAGO FACT. B1500003416, POR SERVICIO DE MANTENIMIENTO DE LA CAMIONETA ISUZU D-MAX 2020, PLACA EL08707, PERTENECIENTES A LA FLOTILLA VEHICULAR DE ESTE MINC. PROCESO CULTURA-UC-CD-2022-0256. SEGUN ANEXOS.</t>
  </si>
  <si>
    <t>ADQUISICION DE BANDERAS, PARA USO DE CENADARTE DEPENDENCIA DE ESTE MINISTERIO, PROCESO CULTURA UC-CD-2022-0149, ORDEN 2022-00286, SEGUN ANEXOS.</t>
  </si>
  <si>
    <t>ADQUISICION DE ESTRIBO-, JEEPETA TOYOTA LAND CRUISER, PROCESO CULTURA UC-CD-2022-0226, ORDEN 2022-00511, SEGUN ANEXOS.</t>
  </si>
  <si>
    <t>SERVICIO DE REPARACION Y MANT. DEL SISTEMA DE CLIMATIZACION DEL PALACIO DE BELLAS ARTES Y DEL GRAN TEATRO DEL CIBAO UBICADO EN LA CIUDAD DE SANTIAGO, CONTRATO No.BS 0017189-2022, PROCESO CULTURA MAE-PEUR-2022-0001, SEGUN ANEXOS. (PAGO 70%)</t>
  </si>
  <si>
    <t>PAGO POR PRESENTACION ARTISTICA EL PASADO DOMINGO 11 DE DICIEMBRE 2022, DENTRO DEL MARCO DEL EVENTO NOCHES DE NAVIDAD, PROCESO CULTURA-CCC-PEOR-2022-0006, ORDEN 2022-00616, SEGUN ANEXOS.</t>
  </si>
  <si>
    <t>PAGO SUMINISTRO DE LUCES NAVIDEÑAS Y SERVICIO DE INSTALACION PARA LA SEDE Y MUSEOS DE ESTE MINISTERIO DE CULTURA, CERTIFICACION DE CONTRATO No, BS-0016958-2022 PROCESO CULTURA-CCC-CP-2022-0027, SEGUN ANEXOS,</t>
  </si>
  <si>
    <t>ADQUISICION DE REFRIGERIO, PARA TALLERES DEL CICLO PREINAGURAL DEL FESTIVAL NACIONAL DE TEATRO FENATE 2022, PROCESO CULTURA-DAF-CM-2022-0088, ORDEN 2022-00449, SEGUN ANEXOS.</t>
  </si>
  <si>
    <t>P/INCENTIVO X REND. INDIV. 2021-DUP- PROG.11</t>
  </si>
  <si>
    <t>P/INCENTIVO X REND. INDIV. 2021-ADIC-PROG.11</t>
  </si>
  <si>
    <t>P/INCENTIVO X REND. INDIV. 2021-ADIC-PROG.01</t>
  </si>
  <si>
    <t>P/INCENTIVO X REND. INVI.2021-ADIC-P13</t>
  </si>
  <si>
    <t>P/INCENTIVO X REND. INDIV. 2021-DUP- PROG.01</t>
  </si>
  <si>
    <t>P/INCENTIVO X REND. INDIVIDUAL-2021-PROG.13</t>
  </si>
  <si>
    <t>P/INCENTIVO X REND. INDIVIDUAL-2021-PROG.11</t>
  </si>
  <si>
    <t>P/INCENTIVO X REND. INDIVIDUAL-2021-PROG.01</t>
  </si>
  <si>
    <t>P/INCENTIVO X REND. INDIV. 2021-DUP- PROG.13</t>
  </si>
  <si>
    <t>ADQUISICION DE MATERIALES FERRETEROS VARIOS, PARA SER UTILIZADOS EN LA SEDE Y DEPENDENCIAS DE ESTE MINISTERIO, PROCESO CULTURA-UC-CD-2022-0268, ORDEN 2022-00612, SEGUN ANEXOS.</t>
  </si>
  <si>
    <t>PAGO FACT. B1500000002, POR SERVICIOS DE ALQUILERES VARIOS PARA SER UTILIZADOS EN DIFERENTES ACTIVIDADES DE ESTE MINC. PROCESO CULTURA-UC-CD-2022-0085. SEGUN ANEXO.</t>
  </si>
  <si>
    <t>PAGO FACT. B1500000152, POR SERVICIOS DE ALQUILER DE AIRES ACONDICIONADO PORTATILES Y PLANTA ELECTRICA PARA SER UTILIZADOS EN LA SALA MAXIMO AVILES BLONDA DE BELLAS ARTES, PROCESO CULTURA-DAF-CM-2022-0094. SEGUN ANEXOS.</t>
  </si>
  <si>
    <t>PAGO FACT. B1500000813, POR SERVICIO DE ALQUILER VARIOS PARA EL ACTO DEL PRIMER PICASO DE LA REMODELACION DEL PALACIO DE BELLAS ARTES EN SANTIAGO, EL 5 DE JUNIO 2022. PROCESO CULTURA-UC-CD-2022-0128. SEGUN ANEXOS.</t>
  </si>
  <si>
    <t>SERVICIOS DE IMPRESION DE MATERIALES, PARA VARIAS ACTIVIDADES DE LA SEDE Y DEPENDENCIAS DE ESTE MINISTERIO, LOTE 1 Y LOTE 2, CONTRATO BS-0015960-2022, PROCESO CULTURA-CCC-CP-2022-0025,ORDEN 2022-00498, SEGUN ANEXOS.</t>
  </si>
  <si>
    <t>AVANCE DEL 20% Y EL 30% DE LA REHABILITACION DEL SISTEMA DE CLIMATIZACION DEL PALACIO DE BELLAS ARTES, UBICADO EN LA CIUDAD DE SANTO DOMINGO PROCESO- CULTURA-MAE-PEUR-2022-0001, ORDEN CULTURA 2022-00549, CONTRATO BS-0017557-2022, SEGUN ANEXOS.</t>
  </si>
  <si>
    <t>IMPRESION DE EJEMPLARES DE LIBROS PUESTOS EN CIRCULACION EN EL FESTIVAL DEL LIBRO Y LA CULTURA PUERTO PLATA 2022 Y PARA EL PASADO 6 DE DIC. 2022,CORRESP. A LOS PREMIOS ANUALES DE LITERATURA 2021, PROCESO CUL-CCC-CP-2022-0018, CONT. BS 00153-2022, SEGUN AN</t>
  </si>
  <si>
    <t>ADQUISICION DE ACCESORIOS, BATERIAS Y KIT DE LUCES CON INSTALACION, PARA SER UTILIZADOS EN LA FLOTILLA VEHICULAR PERTENECIENTE A ESTE MINISTERIO, PROCESO CULTURA-UC-CD-2022-0204, ORDEN 2022-00458, SEGUN ANEXOS.</t>
  </si>
  <si>
    <t>PAGO FACT. B1500000397, POR SERVICIOS COMO NOTARIO PUBLICO PARA LOS PROCEDIMIENTOS DE COMPRA. SEGUN ANEXOS.</t>
  </si>
  <si>
    <t>PAGO FACT. B1500000752, POR ADQUISICION DE MAQUINARIA DE HUMO PARA SER UTILIZADAS EN LAS ACTIVIDADES DEL CENTRO CULTURA NARCISO GONZALEZ, PROCESO CULTURA-UC-CD-2022-0245. SEGUN ANEXOS.</t>
  </si>
  <si>
    <t>PAGO FACT. B1500000292, POR ADQUISICION DE PODIUM PARA SER UTILIZADOS EN LAS DIFERENTES ACTIVIDADES REALIZADAS POR LA SEDE Y DEPENDENCIAS DE ESTE MINISTERIO, PROCESO CULTURA-UC-CD-2022-0205. SEGUN ANEXOS.</t>
  </si>
  <si>
    <t>PAGO FACT. B1500005519, POR SERVICIOS DE PUBLICACION DE CONVOCATORIA A LICITACION PUBLICA DE REFERENCIA CULTURA-MAE-PEUR-2022-0001. SEGUN ANEXOS.</t>
  </si>
  <si>
    <t>SERVICIOS DE MANTENIMIENTO PREVENTIVO, PARA LOS VEHICULOS PERTENECIENTES A LA FLOTILLA VEHICULAR DE ESTE MINISTERIO, PROCESO CULTURA-UC-CD-2022-0256, ORDEN 2022-00633, SEGUN ANEXOS.</t>
  </si>
  <si>
    <t>SERVICIOS DE MANTENIMIENTO DE EXTERIOR E INTERIOR Y LAMINADO A VEHICULO, PERTENECIENTE A LA FLOTILLA VEHICULAR DE ESTE MINISTERIO, PROCESO CULTURA-UC-CD-2022-0226, ORDEN 2022-00510, SEGUN ANEXOS.</t>
  </si>
  <si>
    <t>ADQUISICION DE ALMUERZOS , PARA LOS EMPLEADOS DE LA SEDE, PERSONAL MILITAR, ALMUERZOS Y CENAS EMPACADAS LA PLAZA DE LA CULTURA DEPENDENCIAS DE ESTE MINISTERIO, PROCESO CULTURA-UC-CD-2022-0099, ORDEN 2022-00210, SEGUN ANEXOS.</t>
  </si>
  <si>
    <t>PAGO FACTs. B1500083695, B1500083696, B1500083701, B1500083702 Y B1500083703, POR ADQUISICION DE GASOIL REGULAR, PARA USO DE LAS PLANTAS ELECTRICAS DE LA SEDE Y DEPENDENCIA DE ESTE MINC. PROCESO CULTURA DAF-CM-2022-0045. SEGUN ANEXOS.</t>
  </si>
  <si>
    <t>TRANSFERENCIA A FAVOR DEL ARCHIVO GENERAL DE LA NACION (AGN), CORRESPONDIENTE A GASTOS Y PAGO DE NOMINA DEL MES DE DICIEMBRE 2022</t>
  </si>
  <si>
    <t>ADQUISICION DE ARTICULOS Y EQUIPOS DE PROTECCION DE SEGURIDAD, PARA SER UTILIZADOS POR EL DEPARTAMENTO DE SERVICIOS GENERALES EN LA SEDE DE ESTE MINISTERIO, PROCESO CULTURA-DAF-CM-2022-0103, ORDEN 2022-00594</t>
  </si>
  <si>
    <t>SERVICIO DE INTERPRETACION JUDICIAL, PARA TRADUCION DE DOCUMENTOS DE INGLES A ESPAÑOL, PARA LOS PROCESOS DE ESTE MINISTERIO, PROCESO CULTURA-DAF-CM-2022-0048, ORDEN 2022-00289, SEGUN ANEXOS.</t>
  </si>
  <si>
    <t>PAGO FACT. B1500001651 Y B1500001656, POR ADQUISICION DE MATERIALES VARIOS, PARA LOS TALLERES DE ARTE Y CULTURA DENTRO DEL MARCO DE LA CELEBRACION DE LAS NOCHES DE NAVIDAD, PROCESO CULTURA-UC-CD-2022-0264. SEGUN ANEXOS.</t>
  </si>
  <si>
    <t>PAGO FACT. B1500002246. POR SERVICIO DE ALQUILER DE BAÑOS PORTATILES PARA EL USO DEL MUSEO ALCAZAR DE COLON DESDE EL 02 DE OCTUBRE HASTA EL 31 DE OCTUBRE 2022. PROCESO CULTURA-DAF-CM-2022-0004. SEGUN ANEXOS.</t>
  </si>
  <si>
    <t>TRANSFERENCIA A FAVOR DE LA DIRECCION GENERAL DE CINE, POR CONCEPTO DE GASTOS CORRIENTES Y NOMINA DEL MES DE DICIEMBRE 2022</t>
  </si>
  <si>
    <t>PAGO FACT. B1500000262, POR ADQUISICION DE MATERIALES FERRETEROS VARIOS PARA SER UTILIZADOS EN EL MUSEO NACIONAL DE HISTORIA Y GEOGRAFIA, PROCESO CULTURA-DAF-CM-2022-0077. SEGUN ANEXOS.</t>
  </si>
  <si>
    <t>PAGO FACT. B1500000143, POR ADQUISICION DE MATERIALES FERRETEROS VARIOS PARA SER UTILIZADOS EN EL MUSEO NACIONAL DE HISTORIA Y GEOGRAFIA, PROCESO CULTURA-DAF-CM-2022-0077. SEGUN ANEXOS.</t>
  </si>
  <si>
    <t>ADQUISICION DE CONOS DE PVC, PARA SER UTILIZADOS EN LA GOBERNACION UBICADA EN LA PLAZA DE LA CULTURA DEPENDENCIA DE ESTE MINISTERIO, PROCESO CULTURA DAF-CM-2022-0103, ORDEN 2022-00592, SEGUN ANEXOS</t>
  </si>
  <si>
    <t>ADQUISICION DE MOBILIARIO DE OFICINA, PARA SER UTILIZADOS EN LAS INSTALACIONES DEL MUSEO DE ARTE MODERNO Y LA DIRECCION GENERAL DE MUSEOS DEPENDENCIA DE ESTE MINISTERIO, PROCESO CULTURA-DAF-CM-2022-0087, ORDEN 2022-00589, EGUN ANEXOS.</t>
  </si>
  <si>
    <t>ADQUISICION DE MATERIALES FERRETEROS VARIOS, PARA LA RESTAURACION DE LA SALA PRESIDENCIAL DEL MUSEO NACIONAL DE HISTORIA Y GEOGRAFIA DEPENDENCIA DE ESTE MINISTERIO, ROCESO CULTURA-UC-CD-2022-0265, ORDEN 2022-00610, SEGUN ANEXOS.</t>
  </si>
  <si>
    <t>SERVICIOS DE ENERGIA ELECTRICA DE ESTE MINISTERIO DE CULTURA Y SUS DEPENDENCIAS, CORRESPONDIENTE AL MES DE NOVIEMBRE 2022 SEGUN ANEXOS.</t>
  </si>
  <si>
    <t>PAGO FACT. B1500000544. POR ADQUISICION DE MONITORES DE FASE CON BASE DE 220 VOLTIOS 110 AMPERES PARA SER UTILIZADOS EN LOS CONDENSADORES DE LOS AIRES ACONDICIONADOS DE LA SEDE REF.CULTURA-UC--CD-2022-0240, ORDEN 2022-00530, SEGUN ANEXOS.</t>
  </si>
  <si>
    <t>ADQUISICION DE EQUIPOS DE CLIMATIZACION Y MATERIALES VARIOS PARA SER UTILIZADOS EN LA SEDE Y DEPENDENCIA DE ESTE MINISTERIO, PROCESO CULTURA DAF-CM-2022-0063, ORDEN 2022-00421, SEGUN ANEXOS.</t>
  </si>
  <si>
    <t>ADQUISICION DE MATERIALES FERRETEROS VARIOS PARA SER UTILIZADOS EN LA SEDE Y DEPENDENCIAS DE ESTE MINISTERIO, PROCESO CULTURA-DAF-CM-2022-0066. ORDEN CULTURA-2022-00388. POR FACTURA B1500000244. SEGUN ANEXOS.</t>
  </si>
  <si>
    <t>P/EMPLEADOS TEMPORALES - DIC.2022 - PROG.01</t>
  </si>
  <si>
    <t>PAGO SERVICIOS DE HERRERIA, PARA LA SEDE Y DEPENDENCIAS DE ESTE MINISTERIO, PROCESO CULTURA-UC-CD-2022-0163, ORDEN CULTURA-2022-00409, FACTURA B1500000087, SEGUN ANEXOS</t>
  </si>
  <si>
    <t>ADQUISICION DE NEUMATICOS PARA SER UTILIZADOS EN VEHICULOS DE LA FLOTILLA VEHICULAR DE ESTE MINIC, PROCESO CULTURA-DAF-CM-2022-0101, ORDEN CULTURA-2022-00573, FACTURA B1500000300, SEGUN ANEXOS</t>
  </si>
  <si>
    <t>ADQUISICION DE MATERIALES Y UTILES PARA LOS TALLERES DE ARTE Y CULTURA, DENTRO DEL MARCO DE LA CELEBRACION DE LAS NOCHES DE NAVIDAD PROCESO CULTURA-UC-CD-2022-002604, ORDEN 2022-00603, SEGUN ANEXOS.</t>
  </si>
  <si>
    <t>SALDO DE IMPRESION VARIOS, PARA SER UTILIZADOS EN LA SEDE Y DEPENDENCIAS DE ESTE MINISTERIO, CERTIFICACION DE CONTRATO BS-0006105-2022, ADENDUM BS-0014882-2022, PROCESO CULTURA CCC-CP-2021-0004, SEGUN ANEXOS.</t>
  </si>
  <si>
    <t>ADQUISICION DE ALMUERZOS Y CENAS PARA  EL PERSONAL CIVIL Y MILITAR DE LA  SEDE Y DEPENDENCIAS DE ESTE MINISTERIO DE LA CERTIFICACION DE CONTRATO No.Bs.0011064-2022,  PROCESO CULTURA-CCC-LPN-2022 -0001 , SEGUN ANEXOS.</t>
  </si>
  <si>
    <t>P/DIF.SDO.TEMPORAL-DIC.2022-PROG.01</t>
  </si>
  <si>
    <t>P/CARACTER EVENTUAL - DIC.2022 - ADIC.-P11</t>
  </si>
  <si>
    <t>SERVICIOS DE FUMIGACION EN LAS INSTALACIONES DEL ALMACEN DE LA FERIA DEL LIBRO DEPENDENCIAS DE ESTE MINISTERIO, PROCESO CULTURA-UC-CD-2022-0184,ORDEN 2022-00535, SEGUN ANEXOS.</t>
  </si>
  <si>
    <t>SERVICIOS DE FUMIGACION EN LAS INSTALACIONES DE LA SEDE Y DEPENDENCIAS DE ESTE MINISTERIO, PROCESO CULTURA-UC-CD-2022-0141, ORDEN-2022-00336, SEGUN ANEXOS.</t>
  </si>
  <si>
    <t>ADQUISICION DE MOBILIARIO DE OFICINAS PARA LA SEDE Y DEPENDENCIAS DE ESTE MINISTERIO, PROCESO CULTURA-DAF-CM-2022-0099, ORDEN-2022-00564, SEGUN ANEXOS.</t>
  </si>
  <si>
    <t>SERVICIOS DE CATERING PARA EL EVENTO CICLO PRE-INAUGURAL DEL FESTIVAL NACIONAL DE TEATRO FENATE 2022, PROCESO CULTURA-DAF-CM-2022-0088, ORDEN 2022-00455, SEGUN ANEXOS.</t>
  </si>
  <si>
    <t>SERVICIO DE CATERING PARA CUBRIR VARIAS ACTIVIDADES DE ESTE MINC. CON LA CERTIFICACION DE CONTRATO No.BS-0015494-2021, PROCESO CULTURA-CCC-CP-2021-0022, ORDEN 2021-00238, SEGUN ANEXOS.</t>
  </si>
  <si>
    <t>SERVICIOS DE CATERING PARA EL EVENTO CICLO PRE-INAUGURAL DEL FESTIVAL NACIONAL DE TEATRO FENATE 2022, PROCESO CULTURA-DAF-CM-2022-0088, ORDEN 2022-00454, SEGUN ANEXOS.</t>
  </si>
  <si>
    <t>SERVICIOS DE INTERPRETE JUDICIAL, PARA COLABORACION CON BERKLEE COLLAGE OF MUSIC, PROCESO CULTURA UC-CD-2022-0211, ORDEN 2022-00473, SEGUN ANEXOS.</t>
  </si>
  <si>
    <t>TRANSFERENCIA AL BANRESERVAS POR SALDO DE CUOTA, FONDO DEL FOMENTO DEL LIBRO EN AMERICA LATINA Y EL CARIBE (CERLALC), SEGUN ANEXOS.</t>
  </si>
  <si>
    <t>PAGO POR SERVICIOS DE AGUA POTABLE DE ESTE MINISTERIO DE CULTURA Y SUS DEPENDENCIAS, CORRESPONDIENTE AL MES DE DICIEMBRE  2022, SEGUN ANEXOS.</t>
  </si>
  <si>
    <t>PRESENTACION MUSICIAL EN LA TARIMA PRINCIPAL EL 10 DE DIC. 2022, DENTRO DEL MARCO DE LA CELEBRACION DE LAS NOCHES DE NAVIDAD, CELEBRADAS DEL 09 AL 11 Y DEL 16 AL 18, EN LA PLAZA DE LA CULTURA, PROCESO -CCC-PEOR-2022-0006, ORDEN 2022-00617, SEGUN ANEXOS.</t>
  </si>
  <si>
    <t>TRANSFERENCIA  A FAVOR DE LA CORPORACION ESTATAL DE RADIO Y TELEVISION (CERTV), CORRESP. AL RESTANTE DEL PRESUPUESTO COMPLEMENTARIO, ASIGNADOS PARA CUBRIR GASTOS DE CAPITAL ATRAVES DEL PROYECTO DE RELANZAMIENTO Y TRANSICION DIGITAL DE CERTV, SEGUN ANEXOS</t>
  </si>
  <si>
    <t>TRANSFERENCIA A FAVOR DE LA CORPORACION ESTATAL DE RADIO Y TELEVISION (CERTV), CORRESP. AL RESTANTE DEL PRESUPUESTO COMPLEMENTARIO, PARA CUBRIR GASTOS DEL PROYECTO DE RELANZAMIENTO Y TRANSICION DIGITAL DE CERTV, SEGUN ANEXOS</t>
  </si>
  <si>
    <t>ADQUISICION DE CAFE PARA SER UTILIZADOS EN LA SEDE Y DEPENDENCIAS DE ESTE MINISTERIO, PROCESO CULTURA-DAF-CM-2022-0081, ORDEN 2022-00596, SEGUN ANEXOS.</t>
  </si>
  <si>
    <t>PAGO FACTURA B1500024278, POR SERVICIOS DE AGUA, CLOACA Y BASURA DEL GRAN TEATRO DEL CIBAO, DEPENDENCIA DE ESTE MINISTERIO DE CULTURA, UBICADA EN LA REGION NORTE, CORRESPONDIENTE AL MES DE NOVIEMBRE 2022, SEGUN ANEXOS.</t>
  </si>
  <si>
    <t>PAGO SERVICIOS DE AGUA, CLOACA Y BASURA DE LOS CONTRATOS Nos. 1233746 Y 1058392, SEGUN FACTS.B1500024271 Y B1524433 DEL MONUMENTO A LOS HEROES DE LA RESTAURACION, CORRESPONDIENTE AL MES DE NOVIEMBRE  2022, SEGUN ANEXOS.</t>
  </si>
  <si>
    <t>TRANSFERENCIA A FAVOR DE (25) ASFL DEL SECTOR CULTURAL, CORRESPONDIENTE A LA SUBVENCION DEL MES DE DICIEMBRE 2022.SEGUN ANEXOS.</t>
  </si>
  <si>
    <t>SERVICIOS DE ALQUILER DE VEHICULO  EJECUTIVO PARA LOS MINISTROS QUE  ASISTIERON A LA REUNION MINISTERIAL DEL CECC SICA, PROCESO CULTURA-DAF-CM-2022-0102, ORDEN 2022-00553</t>
  </si>
  <si>
    <t>ADQUISICION E INSTALACION DE AIRES ACONDICIONADO, PARA LA CLIMATIZACION DE LA CASA DE LA MUSICA (MERIÑO No. 265), DEPENDENCIA DE ESTE MINISTERIO, UBICADO EN LA ZONA COLONIAL, PROCESO CULTURA-CCC-CP-2022-0017, ORDEN 2022-00383, SEGUN ANEXOS.</t>
  </si>
  <si>
    <t>ADQUISICION DE LECHE EN POLVO Y LATAS DE TE FRIO  PARA  SER UTILIZADOS EN LA SEDE Y DEPENDENCIAS DE ESTE MINISTERIO, PROCESO CULTURA-DAF-CM-2022-0081,ORDEN 2022-00598, SEGUN ANEXOS.</t>
  </si>
  <si>
    <t>ADQUISICION DE AZUCAR CREMA Y LATAS DE TE FRIO, PARA SER UTILIZADOS EN LA SEDE Y DEPENDENCIAS DE ESTE MINISTERIO, PROCESO CULTURA-DAF-CM-2022-0081, ORDEN-2022-00597, SEGUN ANEXOS.</t>
  </si>
  <si>
    <t>SERVICIOS NOTARIO PUBLICO, PARA LEVANTAMIENTOS Y ACTOS NOTARIALES DE COMPROBACION DE DELIBERACION DE PREMIOS ANUALES O PREMIOS NACIONALES CONVOCADOS POR ESTE MINISTERIO, PROCESO CULTURA-DAF-CM-2022-0019, ORDEN 2022-00104, SEGUN ANEXOS.</t>
  </si>
  <si>
    <t>TRANSFERENCIA A FAVOR DE LA FUNDACION PATRONATO CUEVA DE LAS MARAVILLAS, CORRESPONDIENTE A LA SUBVENCION DE LOS MESES DE ENERO -DICIEMBRE 2022, SEGUN ANEXOS.</t>
  </si>
  <si>
    <t>P/SUELDO FIJO - DICIEMBRE 2022 - PROG.13</t>
  </si>
  <si>
    <t>P/COMPENS. DE SEGURIDAD - DIC.2022 - PROG.01</t>
  </si>
  <si>
    <t>P/TRAMITE DE PENSION - DIC.2022 - PROG.01</t>
  </si>
  <si>
    <t>PAGO PRIMA DE TRANSPORTE DIC. 2022-PROG.01</t>
  </si>
  <si>
    <t>Fondo Eventual que autoriza al Ministerio de Cultura</t>
  </si>
  <si>
    <t>P/SUELDO FIJO - DICIEMBRE 2022 - PROG.11</t>
  </si>
  <si>
    <t>P/SUELDO FIJO - DICIEMBRE 2022 - PROG.01</t>
  </si>
  <si>
    <t>PAGO SUPLENCIA DIC. 2022-PROG.01</t>
  </si>
  <si>
    <t>PAGO CARACTER EVENTUAL DIC. 2022-PROG.11</t>
  </si>
  <si>
    <t>DIRECCION GENERAL DE CINE</t>
  </si>
  <si>
    <t>MERCANTIL RAMI SRL</t>
  </si>
  <si>
    <t>PEYPAC C POR A</t>
  </si>
  <si>
    <t>COMPU-OFFICE DOMINICANA, SRL</t>
  </si>
  <si>
    <t>SEGURIDAD Y PROTECCION INDUSTRIAL SRL</t>
  </si>
  <si>
    <t>GAT OFFICE S A</t>
  </si>
  <si>
    <t>EDITORA DE FORMAS, SA</t>
  </si>
  <si>
    <t>ACTUALIDADES V D SRL</t>
  </si>
  <si>
    <t>GRUPO DE PROPIETARIOS DE AUTOBUSES APTPRA SRL</t>
  </si>
  <si>
    <t>OLGA REMEDIO VASQUEZ MENDEZ</t>
  </si>
  <si>
    <t>TONER DEPOT MULTISERVICIOS EORG, SRL</t>
  </si>
  <si>
    <t>RUDDY NELSON FRIAS ANGELES</t>
  </si>
  <si>
    <t>BANCO DE RESERVA DE LA REP.  DOM. BANCO SERVICIOS MULTIPLES, SA</t>
  </si>
  <si>
    <t>FUNDACION PATRONATO CUEVA DE LAS MARAVILLAS</t>
  </si>
  <si>
    <t>PA CATERING, SRL</t>
  </si>
  <si>
    <t>DANILO MUSIC, SRL</t>
  </si>
  <si>
    <t>ACTIVIDADES CAOMA, SRL</t>
  </si>
  <si>
    <t>VALENZUELA PRODUCTION C POR A</t>
  </si>
  <si>
    <t>CENTRO AUTOMOTRIZ DURAN, SRL</t>
  </si>
  <si>
    <t>AUTOCAMIONES C POR A</t>
  </si>
  <si>
    <t>INGENIERIA DE PROTECCION, SRL</t>
  </si>
  <si>
    <t>CARPAS DOMINICANA S A</t>
  </si>
  <si>
    <t>MONICA ALICIA BAEZ SOSA</t>
  </si>
  <si>
    <t>ENERGIA ELECTRICA S A</t>
  </si>
  <si>
    <t>MADERAS TROPICALES, SRL</t>
  </si>
  <si>
    <t>GRUPO GASTRONOMICO ST, SRL</t>
  </si>
  <si>
    <t>MANUEL CORRIPIO, SAS</t>
  </si>
  <si>
    <t>MAGNA MOTORS, SA</t>
  </si>
  <si>
    <t>SIVINOX, SRL</t>
  </si>
  <si>
    <t>MPOWERMENT SERVICIOS TECNICOS EMPRESARIALES, SRL</t>
  </si>
  <si>
    <t>ATOMYCK PUBLICITARIA, SRL</t>
  </si>
  <si>
    <t>INVERSIONES ND &amp; ASOCIADOS, SRL</t>
  </si>
  <si>
    <t>YOKASTA CAROLINA RODRÍGUEZ POLANCO</t>
  </si>
  <si>
    <t>INVERSIONES ENVECO, SRL</t>
  </si>
  <si>
    <t>SOLDIER ELECTRONIC SECURITY SES, SRL</t>
  </si>
  <si>
    <t>OFFITEK, SRL</t>
  </si>
  <si>
    <t>RECREA ENTERTAINMENT, SRL</t>
  </si>
  <si>
    <t>SERVICIOS ELECTROMECANICOS E INVERSIONES ONELKY, SRL</t>
  </si>
  <si>
    <t>CENTRO AUTOMOTRIZ REMESA, SRL</t>
  </si>
  <si>
    <t>BENEFICIARIOS</t>
  </si>
  <si>
    <t>SIGMATEC, SRL</t>
  </si>
  <si>
    <t>INGENIERÍA ELECTROMECÁNICA Y CONSTRUCCIONES DINGECON, SRL</t>
  </si>
  <si>
    <t>INVERPLATA, SA</t>
  </si>
  <si>
    <t>LEJA MOVIL, SRL</t>
  </si>
  <si>
    <t>SIMBEL,SRL</t>
  </si>
  <si>
    <t>CONSTRUCTOLEN, SRL</t>
  </si>
  <si>
    <t>DIES TRADING, SRL</t>
  </si>
  <si>
    <t>ELECTROCOM 21, SRL</t>
  </si>
  <si>
    <t>MAGA PLUS, SRL</t>
  </si>
  <si>
    <t>CASA DOÑA MARCIA, CADOMA,SRL</t>
  </si>
  <si>
    <t>INGENIERÍA CARRASCO GUERRERO, SRL</t>
  </si>
  <si>
    <t>FERRETERLS, EIRL</t>
  </si>
  <si>
    <t>SKETCHPROM, SRL</t>
  </si>
  <si>
    <t>BOX TO GO, SRL</t>
  </si>
  <si>
    <t>BANDERAS GLOBAL HC, SRL</t>
  </si>
  <si>
    <t>SECURITY DEVELOPMENT CORPORATION, SS., SRL</t>
  </si>
  <si>
    <t>RADIO &amp; TECNICA, SRL</t>
  </si>
  <si>
    <t>GOLD SEA BUSINESS, SRL</t>
  </si>
  <si>
    <t>TRIM INVESTMENT, SRL</t>
  </si>
  <si>
    <t>MUEBLES Y EQUIPOS PARA OFICINA LEÓN GONZALEZ, SRL</t>
  </si>
  <si>
    <t>SUPLIDORA RENMA, SRL</t>
  </si>
  <si>
    <t>WW INDUSTRIA Y  CONSTRUCCIÓN WWINCO, SRL</t>
  </si>
  <si>
    <t>5377-GRUPO RETMOX, SRL</t>
  </si>
  <si>
    <t>KRONGEL COMERCIAL, SRL</t>
  </si>
  <si>
    <t>CÉSAR RAFAEL ADAMES GARCÍA</t>
  </si>
  <si>
    <t>RANCHO CHITO, SRL</t>
  </si>
  <si>
    <t>CARMEN LUISA MARTINEZ COSS</t>
  </si>
  <si>
    <t>GRUPO BEMZ, E.I.R.L</t>
  </si>
  <si>
    <t>IMPORTADORA COAV, SRL</t>
  </si>
  <si>
    <t xml:space="preserve"> BENEFICIARIOS</t>
  </si>
  <si>
    <t>SERVICIES TRAVEL, SRL</t>
  </si>
  <si>
    <t>FLOW, SRL</t>
  </si>
  <si>
    <t>UVRO SOLUCIONES EMPRESARIALES, SRL</t>
  </si>
  <si>
    <t>LIRU SERVICIOS MULTIPLES, SRL</t>
  </si>
  <si>
    <t>CLIMASTER, SRL</t>
  </si>
  <si>
    <t>REFRINVERTE, SRL</t>
  </si>
  <si>
    <t>RAMIREZ &amp; MOJICA ENVOY PACK COURIER EXPRESS, SRL</t>
  </si>
  <si>
    <t>A&amp;C SEGURIDAD INDUSTRIAL, SRL</t>
  </si>
  <si>
    <t>TIOTE COMERCIAL SRL</t>
  </si>
  <si>
    <t>MITCH-MART, SRL</t>
  </si>
  <si>
    <t>AUTOCENTRO NAVARRO, SRL</t>
  </si>
  <si>
    <t>OBELCA, SRL</t>
  </si>
  <si>
    <t>EDITORA BUHO, SRL</t>
  </si>
  <si>
    <t>LERMONT ENGINEERING GROUP, SRL</t>
  </si>
  <si>
    <t>GENIUS PRINT GRAPHIC, SRL</t>
  </si>
  <si>
    <t>INGENIERÍA &amp; SERVICIOS, SRL (INGESERVIS)</t>
  </si>
  <si>
    <t>DYLEMA PRODUCCIONES, SRL</t>
  </si>
  <si>
    <t>TECNOFIJACIONES DE DOMINICANA, SRL</t>
  </si>
  <si>
    <t>DIOGENES PEREZ</t>
  </si>
  <si>
    <t>DISLA URIBE KONCEPTO, SRL</t>
  </si>
  <si>
    <t>INTESOL CORPORATIÓN, SRL</t>
  </si>
  <si>
    <t>ANSALFI PRODUCCIONES Y EVENTOS, SRL</t>
  </si>
  <si>
    <t>PRINT PALACE AM,SRL</t>
  </si>
  <si>
    <t>ALEGRE EVENTOS, SRL</t>
  </si>
  <si>
    <t>CHIPS TEJEDA, SRL</t>
  </si>
  <si>
    <t>SEGUROS RESERVAS, SA</t>
  </si>
  <si>
    <t>CROS PUBLICIDAD, SRL</t>
  </si>
  <si>
    <t>CESPEDES MATEO CONSTRUCCIONES GENERALES, SRL</t>
  </si>
  <si>
    <t>BRANSE GRAND SOLUTIONS, SRL</t>
  </si>
  <si>
    <t>RAFAEL ARMANDO GUERRERO SEPULVEDA</t>
  </si>
  <si>
    <t>MUEBLES OMAR, SA</t>
  </si>
  <si>
    <t>SIGMA PETROLEUM CORP, SRL.</t>
  </si>
  <si>
    <t>IMPROFORMAS, SRL</t>
  </si>
  <si>
    <t>XIOMARI VELOZ D' LUJO FIESTA, SRL</t>
  </si>
  <si>
    <t>SERVIGLOB COHEN &amp; ASOCIADOS, SRL</t>
  </si>
  <si>
    <t>DESDE EL 01 AL 31 DE DICIEMBRE 2022</t>
  </si>
  <si>
    <t xml:space="preserve">Ejecución de Gastos y Aplicaciones Financieras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</si>
</sst>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_);_(* \(#,##0.0\);_(* &quot;-&quot;??_);_(@_)"/>
  </numFmts>
  <fonts count="17" x14ac:knownFonts="1">
    <font>
      <sz val="10"/>
      <color rgb="FF000000"/>
      <name val="Times New Roman"/>
      <family val="1"/>
    </font>
    <font>
      <sz val="11"/>
      <color theme="1"/>
      <name val="Calibri"/>
      <family val="2"/>
      <scheme val="minor"/>
    </font>
    <font>
      <b/>
      <sz val="11"/>
      <color theme="1"/>
      <name val="Calibri"/>
      <family val="2"/>
      <scheme val="minor"/>
    </font>
    <font>
      <sz val="10"/>
      <color rgb="FF000000"/>
      <name val="Times New Roman"/>
      <family val="1"/>
    </font>
    <font>
      <b/>
      <sz val="12"/>
      <color rgb="FF000000"/>
      <name val="Calibri"/>
      <family val="2"/>
      <scheme val="minor"/>
    </font>
    <font>
      <sz val="12"/>
      <color rgb="FF000000"/>
      <name val="Calibri"/>
      <family val="2"/>
      <scheme val="minor"/>
    </font>
    <font>
      <sz val="12"/>
      <color theme="1"/>
      <name val="Calibri"/>
      <family val="2"/>
      <scheme val="minor"/>
    </font>
    <font>
      <sz val="8"/>
      <color theme="1"/>
      <name val="Calibri"/>
      <family val="2"/>
      <scheme val="minor"/>
    </font>
    <font>
      <b/>
      <sz val="6"/>
      <color theme="0"/>
      <name val="Calibri"/>
      <family val="2"/>
      <scheme val="minor"/>
    </font>
    <font>
      <b/>
      <sz val="6"/>
      <color theme="1"/>
      <name val="Calibri"/>
      <family val="2"/>
      <scheme val="minor"/>
    </font>
    <font>
      <sz val="6"/>
      <color theme="1"/>
      <name val="Calibri"/>
      <family val="2"/>
      <scheme val="minor"/>
    </font>
    <font>
      <b/>
      <sz val="11"/>
      <name val="Calibri"/>
      <family val="2"/>
      <scheme val="minor"/>
    </font>
    <font>
      <b/>
      <sz val="8"/>
      <color theme="1"/>
      <name val="Calibri"/>
      <family val="2"/>
      <scheme val="minor"/>
    </font>
    <font>
      <b/>
      <sz val="6"/>
      <name val="Calibri"/>
      <family val="2"/>
      <scheme val="minor"/>
    </font>
    <font>
      <b/>
      <sz val="12"/>
      <name val="Calibri"/>
      <family val="2"/>
      <scheme val="minor"/>
    </font>
    <font>
      <sz val="12"/>
      <name val="Calibri"/>
      <family val="2"/>
      <scheme val="minor"/>
    </font>
    <font>
      <sz val="6"/>
      <name val="Calibri"/>
      <family val="2"/>
      <scheme val="minor"/>
    </font>
  </fonts>
  <fills count="6">
    <fill>
      <patternFill patternType="none"/>
    </fill>
    <fill>
      <patternFill patternType="gray125"/>
    </fill>
    <fill>
      <patternFill patternType="solid">
        <fgColor rgb="FF002060"/>
        <bgColor theme="4" tint="0.79998168889431442"/>
      </patternFill>
    </fill>
    <fill>
      <patternFill patternType="solid">
        <fgColor rgb="FF002060"/>
        <bgColor indexed="64"/>
      </patternFill>
    </fill>
    <fill>
      <patternFill patternType="solid">
        <fgColor theme="0"/>
        <bgColor indexed="64"/>
      </patternFill>
    </fill>
    <fill>
      <patternFill patternType="solid">
        <fgColor theme="8" tint="0.59999389629810485"/>
        <bgColor theme="4" tint="0.79998168889431442"/>
      </patternFill>
    </fill>
  </fills>
  <borders count="15">
    <border>
      <left/>
      <right/>
      <top/>
      <bottom/>
      <diagonal/>
    </border>
    <border>
      <left style="thin">
        <color theme="0"/>
      </left>
      <right/>
      <top/>
      <bottom/>
      <diagonal/>
    </border>
    <border>
      <left/>
      <right/>
      <top/>
      <bottom style="thin">
        <color theme="0"/>
      </bottom>
      <diagonal/>
    </border>
    <border>
      <left style="thin">
        <color theme="0"/>
      </left>
      <right style="thin">
        <color theme="0"/>
      </right>
      <top style="thin">
        <color theme="0"/>
      </top>
      <bottom style="thin">
        <color theme="0"/>
      </bottom>
      <diagonal/>
    </border>
    <border>
      <left/>
      <right style="thin">
        <color indexed="64"/>
      </right>
      <top style="thin">
        <color theme="0"/>
      </top>
      <bottom/>
      <diagonal/>
    </border>
    <border>
      <left style="thin">
        <color indexed="64"/>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4" tint="0.39997558519241921"/>
      </bottom>
      <diagonal/>
    </border>
    <border>
      <left/>
      <right/>
      <top style="thin">
        <color theme="0"/>
      </top>
      <bottom/>
      <diagonal/>
    </border>
    <border>
      <left/>
      <right/>
      <top style="thin">
        <color theme="4" tint="0.3999755851924192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3" fillId="0" borderId="0" applyFont="0" applyFill="0" applyBorder="0" applyAlignment="0" applyProtection="0"/>
  </cellStyleXfs>
  <cellXfs count="66">
    <xf numFmtId="0" fontId="0" fillId="0" borderId="0" xfId="0"/>
    <xf numFmtId="0" fontId="0" fillId="0" borderId="0" xfId="0" applyAlignment="1">
      <alignment vertical="center"/>
    </xf>
    <xf numFmtId="0" fontId="8" fillId="3" borderId="3" xfId="0" applyFont="1" applyFill="1" applyBorder="1" applyAlignment="1">
      <alignment horizontal="center" vertical="center"/>
    </xf>
    <xf numFmtId="0" fontId="8" fillId="3" borderId="8" xfId="0" applyFont="1" applyFill="1" applyBorder="1" applyAlignment="1">
      <alignment horizontal="center" vertical="center"/>
    </xf>
    <xf numFmtId="0" fontId="9" fillId="0" borderId="9" xfId="0" applyFont="1" applyBorder="1" applyAlignment="1">
      <alignment horizontal="left" vertical="center"/>
    </xf>
    <xf numFmtId="164" fontId="9" fillId="0" borderId="9" xfId="0" applyNumberFormat="1" applyFont="1" applyBorder="1" applyAlignment="1">
      <alignment vertical="center"/>
    </xf>
    <xf numFmtId="0" fontId="9" fillId="0" borderId="0" xfId="0" applyFont="1" applyAlignment="1">
      <alignment horizontal="left" vertical="center" wrapText="1"/>
    </xf>
    <xf numFmtId="164" fontId="9" fillId="0" borderId="0" xfId="0" applyNumberFormat="1" applyFont="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0" fontId="0" fillId="0" borderId="10" xfId="0" applyBorder="1" applyAlignment="1">
      <alignment vertical="center"/>
    </xf>
    <xf numFmtId="0" fontId="10" fillId="0" borderId="0" xfId="0" applyFont="1" applyAlignment="1">
      <alignment vertical="center"/>
    </xf>
    <xf numFmtId="0" fontId="2" fillId="0" borderId="0" xfId="0" applyFont="1" applyAlignment="1">
      <alignment vertical="center"/>
    </xf>
    <xf numFmtId="0" fontId="9" fillId="0" borderId="0" xfId="0" applyFont="1" applyAlignment="1">
      <alignment horizontal="left" vertical="center"/>
    </xf>
    <xf numFmtId="0" fontId="8" fillId="2" borderId="11" xfId="0" applyFont="1" applyFill="1" applyBorder="1" applyAlignment="1">
      <alignment vertical="center"/>
    </xf>
    <xf numFmtId="0" fontId="7" fillId="0" borderId="0" xfId="0" applyFont="1" applyAlignment="1">
      <alignment vertical="center"/>
    </xf>
    <xf numFmtId="4" fontId="9" fillId="0" borderId="0" xfId="0" applyNumberFormat="1" applyFont="1" applyAlignment="1">
      <alignment vertical="center"/>
    </xf>
    <xf numFmtId="4" fontId="8" fillId="2" borderId="11" xfId="0" applyNumberFormat="1" applyFont="1" applyFill="1" applyBorder="1" applyAlignment="1">
      <alignment vertical="center"/>
    </xf>
    <xf numFmtId="4" fontId="8" fillId="2" borderId="11" xfId="1" applyNumberFormat="1" applyFont="1" applyFill="1" applyBorder="1" applyAlignment="1">
      <alignment vertical="center"/>
    </xf>
    <xf numFmtId="0" fontId="1" fillId="0" borderId="0" xfId="0" applyFont="1" applyAlignment="1">
      <alignment vertical="center"/>
    </xf>
    <xf numFmtId="0" fontId="11" fillId="0" borderId="0" xfId="0" applyFont="1" applyAlignment="1">
      <alignment horizontal="center" vertical="center"/>
    </xf>
    <xf numFmtId="0" fontId="1" fillId="0" borderId="0" xfId="0" applyFont="1" applyAlignment="1">
      <alignment horizontal="center" vertical="center"/>
    </xf>
    <xf numFmtId="0" fontId="10" fillId="0" borderId="12" xfId="0" applyFont="1" applyBorder="1" applyAlignment="1">
      <alignment vertical="center"/>
    </xf>
    <xf numFmtId="0" fontId="1" fillId="0" borderId="0" xfId="0" applyFont="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vertical="center"/>
    </xf>
    <xf numFmtId="164" fontId="12" fillId="0" borderId="0" xfId="0" applyNumberFormat="1" applyFont="1" applyAlignment="1">
      <alignment vertical="center"/>
    </xf>
    <xf numFmtId="4" fontId="13" fillId="0" borderId="0" xfId="0" applyNumberFormat="1" applyFont="1" applyAlignment="1">
      <alignment vertical="center"/>
    </xf>
    <xf numFmtId="4" fontId="16" fillId="0" borderId="0" xfId="0" applyNumberFormat="1" applyFont="1" applyAlignment="1">
      <alignment vertical="center"/>
    </xf>
    <xf numFmtId="4" fontId="13" fillId="0" borderId="9" xfId="0" applyNumberFormat="1" applyFont="1" applyBorder="1" applyAlignment="1">
      <alignment vertical="center"/>
    </xf>
    <xf numFmtId="0" fontId="0" fillId="4" borderId="0" xfId="0" applyFill="1"/>
    <xf numFmtId="14" fontId="0" fillId="4" borderId="13" xfId="0" applyNumberFormat="1" applyFill="1" applyBorder="1" applyAlignment="1">
      <alignment horizontal="left"/>
    </xf>
    <xf numFmtId="0" fontId="0" fillId="4" borderId="13" xfId="0" applyFill="1" applyBorder="1" applyAlignment="1">
      <alignment horizontal="left"/>
    </xf>
    <xf numFmtId="0" fontId="0" fillId="4" borderId="13" xfId="0" applyFill="1" applyBorder="1" applyAlignment="1">
      <alignment horizontal="left" wrapText="1"/>
    </xf>
    <xf numFmtId="0" fontId="14" fillId="4" borderId="0" xfId="0" applyFont="1" applyFill="1" applyAlignment="1">
      <alignment vertical="center" wrapText="1" readingOrder="1"/>
    </xf>
    <xf numFmtId="0" fontId="15" fillId="4" borderId="0" xfId="0" applyFont="1" applyFill="1" applyAlignment="1">
      <alignment vertical="center" wrapText="1" readingOrder="1"/>
    </xf>
    <xf numFmtId="40" fontId="16" fillId="0" borderId="0" xfId="0" applyNumberFormat="1" applyFont="1" applyAlignment="1">
      <alignment vertical="center"/>
    </xf>
    <xf numFmtId="0" fontId="7" fillId="0" borderId="0" xfId="0" applyFont="1" applyAlignment="1">
      <alignment vertical="center" wrapText="1"/>
    </xf>
    <xf numFmtId="0" fontId="2" fillId="5" borderId="13" xfId="0" applyFont="1" applyFill="1" applyBorder="1" applyAlignment="1">
      <alignment horizontal="center"/>
    </xf>
    <xf numFmtId="0" fontId="2" fillId="5" borderId="13" xfId="0" applyFont="1" applyFill="1" applyBorder="1" applyAlignment="1">
      <alignment horizontal="center" wrapText="1"/>
    </xf>
    <xf numFmtId="4" fontId="2" fillId="5" borderId="13" xfId="0" applyNumberFormat="1" applyFont="1" applyFill="1" applyBorder="1" applyAlignment="1">
      <alignment horizontal="center"/>
    </xf>
    <xf numFmtId="40" fontId="0" fillId="4" borderId="13" xfId="0" applyNumberFormat="1" applyFill="1" applyBorder="1"/>
    <xf numFmtId="40" fontId="2" fillId="5" borderId="13" xfId="0" applyNumberFormat="1" applyFont="1" applyFill="1" applyBorder="1"/>
    <xf numFmtId="0" fontId="0" fillId="4" borderId="0" xfId="0" applyFill="1" applyAlignment="1">
      <alignment horizontal="right"/>
    </xf>
    <xf numFmtId="0" fontId="0" fillId="4" borderId="13" xfId="0" applyFill="1" applyBorder="1" applyAlignment="1">
      <alignment horizontal="right"/>
    </xf>
    <xf numFmtId="40" fontId="0" fillId="4" borderId="0" xfId="0" applyNumberFormat="1" applyFill="1" applyAlignment="1">
      <alignment horizontal="right"/>
    </xf>
    <xf numFmtId="0" fontId="8" fillId="2" borderId="3" xfId="0" applyFont="1" applyFill="1" applyBorder="1" applyAlignment="1">
      <alignment horizontal="left" vertical="center"/>
    </xf>
    <xf numFmtId="43" fontId="8" fillId="2" borderId="3" xfId="1" applyFont="1" applyFill="1" applyBorder="1" applyAlignment="1">
      <alignment horizontal="center" vertical="center" wrapText="1"/>
    </xf>
    <xf numFmtId="43" fontId="8" fillId="2" borderId="7" xfId="1" applyFont="1" applyFill="1" applyBorder="1" applyAlignment="1">
      <alignment horizontal="center" vertical="center" wrapText="1"/>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7" fillId="0" borderId="0" xfId="0" applyFont="1" applyAlignment="1">
      <alignment horizontal="left" vertical="center" wrapText="1"/>
    </xf>
    <xf numFmtId="0" fontId="12" fillId="0" borderId="0" xfId="0" applyFont="1" applyAlignment="1">
      <alignment horizontal="left" vertical="center" wrapText="1"/>
    </xf>
    <xf numFmtId="0" fontId="2" fillId="0" borderId="14" xfId="0" applyFont="1" applyBorder="1" applyAlignment="1">
      <alignment horizontal="center" vertical="center"/>
    </xf>
    <xf numFmtId="0" fontId="1" fillId="0" borderId="0" xfId="0" applyFont="1" applyAlignment="1">
      <alignment horizontal="center" vertical="center"/>
    </xf>
    <xf numFmtId="0" fontId="7" fillId="0" borderId="2" xfId="0" applyFont="1" applyBorder="1" applyAlignment="1">
      <alignment horizontal="center" vertical="center"/>
    </xf>
    <xf numFmtId="0" fontId="4" fillId="0" borderId="1" xfId="0" applyFont="1" applyBorder="1" applyAlignment="1">
      <alignment horizontal="center" vertical="center" wrapText="1" readingOrder="1"/>
    </xf>
    <xf numFmtId="0" fontId="4"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6" fillId="0" borderId="1" xfId="0" applyFont="1" applyBorder="1" applyAlignment="1">
      <alignment horizontal="center" vertical="center"/>
    </xf>
    <xf numFmtId="0" fontId="6" fillId="0" borderId="0" xfId="0" applyFont="1" applyAlignment="1">
      <alignment horizontal="center" vertical="center"/>
    </xf>
    <xf numFmtId="0" fontId="14" fillId="4" borderId="1" xfId="0" applyFont="1" applyFill="1" applyBorder="1" applyAlignment="1">
      <alignment horizontal="center" vertical="center" wrapText="1" readingOrder="1"/>
    </xf>
    <xf numFmtId="0" fontId="14" fillId="4" borderId="0" xfId="0" applyFont="1" applyFill="1" applyAlignment="1">
      <alignment horizontal="center" vertical="center" wrapText="1" readingOrder="1"/>
    </xf>
    <xf numFmtId="0" fontId="2" fillId="5" borderId="13" xfId="0" applyFont="1" applyFill="1" applyBorder="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68046.1C73694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529828</xdr:colOff>
      <xdr:row>0</xdr:row>
      <xdr:rowOff>71438</xdr:rowOff>
    </xdr:from>
    <xdr:to>
      <xdr:col>6</xdr:col>
      <xdr:colOff>491967</xdr:colOff>
      <xdr:row>2</xdr:row>
      <xdr:rowOff>94405</xdr:rowOff>
    </xdr:to>
    <xdr:pic>
      <xdr:nvPicPr>
        <xdr:cNvPr id="2" name="Imagen 1" descr="cid:image001.png@01D68046.1C736940">
          <a:extLst>
            <a:ext uri="{FF2B5EF4-FFF2-40B4-BE49-F238E27FC236}">
              <a16:creationId xmlns:a16="http://schemas.microsoft.com/office/drawing/2014/main" id="{2A9EB6F0-B564-48AE-9CC0-C5160EC1FD0E}"/>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423422" y="71438"/>
          <a:ext cx="1454230" cy="69924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26733</xdr:colOff>
      <xdr:row>3</xdr:row>
      <xdr:rowOff>66487</xdr:rowOff>
    </xdr:from>
    <xdr:to>
      <xdr:col>3</xdr:col>
      <xdr:colOff>1675721</xdr:colOff>
      <xdr:row>8</xdr:row>
      <xdr:rowOff>26219</xdr:rowOff>
    </xdr:to>
    <xdr:pic>
      <xdr:nvPicPr>
        <xdr:cNvPr id="2" name="Imagen 1" descr="cid:image001.png@01D68046.1C736940">
          <a:extLst>
            <a:ext uri="{FF2B5EF4-FFF2-40B4-BE49-F238E27FC236}">
              <a16:creationId xmlns:a16="http://schemas.microsoft.com/office/drawing/2014/main" id="{E0131AA8-C2E2-42B1-94CC-65F69E04C00E}"/>
            </a:ext>
          </a:extLst>
        </xdr:cNvPr>
        <xdr:cNvPicPr/>
      </xdr:nvPicPr>
      <xdr:blipFill rotWithShape="1">
        <a:blip xmlns:r="http://schemas.openxmlformats.org/officeDocument/2006/relationships" r:embed="rId1" r:link="rId2" cstate="print">
          <a:extLst>
            <a:ext uri="{28A0092B-C50C-407E-A947-70E740481C1C}">
              <a14:useLocalDpi xmlns:a14="http://schemas.microsoft.com/office/drawing/2010/main" val="0"/>
            </a:ext>
          </a:extLst>
        </a:blip>
        <a:srcRect l="398" t="8798" r="-398" b="-8798"/>
        <a:stretch>
          <a:fillRect/>
        </a:stretch>
      </xdr:blipFill>
      <xdr:spPr bwMode="auto">
        <a:xfrm>
          <a:off x="4199874" y="584409"/>
          <a:ext cx="1648988" cy="82293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german\AppData\Local\Microsoft\Windows\INetCache\Content.Outlook\6HW7TJN7\Ejecucion%20mensual%20Enero%20hasta%20Agsoto%202022%20UE0001.%20version%20O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IGEF"/>
      <sheetName val="Ejecucion mensual"/>
      <sheetName val="EJECUCION"/>
      <sheetName val="PRESUPUESTO"/>
      <sheetName val="Hoja3"/>
    </sheetNames>
    <sheetDataSet>
      <sheetData sheetId="0" refreshError="1">
        <row r="1">
          <cell r="A1" t="str">
            <v>Ref CCP Concepto.Ref CCP Cuenta</v>
          </cell>
          <cell r="C1" t="str">
            <v>Enero</v>
          </cell>
          <cell r="D1" t="str">
            <v>Febrero</v>
          </cell>
          <cell r="E1" t="str">
            <v>Marzo</v>
          </cell>
          <cell r="F1" t="str">
            <v>Abril</v>
          </cell>
          <cell r="G1" t="str">
            <v>Mayo</v>
          </cell>
          <cell r="H1" t="str">
            <v>Junio</v>
          </cell>
          <cell r="I1" t="str">
            <v>Julio</v>
          </cell>
          <cell r="J1" t="str">
            <v>Agosto</v>
          </cell>
          <cell r="L1" t="str">
            <v>Septiembre</v>
          </cell>
          <cell r="M1" t="str">
            <v>Octubre</v>
          </cell>
          <cell r="N1" t="str">
            <v>Noviembre</v>
          </cell>
          <cell r="O1" t="str">
            <v>Diciembre</v>
          </cell>
        </row>
        <row r="2">
          <cell r="A2">
            <v>1</v>
          </cell>
          <cell r="B2">
            <v>2</v>
          </cell>
          <cell r="C2">
            <v>3</v>
          </cell>
          <cell r="D2">
            <v>4</v>
          </cell>
          <cell r="E2">
            <v>5</v>
          </cell>
          <cell r="F2">
            <v>6</v>
          </cell>
          <cell r="G2">
            <v>7</v>
          </cell>
          <cell r="H2">
            <v>8</v>
          </cell>
          <cell r="I2">
            <v>9</v>
          </cell>
          <cell r="J2">
            <v>10</v>
          </cell>
          <cell r="K2">
            <v>11</v>
          </cell>
          <cell r="L2">
            <v>12</v>
          </cell>
          <cell r="M2">
            <v>13</v>
          </cell>
          <cell r="N2">
            <v>14</v>
          </cell>
          <cell r="O2">
            <v>15</v>
          </cell>
        </row>
        <row r="3">
          <cell r="A3" t="str">
            <v>Total General</v>
          </cell>
          <cell r="C3">
            <v>99811966.620000005</v>
          </cell>
          <cell r="D3">
            <v>139818822.72999999</v>
          </cell>
          <cell r="E3">
            <v>168705501.16999999</v>
          </cell>
          <cell r="F3">
            <v>139330584.18000001</v>
          </cell>
          <cell r="G3">
            <v>142471496.97</v>
          </cell>
          <cell r="H3">
            <v>224686144.56</v>
          </cell>
          <cell r="I3">
            <v>233624289.74000001</v>
          </cell>
          <cell r="K3">
            <v>0</v>
          </cell>
          <cell r="L3">
            <v>0</v>
          </cell>
          <cell r="M3">
            <v>0</v>
          </cell>
          <cell r="N3">
            <v>0</v>
          </cell>
          <cell r="O3">
            <v>0</v>
          </cell>
        </row>
        <row r="4">
          <cell r="A4">
            <v>2.1</v>
          </cell>
          <cell r="B4" t="str">
            <v>REMUNERACIONES Y CONTRIBUCIONES</v>
          </cell>
          <cell r="C4">
            <v>42166398.729999997</v>
          </cell>
          <cell r="D4">
            <v>67470798.340000004</v>
          </cell>
          <cell r="E4">
            <v>59416250.549999997</v>
          </cell>
          <cell r="F4">
            <v>59460932.210000001</v>
          </cell>
          <cell r="G4">
            <v>57983836.25</v>
          </cell>
          <cell r="H4">
            <v>82204828.810000002</v>
          </cell>
          <cell r="I4">
            <v>58096525.810000002</v>
          </cell>
          <cell r="K4">
            <v>0</v>
          </cell>
          <cell r="L4">
            <v>0</v>
          </cell>
          <cell r="M4">
            <v>0</v>
          </cell>
          <cell r="N4">
            <v>0</v>
          </cell>
          <cell r="O4">
            <v>0</v>
          </cell>
        </row>
        <row r="5">
          <cell r="A5" t="str">
            <v>2.1.1</v>
          </cell>
          <cell r="B5" t="str">
            <v>REMUNERACIONES</v>
          </cell>
          <cell r="C5">
            <v>36647731.009999998</v>
          </cell>
          <cell r="D5">
            <v>54506027.07</v>
          </cell>
          <cell r="E5">
            <v>49707053.409999996</v>
          </cell>
          <cell r="F5">
            <v>49771985.740000002</v>
          </cell>
          <cell r="G5">
            <v>48290361.170000002</v>
          </cell>
          <cell r="H5">
            <v>72819292.140000001</v>
          </cell>
          <cell r="I5">
            <v>48772146.759999998</v>
          </cell>
          <cell r="K5">
            <v>0</v>
          </cell>
          <cell r="L5">
            <v>0</v>
          </cell>
          <cell r="M5">
            <v>0</v>
          </cell>
          <cell r="N5">
            <v>0</v>
          </cell>
          <cell r="O5">
            <v>0</v>
          </cell>
        </row>
        <row r="6">
          <cell r="A6" t="str">
            <v>2.1.2</v>
          </cell>
          <cell r="B6" t="str">
            <v>SOBRESUELDOS</v>
          </cell>
          <cell r="C6">
            <v>30000</v>
          </cell>
          <cell r="D6">
            <v>4794000</v>
          </cell>
          <cell r="E6">
            <v>2257000</v>
          </cell>
          <cell r="F6">
            <v>2236249</v>
          </cell>
          <cell r="G6">
            <v>2453149</v>
          </cell>
          <cell r="H6">
            <v>2281291</v>
          </cell>
          <cell r="I6">
            <v>2293111</v>
          </cell>
          <cell r="K6">
            <v>0</v>
          </cell>
          <cell r="L6">
            <v>0</v>
          </cell>
          <cell r="M6">
            <v>0</v>
          </cell>
          <cell r="N6">
            <v>0</v>
          </cell>
          <cell r="O6">
            <v>0</v>
          </cell>
        </row>
        <row r="7">
          <cell r="A7" t="str">
            <v>2.1.5</v>
          </cell>
          <cell r="B7" t="str">
            <v>CONTRIBUCIONES A LA SEGURIDAD SOCIAL</v>
          </cell>
          <cell r="C7">
            <v>5488667.7199999997</v>
          </cell>
          <cell r="D7">
            <v>8170771.2699999996</v>
          </cell>
          <cell r="E7">
            <v>7452197.1399999997</v>
          </cell>
          <cell r="F7">
            <v>7452697.4699999997</v>
          </cell>
          <cell r="G7">
            <v>7240326.0800000001</v>
          </cell>
          <cell r="H7">
            <v>7104245.6699999999</v>
          </cell>
          <cell r="I7">
            <v>7031268.0499999998</v>
          </cell>
          <cell r="K7">
            <v>0</v>
          </cell>
          <cell r="L7">
            <v>0</v>
          </cell>
          <cell r="M7">
            <v>0</v>
          </cell>
          <cell r="N7">
            <v>0</v>
          </cell>
          <cell r="O7">
            <v>0</v>
          </cell>
        </row>
        <row r="8">
          <cell r="A8">
            <v>2.2000000000000002</v>
          </cell>
          <cell r="B8" t="str">
            <v>CONTRATACIÓN DE SERVICIOS</v>
          </cell>
          <cell r="C8">
            <v>8891644.4399999995</v>
          </cell>
          <cell r="D8">
            <v>9057936.1899999995</v>
          </cell>
          <cell r="E8">
            <v>13883710.82</v>
          </cell>
          <cell r="F8">
            <v>10642736.92</v>
          </cell>
          <cell r="G8">
            <v>15092844.779999999</v>
          </cell>
          <cell r="H8">
            <v>33740563.960000001</v>
          </cell>
          <cell r="I8">
            <v>39515342.130000003</v>
          </cell>
          <cell r="K8">
            <v>0</v>
          </cell>
          <cell r="L8">
            <v>0</v>
          </cell>
          <cell r="M8">
            <v>0</v>
          </cell>
          <cell r="N8">
            <v>0</v>
          </cell>
          <cell r="O8">
            <v>0</v>
          </cell>
        </row>
        <row r="9">
          <cell r="A9" t="str">
            <v>2.2.1</v>
          </cell>
          <cell r="B9" t="str">
            <v>SERVICIOS BÁSICOS</v>
          </cell>
          <cell r="C9">
            <v>8891644.4399999995</v>
          </cell>
          <cell r="D9">
            <v>8250533.0499999998</v>
          </cell>
          <cell r="E9">
            <v>9412928.6699999999</v>
          </cell>
          <cell r="F9">
            <v>9099405.8000000007</v>
          </cell>
          <cell r="G9">
            <v>8364509.4100000001</v>
          </cell>
          <cell r="H9">
            <v>12117195.390000001</v>
          </cell>
          <cell r="I9">
            <v>10408680.73</v>
          </cell>
          <cell r="K9">
            <v>0</v>
          </cell>
          <cell r="L9">
            <v>0</v>
          </cell>
          <cell r="M9">
            <v>0</v>
          </cell>
          <cell r="N9">
            <v>0</v>
          </cell>
          <cell r="O9">
            <v>0</v>
          </cell>
        </row>
        <row r="10">
          <cell r="A10" t="str">
            <v>2.2.2</v>
          </cell>
          <cell r="B10" t="str">
            <v>PUBLICIDAD, IMPRESIÓN Y ENCUADERNACIÓN</v>
          </cell>
          <cell r="C10">
            <v>0</v>
          </cell>
          <cell r="D10">
            <v>0</v>
          </cell>
          <cell r="E10">
            <v>121114.89</v>
          </cell>
          <cell r="F10">
            <v>0</v>
          </cell>
          <cell r="G10">
            <v>0</v>
          </cell>
          <cell r="H10">
            <v>2304353.84</v>
          </cell>
          <cell r="I10">
            <v>348572</v>
          </cell>
          <cell r="K10">
            <v>0</v>
          </cell>
          <cell r="L10">
            <v>0</v>
          </cell>
          <cell r="M10">
            <v>0</v>
          </cell>
          <cell r="N10">
            <v>0</v>
          </cell>
          <cell r="O10">
            <v>0</v>
          </cell>
        </row>
        <row r="11">
          <cell r="A11" t="str">
            <v>2.2.3</v>
          </cell>
          <cell r="B11" t="str">
            <v>VIÁTICOS</v>
          </cell>
          <cell r="C11">
            <v>0</v>
          </cell>
          <cell r="D11">
            <v>92150</v>
          </cell>
          <cell r="E11">
            <v>85000</v>
          </cell>
          <cell r="F11">
            <v>52450</v>
          </cell>
          <cell r="G11">
            <v>31500</v>
          </cell>
          <cell r="H11">
            <v>170150</v>
          </cell>
          <cell r="I11">
            <v>80350</v>
          </cell>
          <cell r="K11">
            <v>0</v>
          </cell>
          <cell r="L11">
            <v>0</v>
          </cell>
          <cell r="M11">
            <v>0</v>
          </cell>
          <cell r="N11">
            <v>0</v>
          </cell>
          <cell r="O11">
            <v>0</v>
          </cell>
        </row>
        <row r="12">
          <cell r="A12" t="str">
            <v>2.2.4</v>
          </cell>
          <cell r="B12" t="str">
            <v>TRANSPORTE Y ALMACENAJE</v>
          </cell>
          <cell r="C12">
            <v>0</v>
          </cell>
          <cell r="D12">
            <v>0</v>
          </cell>
          <cell r="E12">
            <v>0</v>
          </cell>
          <cell r="F12">
            <v>0</v>
          </cell>
          <cell r="G12">
            <v>0</v>
          </cell>
          <cell r="H12">
            <v>0</v>
          </cell>
          <cell r="I12">
            <v>0</v>
          </cell>
          <cell r="K12">
            <v>0</v>
          </cell>
          <cell r="L12">
            <v>0</v>
          </cell>
          <cell r="M12">
            <v>0</v>
          </cell>
          <cell r="N12">
            <v>0</v>
          </cell>
          <cell r="O12">
            <v>0</v>
          </cell>
        </row>
        <row r="13">
          <cell r="A13" t="str">
            <v>2.2.5</v>
          </cell>
          <cell r="B13" t="str">
            <v>ALQUILERES Y RENTAS</v>
          </cell>
          <cell r="C13">
            <v>0</v>
          </cell>
          <cell r="D13">
            <v>0</v>
          </cell>
          <cell r="E13">
            <v>877960</v>
          </cell>
          <cell r="F13">
            <v>419258.4</v>
          </cell>
          <cell r="G13">
            <v>318736.88</v>
          </cell>
          <cell r="H13">
            <v>478590</v>
          </cell>
          <cell r="I13">
            <v>6291997.5199999996</v>
          </cell>
          <cell r="K13">
            <v>0</v>
          </cell>
          <cell r="L13">
            <v>0</v>
          </cell>
          <cell r="M13">
            <v>0</v>
          </cell>
          <cell r="N13">
            <v>0</v>
          </cell>
          <cell r="O13">
            <v>0</v>
          </cell>
        </row>
        <row r="14">
          <cell r="A14" t="str">
            <v>2.2.6</v>
          </cell>
          <cell r="B14" t="str">
            <v>SEGUROS</v>
          </cell>
          <cell r="C14">
            <v>0</v>
          </cell>
          <cell r="D14">
            <v>715253.14</v>
          </cell>
          <cell r="E14">
            <v>1466357.08</v>
          </cell>
          <cell r="F14">
            <v>759875.17</v>
          </cell>
          <cell r="G14">
            <v>0</v>
          </cell>
          <cell r="H14">
            <v>1433331.47</v>
          </cell>
          <cell r="I14">
            <v>854720.91</v>
          </cell>
          <cell r="K14">
            <v>0</v>
          </cell>
          <cell r="L14">
            <v>0</v>
          </cell>
          <cell r="M14">
            <v>0</v>
          </cell>
          <cell r="N14">
            <v>0</v>
          </cell>
          <cell r="O14">
            <v>0</v>
          </cell>
        </row>
        <row r="15">
          <cell r="A15" t="str">
            <v>2.2.7</v>
          </cell>
          <cell r="B15" t="str">
            <v>SERVICIOS DE CONSERVACIÓN, REPARACIONES MENORES E INSTALACIONES TEMPORALES</v>
          </cell>
          <cell r="C15">
            <v>0</v>
          </cell>
          <cell r="D15">
            <v>0</v>
          </cell>
          <cell r="E15">
            <v>1188256.3500000001</v>
          </cell>
          <cell r="F15">
            <v>152565.54999999999</v>
          </cell>
          <cell r="G15">
            <v>4111355.83</v>
          </cell>
          <cell r="H15">
            <v>1374241.85</v>
          </cell>
          <cell r="I15">
            <v>19682915.969999999</v>
          </cell>
          <cell r="K15">
            <v>0</v>
          </cell>
          <cell r="L15">
            <v>0</v>
          </cell>
          <cell r="M15">
            <v>0</v>
          </cell>
          <cell r="N15">
            <v>0</v>
          </cell>
          <cell r="O15">
            <v>0</v>
          </cell>
        </row>
        <row r="16">
          <cell r="A16" t="str">
            <v>2.2.8</v>
          </cell>
          <cell r="B16" t="str">
            <v>OTROS SERVICIOS NO INCLUIDOS EN CONCEPTOS ANTERIORES</v>
          </cell>
          <cell r="C16">
            <v>0</v>
          </cell>
          <cell r="D16">
            <v>0</v>
          </cell>
          <cell r="E16">
            <v>528262.40000000002</v>
          </cell>
          <cell r="F16">
            <v>0</v>
          </cell>
          <cell r="G16">
            <v>42480</v>
          </cell>
          <cell r="H16">
            <v>15384889.08</v>
          </cell>
          <cell r="I16">
            <v>1094734</v>
          </cell>
          <cell r="K16">
            <v>0</v>
          </cell>
          <cell r="L16">
            <v>0</v>
          </cell>
          <cell r="M16">
            <v>0</v>
          </cell>
          <cell r="N16">
            <v>0</v>
          </cell>
          <cell r="O16">
            <v>0</v>
          </cell>
        </row>
        <row r="17">
          <cell r="A17" t="str">
            <v>2.2.9</v>
          </cell>
          <cell r="B17" t="str">
            <v>OTRAS CONTRATACIONES DE SERVICIOS</v>
          </cell>
          <cell r="C17">
            <v>0</v>
          </cell>
          <cell r="D17">
            <v>0</v>
          </cell>
          <cell r="E17">
            <v>203831.43</v>
          </cell>
          <cell r="F17">
            <v>159182</v>
          </cell>
          <cell r="G17">
            <v>2224262.66</v>
          </cell>
          <cell r="H17">
            <v>477812.33</v>
          </cell>
          <cell r="I17">
            <v>753371</v>
          </cell>
          <cell r="K17">
            <v>0</v>
          </cell>
          <cell r="L17">
            <v>0</v>
          </cell>
          <cell r="M17">
            <v>0</v>
          </cell>
          <cell r="N17">
            <v>0</v>
          </cell>
          <cell r="O17">
            <v>0</v>
          </cell>
        </row>
        <row r="18">
          <cell r="A18">
            <v>2.2999999999999998</v>
          </cell>
          <cell r="B18" t="str">
            <v>MATERIALES Y SUMINISTROS</v>
          </cell>
          <cell r="C18">
            <v>0</v>
          </cell>
          <cell r="D18">
            <v>0</v>
          </cell>
          <cell r="E18">
            <v>944998.83</v>
          </cell>
          <cell r="F18">
            <v>167110</v>
          </cell>
          <cell r="G18">
            <v>143842</v>
          </cell>
          <cell r="H18">
            <v>2535894.75</v>
          </cell>
          <cell r="I18">
            <v>1192742.1399999999</v>
          </cell>
          <cell r="K18">
            <v>0</v>
          </cell>
          <cell r="L18">
            <v>0</v>
          </cell>
          <cell r="M18">
            <v>0</v>
          </cell>
          <cell r="N18">
            <v>0</v>
          </cell>
          <cell r="O18">
            <v>0</v>
          </cell>
        </row>
        <row r="19">
          <cell r="A19" t="str">
            <v>2.3.1</v>
          </cell>
          <cell r="B19" t="str">
            <v>ALIMENTOS Y PRODUCTOS AGROFORESTALES</v>
          </cell>
          <cell r="C19">
            <v>0</v>
          </cell>
          <cell r="D19">
            <v>0</v>
          </cell>
          <cell r="E19">
            <v>0</v>
          </cell>
          <cell r="F19">
            <v>0</v>
          </cell>
          <cell r="G19">
            <v>0</v>
          </cell>
          <cell r="H19">
            <v>1052324</v>
          </cell>
          <cell r="I19">
            <v>105205.9</v>
          </cell>
          <cell r="K19">
            <v>0</v>
          </cell>
          <cell r="L19">
            <v>0</v>
          </cell>
          <cell r="M19">
            <v>0</v>
          </cell>
          <cell r="N19">
            <v>0</v>
          </cell>
          <cell r="O19">
            <v>0</v>
          </cell>
        </row>
        <row r="20">
          <cell r="A20" t="str">
            <v>2.3.2</v>
          </cell>
          <cell r="B20" t="str">
            <v>TEXTILES Y VESTUARIOS</v>
          </cell>
          <cell r="C20">
            <v>0</v>
          </cell>
          <cell r="D20">
            <v>0</v>
          </cell>
          <cell r="E20">
            <v>109740</v>
          </cell>
          <cell r="F20">
            <v>0</v>
          </cell>
          <cell r="G20">
            <v>0</v>
          </cell>
          <cell r="H20">
            <v>293837.61</v>
          </cell>
          <cell r="I20">
            <v>0</v>
          </cell>
          <cell r="K20">
            <v>0</v>
          </cell>
          <cell r="L20">
            <v>0</v>
          </cell>
          <cell r="M20">
            <v>0</v>
          </cell>
          <cell r="N20">
            <v>0</v>
          </cell>
          <cell r="O20">
            <v>0</v>
          </cell>
        </row>
        <row r="21">
          <cell r="A21" t="str">
            <v>2.3.3</v>
          </cell>
          <cell r="B21" t="str">
            <v>PAPEL, CARTÓN E IMPRESOS</v>
          </cell>
          <cell r="C21">
            <v>0</v>
          </cell>
          <cell r="D21">
            <v>0</v>
          </cell>
          <cell r="E21">
            <v>0</v>
          </cell>
          <cell r="F21">
            <v>0</v>
          </cell>
          <cell r="G21">
            <v>0</v>
          </cell>
          <cell r="H21">
            <v>392940</v>
          </cell>
          <cell r="I21">
            <v>347072.99</v>
          </cell>
          <cell r="K21">
            <v>0</v>
          </cell>
          <cell r="L21">
            <v>0</v>
          </cell>
          <cell r="M21">
            <v>0</v>
          </cell>
          <cell r="N21">
            <v>0</v>
          </cell>
          <cell r="O21">
            <v>0</v>
          </cell>
        </row>
        <row r="22">
          <cell r="A22" t="str">
            <v>2.3.5</v>
          </cell>
          <cell r="B22" t="str">
            <v>CUERO, CAUCHO Y PLÁSTICO</v>
          </cell>
          <cell r="C22">
            <v>0</v>
          </cell>
          <cell r="D22">
            <v>0</v>
          </cell>
          <cell r="E22">
            <v>0</v>
          </cell>
          <cell r="F22">
            <v>0</v>
          </cell>
          <cell r="G22">
            <v>0</v>
          </cell>
          <cell r="H22">
            <v>0</v>
          </cell>
          <cell r="I22">
            <v>0</v>
          </cell>
          <cell r="K22">
            <v>0</v>
          </cell>
          <cell r="L22">
            <v>0</v>
          </cell>
          <cell r="M22">
            <v>0</v>
          </cell>
          <cell r="N22">
            <v>0</v>
          </cell>
          <cell r="O22">
            <v>0</v>
          </cell>
        </row>
        <row r="23">
          <cell r="A23" t="str">
            <v>2.3.6</v>
          </cell>
          <cell r="B23" t="str">
            <v>PRODUCTOS DE MINERALES, METÁLICOS Y NO METÁLICOS</v>
          </cell>
          <cell r="C23">
            <v>0</v>
          </cell>
          <cell r="D23">
            <v>0</v>
          </cell>
          <cell r="E23">
            <v>0</v>
          </cell>
          <cell r="F23">
            <v>0</v>
          </cell>
          <cell r="G23">
            <v>0</v>
          </cell>
          <cell r="H23">
            <v>13260.22</v>
          </cell>
          <cell r="I23">
            <v>6545</v>
          </cell>
          <cell r="K23">
            <v>0</v>
          </cell>
          <cell r="L23">
            <v>0</v>
          </cell>
          <cell r="M23">
            <v>0</v>
          </cell>
          <cell r="N23">
            <v>0</v>
          </cell>
          <cell r="O23">
            <v>0</v>
          </cell>
        </row>
        <row r="24">
          <cell r="A24" t="str">
            <v>2.3.7</v>
          </cell>
          <cell r="B24" t="str">
            <v>COMBUSTIBLES, LUBRICANTES, PRODUCTOS QUÍMICOS Y CONEXOS</v>
          </cell>
          <cell r="C24">
            <v>0</v>
          </cell>
          <cell r="D24">
            <v>0</v>
          </cell>
          <cell r="E24">
            <v>269581.2</v>
          </cell>
          <cell r="F24">
            <v>167110</v>
          </cell>
          <cell r="G24">
            <v>0</v>
          </cell>
          <cell r="H24">
            <v>51036.800000000003</v>
          </cell>
          <cell r="I24">
            <v>104818.19</v>
          </cell>
          <cell r="K24">
            <v>0</v>
          </cell>
          <cell r="L24">
            <v>0</v>
          </cell>
          <cell r="M24">
            <v>0</v>
          </cell>
          <cell r="N24">
            <v>0</v>
          </cell>
          <cell r="O24">
            <v>0</v>
          </cell>
        </row>
        <row r="25">
          <cell r="A25" t="str">
            <v>2.3.9</v>
          </cell>
          <cell r="B25" t="str">
            <v>PRODUCTOS Y ÚTILES VARIOS</v>
          </cell>
          <cell r="C25">
            <v>0</v>
          </cell>
          <cell r="D25">
            <v>0</v>
          </cell>
          <cell r="E25">
            <v>565677.63</v>
          </cell>
          <cell r="F25">
            <v>0</v>
          </cell>
          <cell r="G25">
            <v>143842</v>
          </cell>
          <cell r="H25">
            <v>732496.12</v>
          </cell>
          <cell r="I25">
            <v>629100.06000000006</v>
          </cell>
          <cell r="K25">
            <v>0</v>
          </cell>
          <cell r="L25">
            <v>0</v>
          </cell>
          <cell r="M25">
            <v>0</v>
          </cell>
          <cell r="N25">
            <v>0</v>
          </cell>
          <cell r="O25">
            <v>0</v>
          </cell>
        </row>
        <row r="26">
          <cell r="A26">
            <v>2.4</v>
          </cell>
          <cell r="B26" t="str">
            <v>TRANSFERENCIAS CORRIENTES</v>
          </cell>
          <cell r="C26">
            <v>48753923.450000003</v>
          </cell>
          <cell r="D26">
            <v>63290088.200000003</v>
          </cell>
          <cell r="E26">
            <v>88457968.430000007</v>
          </cell>
          <cell r="F26">
            <v>69059805.049999997</v>
          </cell>
          <cell r="G26">
            <v>69132675.280000001</v>
          </cell>
          <cell r="H26">
            <v>104709640.51000001</v>
          </cell>
          <cell r="I26">
            <v>83837142.969999999</v>
          </cell>
          <cell r="K26">
            <v>0</v>
          </cell>
          <cell r="L26">
            <v>0</v>
          </cell>
          <cell r="M26">
            <v>0</v>
          </cell>
          <cell r="N26">
            <v>0</v>
          </cell>
          <cell r="O26">
            <v>0</v>
          </cell>
        </row>
        <row r="27">
          <cell r="A27" t="str">
            <v>2.4.1</v>
          </cell>
          <cell r="B27" t="str">
            <v>TRANSFERENCIAS CORRIENTES AL SECTOR PRIVADO</v>
          </cell>
          <cell r="C27">
            <v>100000</v>
          </cell>
          <cell r="D27">
            <v>100000</v>
          </cell>
          <cell r="E27">
            <v>9504574.4800000004</v>
          </cell>
          <cell r="F27">
            <v>11334374.85</v>
          </cell>
          <cell r="G27">
            <v>6961975.0800000001</v>
          </cell>
          <cell r="H27">
            <v>19098170.309999999</v>
          </cell>
          <cell r="I27">
            <v>13453169.82</v>
          </cell>
          <cell r="K27">
            <v>0</v>
          </cell>
          <cell r="L27">
            <v>0</v>
          </cell>
          <cell r="M27">
            <v>0</v>
          </cell>
          <cell r="N27">
            <v>0</v>
          </cell>
          <cell r="O27">
            <v>0</v>
          </cell>
        </row>
        <row r="28">
          <cell r="A28" t="str">
            <v>2.4.2</v>
          </cell>
          <cell r="B28" t="str">
            <v>TRANSFERENCIAS CORRIENTES AL  GOBIERNO GENERAL NACIONAL</v>
          </cell>
          <cell r="C28">
            <v>20650189.25</v>
          </cell>
          <cell r="D28">
            <v>29369354</v>
          </cell>
          <cell r="E28">
            <v>45011594.75</v>
          </cell>
          <cell r="F28">
            <v>31677046</v>
          </cell>
          <cell r="G28">
            <v>31677046</v>
          </cell>
          <cell r="H28">
            <v>31677046</v>
          </cell>
          <cell r="I28">
            <v>20650188.949999999</v>
          </cell>
          <cell r="K28">
            <v>0</v>
          </cell>
          <cell r="L28">
            <v>0</v>
          </cell>
          <cell r="M28">
            <v>0</v>
          </cell>
          <cell r="N28">
            <v>0</v>
          </cell>
          <cell r="O28">
            <v>0</v>
          </cell>
        </row>
        <row r="29">
          <cell r="A29" t="str">
            <v>2.4.4</v>
          </cell>
          <cell r="B29" t="str">
            <v>TRANSFERENCIAS CORRIENTES A EMPRESAS PÚBLICAS NO FINANCIERAS</v>
          </cell>
          <cell r="C29">
            <v>8538769.5399999991</v>
          </cell>
          <cell r="D29">
            <v>8538769.5399999991</v>
          </cell>
          <cell r="E29">
            <v>8538769.5399999991</v>
          </cell>
          <cell r="F29">
            <v>8538769.5399999991</v>
          </cell>
          <cell r="G29">
            <v>8538769.5399999991</v>
          </cell>
          <cell r="H29">
            <v>34549104.539999999</v>
          </cell>
          <cell r="I29">
            <v>18538769.539999999</v>
          </cell>
          <cell r="K29">
            <v>0</v>
          </cell>
          <cell r="L29">
            <v>0</v>
          </cell>
          <cell r="M29">
            <v>0</v>
          </cell>
          <cell r="N29">
            <v>0</v>
          </cell>
          <cell r="O29">
            <v>0</v>
          </cell>
        </row>
        <row r="30">
          <cell r="A30" t="str">
            <v>2.4.7</v>
          </cell>
          <cell r="B30" t="str">
            <v>TRANSFERENCIAS CORRIENTES AL SECTOR EXTERNO</v>
          </cell>
          <cell r="C30">
            <v>0</v>
          </cell>
          <cell r="D30">
            <v>0</v>
          </cell>
          <cell r="E30">
            <v>0</v>
          </cell>
          <cell r="F30">
            <v>0</v>
          </cell>
          <cell r="G30">
            <v>555000</v>
          </cell>
          <cell r="H30">
            <v>0</v>
          </cell>
          <cell r="I30">
            <v>0</v>
          </cell>
          <cell r="K30">
            <v>0</v>
          </cell>
          <cell r="L30">
            <v>0</v>
          </cell>
          <cell r="M30">
            <v>0</v>
          </cell>
          <cell r="N30">
            <v>0</v>
          </cell>
          <cell r="O30">
            <v>0</v>
          </cell>
        </row>
        <row r="31">
          <cell r="A31" t="str">
            <v>2.4.9</v>
          </cell>
          <cell r="B31" t="str">
            <v>TRANSFERENCIAS CORRIENTES A OTRAS INSTITUCIONES PÚBLICAS</v>
          </cell>
          <cell r="C31">
            <v>19464964.66</v>
          </cell>
          <cell r="D31">
            <v>25281964.66</v>
          </cell>
          <cell r="E31">
            <v>25403029.66</v>
          </cell>
          <cell r="F31">
            <v>17509614.66</v>
          </cell>
          <cell r="G31">
            <v>21399884.66</v>
          </cell>
          <cell r="H31">
            <v>19385319.66</v>
          </cell>
          <cell r="I31">
            <v>31195014.66</v>
          </cell>
          <cell r="K31">
            <v>0</v>
          </cell>
          <cell r="L31">
            <v>0</v>
          </cell>
          <cell r="M31">
            <v>0</v>
          </cell>
          <cell r="N31">
            <v>0</v>
          </cell>
          <cell r="O31">
            <v>0</v>
          </cell>
        </row>
        <row r="32">
          <cell r="A32">
            <v>2.5</v>
          </cell>
          <cell r="B32" t="str">
            <v>TRANSFERENCIAS DE CAPITAL</v>
          </cell>
          <cell r="C32">
            <v>0</v>
          </cell>
          <cell r="D32">
            <v>0</v>
          </cell>
          <cell r="E32">
            <v>0</v>
          </cell>
          <cell r="F32">
            <v>0</v>
          </cell>
          <cell r="G32">
            <v>0</v>
          </cell>
          <cell r="H32">
            <v>0</v>
          </cell>
          <cell r="I32">
            <v>45000000</v>
          </cell>
          <cell r="K32">
            <v>0</v>
          </cell>
          <cell r="L32">
            <v>0</v>
          </cell>
          <cell r="M32">
            <v>0</v>
          </cell>
          <cell r="N32">
            <v>0</v>
          </cell>
          <cell r="O32">
            <v>0</v>
          </cell>
        </row>
        <row r="33">
          <cell r="A33" t="str">
            <v>2.5.2</v>
          </cell>
          <cell r="B33" t="str">
            <v>TRANSFERENCIAS DE CAPITAL AL GOBIERNO GENERAL  NACIONAL</v>
          </cell>
          <cell r="C33">
            <v>0</v>
          </cell>
          <cell r="D33">
            <v>0</v>
          </cell>
          <cell r="E33">
            <v>0</v>
          </cell>
          <cell r="F33">
            <v>0</v>
          </cell>
          <cell r="G33">
            <v>0</v>
          </cell>
          <cell r="H33">
            <v>0</v>
          </cell>
          <cell r="I33">
            <v>45000000</v>
          </cell>
          <cell r="K33">
            <v>0</v>
          </cell>
          <cell r="L33">
            <v>0</v>
          </cell>
          <cell r="M33">
            <v>0</v>
          </cell>
          <cell r="N33">
            <v>0</v>
          </cell>
          <cell r="O33">
            <v>0</v>
          </cell>
        </row>
        <row r="34">
          <cell r="A34">
            <v>2.6</v>
          </cell>
          <cell r="B34" t="str">
            <v>BIENES MUEBLES, INMUEBLES E INTANGIBLES</v>
          </cell>
          <cell r="C34">
            <v>0</v>
          </cell>
          <cell r="D34">
            <v>0</v>
          </cell>
          <cell r="E34">
            <v>5194690.75</v>
          </cell>
          <cell r="F34">
            <v>0</v>
          </cell>
          <cell r="G34">
            <v>118298.66</v>
          </cell>
          <cell r="H34">
            <v>0</v>
          </cell>
          <cell r="I34">
            <v>5982536.6900000004</v>
          </cell>
          <cell r="K34">
            <v>0</v>
          </cell>
          <cell r="L34">
            <v>0</v>
          </cell>
          <cell r="M34">
            <v>0</v>
          </cell>
          <cell r="N34">
            <v>0</v>
          </cell>
          <cell r="O34">
            <v>0</v>
          </cell>
        </row>
        <row r="35">
          <cell r="A35" t="str">
            <v>2.6.1</v>
          </cell>
          <cell r="B35" t="str">
            <v>MOBILIARIO Y EQUIPO</v>
          </cell>
          <cell r="C35">
            <v>0</v>
          </cell>
          <cell r="D35">
            <v>0</v>
          </cell>
          <cell r="E35">
            <v>173666.5</v>
          </cell>
          <cell r="F35">
            <v>0</v>
          </cell>
          <cell r="G35">
            <v>0</v>
          </cell>
          <cell r="H35">
            <v>0</v>
          </cell>
          <cell r="I35">
            <v>5147778.4800000004</v>
          </cell>
          <cell r="K35">
            <v>0</v>
          </cell>
          <cell r="L35">
            <v>0</v>
          </cell>
          <cell r="M35">
            <v>0</v>
          </cell>
          <cell r="N35">
            <v>0</v>
          </cell>
          <cell r="O35">
            <v>0</v>
          </cell>
        </row>
        <row r="36">
          <cell r="A36" t="str">
            <v>2.6.2</v>
          </cell>
          <cell r="B36" t="str">
            <v>MOBILIARIO Y EQUIPO DE AUDIO, AUDIOVISUAL, RECREATIVO Y EDUCACIONAL</v>
          </cell>
          <cell r="C36">
            <v>0</v>
          </cell>
          <cell r="D36">
            <v>0</v>
          </cell>
          <cell r="E36">
            <v>5001984.24</v>
          </cell>
          <cell r="F36">
            <v>0</v>
          </cell>
          <cell r="G36">
            <v>118298.66</v>
          </cell>
          <cell r="H36">
            <v>0</v>
          </cell>
          <cell r="I36">
            <v>0</v>
          </cell>
          <cell r="K36">
            <v>0</v>
          </cell>
          <cell r="L36">
            <v>0</v>
          </cell>
          <cell r="M36">
            <v>0</v>
          </cell>
          <cell r="N36">
            <v>0</v>
          </cell>
          <cell r="O36">
            <v>0</v>
          </cell>
        </row>
        <row r="37">
          <cell r="A37" t="str">
            <v>2.6.5</v>
          </cell>
          <cell r="B37" t="str">
            <v>MAQUINARIA, OTROS EQUIPOS Y HERRAMIENTAS</v>
          </cell>
          <cell r="C37">
            <v>0</v>
          </cell>
          <cell r="D37">
            <v>0</v>
          </cell>
          <cell r="E37">
            <v>0</v>
          </cell>
          <cell r="F37">
            <v>0</v>
          </cell>
          <cell r="G37">
            <v>0</v>
          </cell>
          <cell r="H37">
            <v>0</v>
          </cell>
          <cell r="I37">
            <v>834758.21</v>
          </cell>
          <cell r="K37">
            <v>0</v>
          </cell>
          <cell r="L37">
            <v>0</v>
          </cell>
          <cell r="M37">
            <v>0</v>
          </cell>
          <cell r="N37">
            <v>0</v>
          </cell>
          <cell r="O37">
            <v>0</v>
          </cell>
        </row>
        <row r="38">
          <cell r="A38" t="str">
            <v>2.6.6</v>
          </cell>
          <cell r="B38" t="str">
            <v>EQUIPOS DE DEFENSA Y SEGURIDAD</v>
          </cell>
          <cell r="C38">
            <v>0</v>
          </cell>
          <cell r="D38">
            <v>0</v>
          </cell>
          <cell r="E38">
            <v>19040.009999999998</v>
          </cell>
          <cell r="F38">
            <v>0</v>
          </cell>
          <cell r="G38">
            <v>0</v>
          </cell>
          <cell r="H38">
            <v>0</v>
          </cell>
          <cell r="I38">
            <v>0</v>
          </cell>
          <cell r="K38">
            <v>0</v>
          </cell>
          <cell r="L38">
            <v>0</v>
          </cell>
          <cell r="M38">
            <v>0</v>
          </cell>
          <cell r="N38">
            <v>0</v>
          </cell>
          <cell r="O38">
            <v>0</v>
          </cell>
        </row>
        <row r="39">
          <cell r="A39">
            <v>2.7</v>
          </cell>
          <cell r="B39" t="str">
            <v>OBRAS</v>
          </cell>
          <cell r="C39">
            <v>0</v>
          </cell>
          <cell r="D39">
            <v>0</v>
          </cell>
          <cell r="E39">
            <v>807881.79</v>
          </cell>
          <cell r="F39">
            <v>0</v>
          </cell>
          <cell r="G39">
            <v>0</v>
          </cell>
          <cell r="H39">
            <v>1495216.53</v>
          </cell>
          <cell r="I39">
            <v>0</v>
          </cell>
          <cell r="K39">
            <v>0</v>
          </cell>
          <cell r="L39">
            <v>0</v>
          </cell>
          <cell r="M39">
            <v>0</v>
          </cell>
          <cell r="N39">
            <v>0</v>
          </cell>
          <cell r="O39">
            <v>0</v>
          </cell>
        </row>
        <row r="40">
          <cell r="A40" t="str">
            <v>2.7.1</v>
          </cell>
          <cell r="B40" t="str">
            <v>OBRAS EN EDIFICACIONES</v>
          </cell>
          <cell r="C40">
            <v>0</v>
          </cell>
          <cell r="D40">
            <v>0</v>
          </cell>
          <cell r="E40">
            <v>0</v>
          </cell>
          <cell r="F40">
            <v>0</v>
          </cell>
          <cell r="G40">
            <v>0</v>
          </cell>
          <cell r="H40">
            <v>0</v>
          </cell>
          <cell r="I40">
            <v>0</v>
          </cell>
          <cell r="K40">
            <v>0</v>
          </cell>
          <cell r="L40">
            <v>0</v>
          </cell>
          <cell r="M40">
            <v>0</v>
          </cell>
          <cell r="N40">
            <v>0</v>
          </cell>
          <cell r="O40">
            <v>0</v>
          </cell>
        </row>
        <row r="41">
          <cell r="A41" t="str">
            <v>2.7.2</v>
          </cell>
          <cell r="B41" t="str">
            <v>INFRAESTRUCTURA</v>
          </cell>
          <cell r="C41">
            <v>0</v>
          </cell>
          <cell r="D41">
            <v>0</v>
          </cell>
          <cell r="E41">
            <v>807881.79</v>
          </cell>
          <cell r="F41">
            <v>0</v>
          </cell>
          <cell r="G41">
            <v>0</v>
          </cell>
          <cell r="H41">
            <v>1495216.53</v>
          </cell>
          <cell r="I41">
            <v>0</v>
          </cell>
          <cell r="K41">
            <v>0</v>
          </cell>
          <cell r="L41">
            <v>0</v>
          </cell>
          <cell r="M41">
            <v>0</v>
          </cell>
          <cell r="N41">
            <v>0</v>
          </cell>
          <cell r="O41">
            <v>0</v>
          </cell>
        </row>
        <row r="42">
          <cell r="A42" t="str">
            <v>Ref CCP Concepto.Ref CCP Cuenta</v>
          </cell>
          <cell r="C42" t="str">
            <v>Enero</v>
          </cell>
          <cell r="D42" t="str">
            <v>Febrero</v>
          </cell>
          <cell r="E42" t="str">
            <v>Marzo</v>
          </cell>
          <cell r="F42" t="str">
            <v>Abril</v>
          </cell>
          <cell r="G42" t="str">
            <v>Mayo</v>
          </cell>
          <cell r="H42" t="str">
            <v>Junio</v>
          </cell>
          <cell r="I42" t="str">
            <v>Julio</v>
          </cell>
          <cell r="J42" t="str">
            <v>Agosto</v>
          </cell>
          <cell r="L42" t="str">
            <v>Septiembre</v>
          </cell>
          <cell r="M42" t="str">
            <v>Octubre</v>
          </cell>
          <cell r="N42" t="str">
            <v>Noviembre</v>
          </cell>
          <cell r="O42" t="str">
            <v>Diciembre</v>
          </cell>
        </row>
        <row r="43">
          <cell r="A43" t="str">
            <v>Total General</v>
          </cell>
          <cell r="C43">
            <v>99811966.620000005</v>
          </cell>
          <cell r="D43">
            <v>139818822.72999999</v>
          </cell>
          <cell r="E43">
            <v>168705501.16999999</v>
          </cell>
          <cell r="F43">
            <v>139330584.18000001</v>
          </cell>
          <cell r="G43">
            <v>142471496.97</v>
          </cell>
          <cell r="H43">
            <v>224686144.56</v>
          </cell>
          <cell r="I43">
            <v>233624289.74000001</v>
          </cell>
          <cell r="J43">
            <v>0</v>
          </cell>
          <cell r="L43">
            <v>0</v>
          </cell>
          <cell r="M43">
            <v>0</v>
          </cell>
          <cell r="N43">
            <v>0</v>
          </cell>
          <cell r="O43">
            <v>0</v>
          </cell>
        </row>
        <row r="44">
          <cell r="A44" t="str">
            <v>Parametros del Reporte:</v>
          </cell>
        </row>
        <row r="45">
          <cell r="A45" t="str">
            <v>Parametros Reporte: Hasta : 31/07/2022 23:59
null : Aprobado
Lista Clasificadores : Posee 1 valores!
[2022-0216-01-01-0001-MINISTERIO DE CULTURA]
Preconfiguración : - Perí-odo : 2022 Institucional : N Partida Libre :
Presupuestado : S
Titulo Reporte : Ejecucion Mensual Fecha : 01/01/2022 00:00
No Presupuestado : N
Tipo Fecha : 02-02-Hist.Imputacion : -
Reportes Anteriores : - Tipo de Reporte : pdf-Archivo PDF Acrobat Entidad :  No Informado
Etapa del Gasto : DEVENGADO-DEVENGADO
Clasificador : dr.gov.sigef.clasificadores.institucional.ue.LookupVOUePartidasDelGasto-UE Partidas Del Gasto Nombre :</v>
          </cell>
        </row>
      </sheetData>
      <sheetData sheetId="1" refreshError="1"/>
      <sheetData sheetId="2" refreshError="1"/>
      <sheetData sheetId="3" refreshError="1">
        <row r="1">
          <cell r="A1" t="str">
            <v>Ref CCP Concepto.Ref CCP Cuenta</v>
          </cell>
          <cell r="D1" t="str">
            <v>Presupuesto Inicial</v>
          </cell>
          <cell r="F1" t="str">
            <v>Modificaciones Presupestarias</v>
          </cell>
          <cell r="H1" t="str">
            <v>Presupuesto Vigente</v>
          </cell>
          <cell r="J1" t="str">
            <v>Presupuesto Disponible</v>
          </cell>
          <cell r="L1" t="str">
            <v>ETAPAS DEL GASTO</v>
          </cell>
        </row>
        <row r="2">
          <cell r="L2" t="str">
            <v>Preventivo</v>
          </cell>
          <cell r="N2" t="str">
            <v>Compromiso</v>
          </cell>
          <cell r="P2" t="str">
            <v>Devengado</v>
          </cell>
          <cell r="R2" t="str">
            <v>Libramiento</v>
          </cell>
          <cell r="T2" t="str">
            <v>Pagado</v>
          </cell>
        </row>
        <row r="3">
          <cell r="A3">
            <v>1</v>
          </cell>
          <cell r="B3">
            <v>2</v>
          </cell>
          <cell r="C3">
            <v>3</v>
          </cell>
          <cell r="D3">
            <v>4</v>
          </cell>
          <cell r="E3">
            <v>5</v>
          </cell>
          <cell r="F3">
            <v>6</v>
          </cell>
          <cell r="G3">
            <v>7</v>
          </cell>
          <cell r="H3">
            <v>8</v>
          </cell>
          <cell r="I3">
            <v>9</v>
          </cell>
          <cell r="J3">
            <v>10</v>
          </cell>
          <cell r="K3">
            <v>11</v>
          </cell>
          <cell r="L3">
            <v>12</v>
          </cell>
          <cell r="M3">
            <v>13</v>
          </cell>
          <cell r="N3">
            <v>14</v>
          </cell>
          <cell r="O3">
            <v>15</v>
          </cell>
          <cell r="P3">
            <v>16</v>
          </cell>
          <cell r="Q3">
            <v>17</v>
          </cell>
          <cell r="R3">
            <v>18</v>
          </cell>
          <cell r="S3">
            <v>19</v>
          </cell>
          <cell r="T3">
            <v>20</v>
          </cell>
          <cell r="U3">
            <v>21</v>
          </cell>
        </row>
        <row r="4">
          <cell r="A4" t="str">
            <v>Total General</v>
          </cell>
          <cell r="E4">
            <v>2115775488</v>
          </cell>
          <cell r="G4">
            <v>42758103.539999999</v>
          </cell>
          <cell r="I4">
            <v>2158533591.54</v>
          </cell>
          <cell r="K4">
            <v>876821996.40999997</v>
          </cell>
          <cell r="M4">
            <v>1281711595.1300001</v>
          </cell>
          <cell r="O4">
            <v>1188435504.0799999</v>
          </cell>
          <cell r="Q4">
            <v>1149026252.97</v>
          </cell>
          <cell r="S4">
            <v>1034532541.23</v>
          </cell>
          <cell r="U4">
            <v>1034532541.23</v>
          </cell>
        </row>
        <row r="5">
          <cell r="A5" t="str">
            <v>2.1.2.1.1</v>
          </cell>
          <cell r="E5">
            <v>582024694</v>
          </cell>
          <cell r="G5">
            <v>-98710428.920000002</v>
          </cell>
          <cell r="I5">
            <v>483314265.07999998</v>
          </cell>
          <cell r="K5">
            <v>122799667.56999999</v>
          </cell>
          <cell r="M5">
            <v>360514597.50999999</v>
          </cell>
          <cell r="O5">
            <v>360514597.50999999</v>
          </cell>
          <cell r="Q5">
            <v>360514597.30000001</v>
          </cell>
          <cell r="S5">
            <v>360514597.30000001</v>
          </cell>
          <cell r="U5">
            <v>360514597.30000001</v>
          </cell>
        </row>
        <row r="6">
          <cell r="A6">
            <v>2.1</v>
          </cell>
          <cell r="B6" t="str">
            <v>REMUNERACIONES Y CONTRIBUCIONES</v>
          </cell>
          <cell r="E6">
            <v>582024694</v>
          </cell>
          <cell r="G6">
            <v>-98710428.920000002</v>
          </cell>
          <cell r="I6">
            <v>483314265.07999998</v>
          </cell>
          <cell r="K6">
            <v>122799667.56999999</v>
          </cell>
          <cell r="M6">
            <v>360514597.50999999</v>
          </cell>
          <cell r="O6">
            <v>360514597.50999999</v>
          </cell>
          <cell r="Q6">
            <v>360514597.30000001</v>
          </cell>
          <cell r="S6">
            <v>360514597.30000001</v>
          </cell>
          <cell r="U6">
            <v>360514597.30000001</v>
          </cell>
        </row>
        <row r="7">
          <cell r="A7" t="str">
            <v>2.1.1</v>
          </cell>
          <cell r="B7" t="str">
            <v>REMUNERACIONES</v>
          </cell>
          <cell r="E7">
            <v>582024694</v>
          </cell>
          <cell r="G7">
            <v>-98710428.920000002</v>
          </cell>
          <cell r="I7">
            <v>483314265.07999998</v>
          </cell>
          <cell r="K7">
            <v>122799667.56999999</v>
          </cell>
          <cell r="M7">
            <v>360514597.50999999</v>
          </cell>
          <cell r="O7">
            <v>360514597.50999999</v>
          </cell>
          <cell r="Q7">
            <v>360514597.30000001</v>
          </cell>
          <cell r="S7">
            <v>360514597.30000001</v>
          </cell>
          <cell r="U7">
            <v>360514597.30000001</v>
          </cell>
        </row>
        <row r="8">
          <cell r="A8" t="str">
            <v>2.1.1.1</v>
          </cell>
          <cell r="B8" t="str">
            <v>Remuneraciones al personal fijo</v>
          </cell>
          <cell r="E8">
            <v>454822034</v>
          </cell>
          <cell r="G8">
            <v>-136645749</v>
          </cell>
          <cell r="I8">
            <v>318176285</v>
          </cell>
          <cell r="K8">
            <v>61510103.710000001</v>
          </cell>
          <cell r="M8">
            <v>256666181.28999999</v>
          </cell>
          <cell r="O8">
            <v>256666181.28999999</v>
          </cell>
          <cell r="Q8">
            <v>256666181.28999999</v>
          </cell>
          <cell r="S8">
            <v>256666181.28999999</v>
          </cell>
          <cell r="U8">
            <v>256666181.28999999</v>
          </cell>
        </row>
        <row r="9">
          <cell r="A9" t="str">
            <v>2.1.1.1.01</v>
          </cell>
          <cell r="B9" t="str">
            <v>Sueldos empleados fijos</v>
          </cell>
          <cell r="E9">
            <v>454822034</v>
          </cell>
          <cell r="G9">
            <v>-136645749</v>
          </cell>
          <cell r="I9">
            <v>318176285</v>
          </cell>
          <cell r="K9">
            <v>61510103.710000001</v>
          </cell>
          <cell r="M9">
            <v>256666181.28999999</v>
          </cell>
          <cell r="O9">
            <v>256666181.28999999</v>
          </cell>
          <cell r="Q9">
            <v>256666181.28999999</v>
          </cell>
          <cell r="S9">
            <v>256666181.28999999</v>
          </cell>
          <cell r="U9">
            <v>256666181.28999999</v>
          </cell>
        </row>
        <row r="10">
          <cell r="A10" t="str">
            <v>2.1.1.2</v>
          </cell>
          <cell r="B10" t="str">
            <v>Remuneraciones al personal de carácter temporal</v>
          </cell>
          <cell r="E10">
            <v>74616000</v>
          </cell>
          <cell r="G10">
            <v>19051463.670000002</v>
          </cell>
          <cell r="I10">
            <v>93667463.670000002</v>
          </cell>
          <cell r="K10">
            <v>14857647</v>
          </cell>
          <cell r="M10">
            <v>78809816.670000002</v>
          </cell>
          <cell r="O10">
            <v>78809816.670000002</v>
          </cell>
          <cell r="Q10">
            <v>78809816.670000002</v>
          </cell>
          <cell r="S10">
            <v>78809816.670000002</v>
          </cell>
          <cell r="U10">
            <v>78809816.670000002</v>
          </cell>
        </row>
        <row r="11">
          <cell r="A11" t="str">
            <v>2.1.1.2.05</v>
          </cell>
          <cell r="B11" t="str">
            <v>Periodo probatorio de ingreso a carrera</v>
          </cell>
          <cell r="E11">
            <v>0</v>
          </cell>
          <cell r="G11">
            <v>330000</v>
          </cell>
          <cell r="I11">
            <v>330000</v>
          </cell>
          <cell r="K11">
            <v>220000</v>
          </cell>
          <cell r="M11">
            <v>110000</v>
          </cell>
          <cell r="O11">
            <v>110000</v>
          </cell>
          <cell r="Q11">
            <v>110000</v>
          </cell>
          <cell r="S11">
            <v>110000</v>
          </cell>
          <cell r="U11">
            <v>110000</v>
          </cell>
        </row>
        <row r="12">
          <cell r="A12" t="str">
            <v>2.1.1.2.08</v>
          </cell>
          <cell r="B12" t="str">
            <v>Empleados temporales</v>
          </cell>
          <cell r="E12">
            <v>74616000</v>
          </cell>
          <cell r="G12">
            <v>11987248.67</v>
          </cell>
          <cell r="I12">
            <v>86603248.670000002</v>
          </cell>
          <cell r="K12">
            <v>13137232</v>
          </cell>
          <cell r="M12">
            <v>73466016.670000002</v>
          </cell>
          <cell r="O12">
            <v>73466016.670000002</v>
          </cell>
          <cell r="Q12">
            <v>73466016.670000002</v>
          </cell>
          <cell r="S12">
            <v>73466016.670000002</v>
          </cell>
          <cell r="U12">
            <v>73466016.670000002</v>
          </cell>
        </row>
        <row r="13">
          <cell r="A13" t="str">
            <v>2.1.1.2.09</v>
          </cell>
          <cell r="B13" t="str">
            <v>Personal de carácter eventual</v>
          </cell>
          <cell r="E13">
            <v>0</v>
          </cell>
          <cell r="G13">
            <v>6734215</v>
          </cell>
          <cell r="I13">
            <v>6734215</v>
          </cell>
          <cell r="K13">
            <v>1500415</v>
          </cell>
          <cell r="M13">
            <v>5233800</v>
          </cell>
          <cell r="O13">
            <v>5233800</v>
          </cell>
          <cell r="Q13">
            <v>5233800</v>
          </cell>
          <cell r="S13">
            <v>5233800</v>
          </cell>
          <cell r="U13">
            <v>5233800</v>
          </cell>
        </row>
        <row r="14">
          <cell r="A14" t="str">
            <v>2.1.1.3</v>
          </cell>
          <cell r="B14" t="str">
            <v>Sueldos al personal fijo en trámite de pensiones</v>
          </cell>
          <cell r="E14">
            <v>5799921</v>
          </cell>
          <cell r="G14">
            <v>-320434</v>
          </cell>
          <cell r="I14">
            <v>5479487</v>
          </cell>
          <cell r="K14">
            <v>2559347.1</v>
          </cell>
          <cell r="M14">
            <v>2920139.9</v>
          </cell>
          <cell r="O14">
            <v>2920139.9</v>
          </cell>
          <cell r="Q14">
            <v>2920139.9</v>
          </cell>
          <cell r="S14">
            <v>2920139.9</v>
          </cell>
          <cell r="U14">
            <v>2920139.9</v>
          </cell>
        </row>
        <row r="15">
          <cell r="A15" t="str">
            <v>2.1.1.3.01</v>
          </cell>
          <cell r="B15" t="str">
            <v>Sueldos al personal fijo en trámite de pensiones</v>
          </cell>
          <cell r="E15">
            <v>5799921</v>
          </cell>
          <cell r="G15">
            <v>-320434</v>
          </cell>
          <cell r="I15">
            <v>5479487</v>
          </cell>
          <cell r="K15">
            <v>2559347.1</v>
          </cell>
          <cell r="M15">
            <v>2920139.9</v>
          </cell>
          <cell r="O15">
            <v>2920139.9</v>
          </cell>
          <cell r="Q15">
            <v>2920139.9</v>
          </cell>
          <cell r="S15">
            <v>2920139.9</v>
          </cell>
          <cell r="U15">
            <v>2920139.9</v>
          </cell>
        </row>
        <row r="16">
          <cell r="A16" t="str">
            <v>2.1.1.4</v>
          </cell>
          <cell r="B16" t="str">
            <v>Sueldo anual no.13</v>
          </cell>
          <cell r="E16">
            <v>41786739</v>
          </cell>
          <cell r="G16">
            <v>0</v>
          </cell>
          <cell r="I16">
            <v>41786739</v>
          </cell>
          <cell r="K16">
            <v>41786739</v>
          </cell>
          <cell r="M16">
            <v>0</v>
          </cell>
          <cell r="O16">
            <v>0</v>
          </cell>
          <cell r="Q16">
            <v>0</v>
          </cell>
          <cell r="S16">
            <v>0</v>
          </cell>
          <cell r="U16">
            <v>0</v>
          </cell>
        </row>
        <row r="17">
          <cell r="A17" t="str">
            <v>2.1.1.4.01</v>
          </cell>
          <cell r="B17" t="str">
            <v>Sueldo Anual No. 13</v>
          </cell>
          <cell r="E17">
            <v>41786739</v>
          </cell>
          <cell r="G17">
            <v>0</v>
          </cell>
          <cell r="I17">
            <v>41786739</v>
          </cell>
          <cell r="K17">
            <v>41786739</v>
          </cell>
          <cell r="M17">
            <v>0</v>
          </cell>
          <cell r="O17">
            <v>0</v>
          </cell>
          <cell r="Q17">
            <v>0</v>
          </cell>
          <cell r="S17">
            <v>0</v>
          </cell>
          <cell r="U17">
            <v>0</v>
          </cell>
        </row>
        <row r="18">
          <cell r="A18" t="str">
            <v>2.1.1.5</v>
          </cell>
          <cell r="B18" t="str">
            <v>Prestaciones económicas</v>
          </cell>
          <cell r="E18">
            <v>5000000</v>
          </cell>
          <cell r="G18">
            <v>19204290.41</v>
          </cell>
          <cell r="I18">
            <v>24204290.41</v>
          </cell>
          <cell r="K18">
            <v>2085830.76</v>
          </cell>
          <cell r="M18">
            <v>22118459.649999999</v>
          </cell>
          <cell r="O18">
            <v>22118459.649999999</v>
          </cell>
          <cell r="Q18">
            <v>22118459.440000001</v>
          </cell>
          <cell r="S18">
            <v>22118459.440000001</v>
          </cell>
          <cell r="U18">
            <v>22118459.440000001</v>
          </cell>
        </row>
        <row r="19">
          <cell r="A19" t="str">
            <v>2.1.1.5.03</v>
          </cell>
          <cell r="B19" t="str">
            <v>Prestación laboral por desvinculación</v>
          </cell>
          <cell r="E19">
            <v>4000000</v>
          </cell>
          <cell r="G19">
            <v>10176036</v>
          </cell>
          <cell r="I19">
            <v>14176036</v>
          </cell>
          <cell r="K19">
            <v>381142.88</v>
          </cell>
          <cell r="M19">
            <v>13794893.119999999</v>
          </cell>
          <cell r="O19">
            <v>13794893.119999999</v>
          </cell>
          <cell r="Q19">
            <v>13794893.119999999</v>
          </cell>
          <cell r="S19">
            <v>13794893.119999999</v>
          </cell>
          <cell r="U19">
            <v>13794893.119999999</v>
          </cell>
        </row>
        <row r="20">
          <cell r="A20" t="str">
            <v>2.1.1.5.04</v>
          </cell>
          <cell r="B20" t="str">
            <v>Proporción de vacaciones no disfrutadas</v>
          </cell>
          <cell r="E20">
            <v>1000000</v>
          </cell>
          <cell r="G20">
            <v>9028254.4100000001</v>
          </cell>
          <cell r="I20">
            <v>10028254.41</v>
          </cell>
          <cell r="K20">
            <v>1704687.88</v>
          </cell>
          <cell r="M20">
            <v>8323566.5300000003</v>
          </cell>
          <cell r="O20">
            <v>8323566.5300000003</v>
          </cell>
          <cell r="Q20">
            <v>8323566.3200000003</v>
          </cell>
          <cell r="S20">
            <v>8323566.3200000003</v>
          </cell>
          <cell r="U20">
            <v>8323566.3200000003</v>
          </cell>
        </row>
        <row r="21">
          <cell r="A21" t="str">
            <v>2.1.2.1.2</v>
          </cell>
          <cell r="E21">
            <v>69874474</v>
          </cell>
          <cell r="G21">
            <v>-45114613.079999998</v>
          </cell>
          <cell r="I21">
            <v>24759860.920000002</v>
          </cell>
          <cell r="K21">
            <v>8394463.9199999999</v>
          </cell>
          <cell r="M21">
            <v>16365397</v>
          </cell>
          <cell r="O21">
            <v>16365397</v>
          </cell>
          <cell r="Q21">
            <v>16344800</v>
          </cell>
          <cell r="S21">
            <v>16344800</v>
          </cell>
          <cell r="U21">
            <v>16344800</v>
          </cell>
        </row>
        <row r="22">
          <cell r="A22">
            <v>2.1</v>
          </cell>
          <cell r="B22" t="str">
            <v>REMUNERACIONES Y CONTRIBUCIONES</v>
          </cell>
          <cell r="E22">
            <v>69874474</v>
          </cell>
          <cell r="G22">
            <v>-45114613.079999998</v>
          </cell>
          <cell r="I22">
            <v>24759860.920000002</v>
          </cell>
          <cell r="K22">
            <v>8394463.9199999999</v>
          </cell>
          <cell r="M22">
            <v>16365397</v>
          </cell>
          <cell r="O22">
            <v>16365397</v>
          </cell>
          <cell r="Q22">
            <v>16344800</v>
          </cell>
          <cell r="S22">
            <v>16344800</v>
          </cell>
          <cell r="U22">
            <v>16344800</v>
          </cell>
        </row>
        <row r="23">
          <cell r="A23" t="str">
            <v>2.1.2</v>
          </cell>
          <cell r="B23" t="str">
            <v>SOBRESUELDOS</v>
          </cell>
          <cell r="E23">
            <v>69874474</v>
          </cell>
          <cell r="G23">
            <v>-45114613.079999998</v>
          </cell>
          <cell r="I23">
            <v>24759860.920000002</v>
          </cell>
          <cell r="K23">
            <v>8394463.9199999999</v>
          </cell>
          <cell r="M23">
            <v>16365397</v>
          </cell>
          <cell r="O23">
            <v>16365397</v>
          </cell>
          <cell r="Q23">
            <v>16344800</v>
          </cell>
          <cell r="S23">
            <v>16344800</v>
          </cell>
          <cell r="U23">
            <v>16344800</v>
          </cell>
        </row>
        <row r="24">
          <cell r="A24" t="str">
            <v>2.1.2.2</v>
          </cell>
          <cell r="B24" t="str">
            <v>Compensación</v>
          </cell>
          <cell r="E24">
            <v>69874474</v>
          </cell>
          <cell r="G24">
            <v>-45114613.079999998</v>
          </cell>
          <cell r="I24">
            <v>24759860.920000002</v>
          </cell>
          <cell r="K24">
            <v>8394463.9199999999</v>
          </cell>
          <cell r="M24">
            <v>16365397</v>
          </cell>
          <cell r="O24">
            <v>16365397</v>
          </cell>
          <cell r="Q24">
            <v>16344800</v>
          </cell>
          <cell r="S24">
            <v>16344800</v>
          </cell>
          <cell r="U24">
            <v>16344800</v>
          </cell>
        </row>
        <row r="25">
          <cell r="A25" t="str">
            <v>2.1.2.2.03</v>
          </cell>
          <cell r="B25" t="str">
            <v>Pago de horas extraordinarias</v>
          </cell>
          <cell r="E25">
            <v>41286739</v>
          </cell>
          <cell r="G25">
            <v>-40406739</v>
          </cell>
          <cell r="I25">
            <v>880000</v>
          </cell>
          <cell r="K25">
            <v>590103</v>
          </cell>
          <cell r="M25">
            <v>289897</v>
          </cell>
          <cell r="O25">
            <v>289897</v>
          </cell>
          <cell r="Q25">
            <v>269300</v>
          </cell>
          <cell r="S25">
            <v>269300</v>
          </cell>
          <cell r="U25">
            <v>269300</v>
          </cell>
        </row>
        <row r="26">
          <cell r="A26" t="str">
            <v>2.1.2.2.04</v>
          </cell>
          <cell r="B26" t="str">
            <v>Prima de transporte</v>
          </cell>
          <cell r="E26">
            <v>660000</v>
          </cell>
          <cell r="G26">
            <v>-300000</v>
          </cell>
          <cell r="I26">
            <v>360000</v>
          </cell>
          <cell r="K26">
            <v>150000</v>
          </cell>
          <cell r="M26">
            <v>210000</v>
          </cell>
          <cell r="O26">
            <v>210000</v>
          </cell>
          <cell r="Q26">
            <v>210000</v>
          </cell>
          <cell r="S26">
            <v>210000</v>
          </cell>
          <cell r="U26">
            <v>210000</v>
          </cell>
        </row>
        <row r="27">
          <cell r="A27" t="str">
            <v>2.1.2.2.05</v>
          </cell>
          <cell r="B27" t="str">
            <v>Compensación servicios de seguridad</v>
          </cell>
          <cell r="E27">
            <v>16553880</v>
          </cell>
          <cell r="G27">
            <v>6965980.9199999999</v>
          </cell>
          <cell r="I27">
            <v>23519860.920000002</v>
          </cell>
          <cell r="K27">
            <v>7654360.9199999999</v>
          </cell>
          <cell r="M27">
            <v>15865500</v>
          </cell>
          <cell r="O27">
            <v>15865500</v>
          </cell>
          <cell r="Q27">
            <v>15865500</v>
          </cell>
          <cell r="S27">
            <v>15865500</v>
          </cell>
          <cell r="U27">
            <v>15865500</v>
          </cell>
        </row>
        <row r="28">
          <cell r="A28" t="str">
            <v>2.1.2.2.06</v>
          </cell>
          <cell r="B28" t="str">
            <v>Incentivo por Rendimiento Individual</v>
          </cell>
          <cell r="E28">
            <v>2482896</v>
          </cell>
          <cell r="G28">
            <v>-2482896</v>
          </cell>
          <cell r="I28">
            <v>0</v>
          </cell>
          <cell r="K28">
            <v>0</v>
          </cell>
          <cell r="M28">
            <v>0</v>
          </cell>
          <cell r="O28">
            <v>0</v>
          </cell>
          <cell r="Q28">
            <v>0</v>
          </cell>
          <cell r="S28">
            <v>0</v>
          </cell>
          <cell r="U28">
            <v>0</v>
          </cell>
        </row>
        <row r="29">
          <cell r="A29" t="str">
            <v>2.1.2.2.09</v>
          </cell>
          <cell r="B29" t="str">
            <v>Bono por desempeño a servidores de carrera</v>
          </cell>
          <cell r="E29">
            <v>8890959</v>
          </cell>
          <cell r="G29">
            <v>-8890959</v>
          </cell>
          <cell r="I29">
            <v>0</v>
          </cell>
          <cell r="K29">
            <v>0</v>
          </cell>
          <cell r="M29">
            <v>0</v>
          </cell>
          <cell r="O29">
            <v>0</v>
          </cell>
          <cell r="Q29">
            <v>0</v>
          </cell>
          <cell r="S29">
            <v>0</v>
          </cell>
          <cell r="U29">
            <v>0</v>
          </cell>
        </row>
        <row r="30">
          <cell r="A30" t="str">
            <v>2.1.2.1.5</v>
          </cell>
          <cell r="E30">
            <v>77034322</v>
          </cell>
          <cell r="G30">
            <v>10058708</v>
          </cell>
          <cell r="I30">
            <v>87093030</v>
          </cell>
          <cell r="K30">
            <v>37152856.600000001</v>
          </cell>
          <cell r="M30">
            <v>49940173.399999999</v>
          </cell>
          <cell r="O30">
            <v>49940173.399999999</v>
          </cell>
          <cell r="Q30">
            <v>49940173.399999999</v>
          </cell>
          <cell r="S30">
            <v>49940173.399999999</v>
          </cell>
          <cell r="U30">
            <v>49940173.399999999</v>
          </cell>
        </row>
        <row r="31">
          <cell r="A31">
            <v>2.1</v>
          </cell>
          <cell r="B31" t="str">
            <v>REMUNERACIONES Y CONTRIBUCIONES</v>
          </cell>
          <cell r="E31">
            <v>77034322</v>
          </cell>
          <cell r="G31">
            <v>10058708</v>
          </cell>
          <cell r="I31">
            <v>87093030</v>
          </cell>
          <cell r="K31">
            <v>37152856.600000001</v>
          </cell>
          <cell r="M31">
            <v>49940173.399999999</v>
          </cell>
          <cell r="O31">
            <v>49940173.399999999</v>
          </cell>
          <cell r="Q31">
            <v>49940173.399999999</v>
          </cell>
          <cell r="S31">
            <v>49940173.399999999</v>
          </cell>
          <cell r="U31">
            <v>49940173.399999999</v>
          </cell>
        </row>
        <row r="32">
          <cell r="A32" t="str">
            <v>2.1.5</v>
          </cell>
          <cell r="B32" t="str">
            <v>CONTRIBUCIONES A LA SEGURIDAD SOCIAL</v>
          </cell>
          <cell r="E32">
            <v>77034322</v>
          </cell>
          <cell r="G32">
            <v>10058708</v>
          </cell>
          <cell r="I32">
            <v>87093030</v>
          </cell>
          <cell r="K32">
            <v>37152856.600000001</v>
          </cell>
          <cell r="M32">
            <v>49940173.399999999</v>
          </cell>
          <cell r="O32">
            <v>49940173.399999999</v>
          </cell>
          <cell r="Q32">
            <v>49940173.399999999</v>
          </cell>
          <cell r="S32">
            <v>49940173.399999999</v>
          </cell>
          <cell r="U32">
            <v>49940173.399999999</v>
          </cell>
        </row>
        <row r="33">
          <cell r="A33" t="str">
            <v>2.1.5.1</v>
          </cell>
          <cell r="B33" t="str">
            <v>Contribuciones al seguro de salud</v>
          </cell>
          <cell r="E33">
            <v>35824039</v>
          </cell>
          <cell r="G33">
            <v>4740879</v>
          </cell>
          <cell r="I33">
            <v>40564918</v>
          </cell>
          <cell r="K33">
            <v>17293598.379999999</v>
          </cell>
          <cell r="M33">
            <v>23271319.620000001</v>
          </cell>
          <cell r="O33">
            <v>23271319.620000001</v>
          </cell>
          <cell r="Q33">
            <v>23271319.620000001</v>
          </cell>
          <cell r="S33">
            <v>23271319.620000001</v>
          </cell>
          <cell r="U33">
            <v>23271319.620000001</v>
          </cell>
        </row>
        <row r="34">
          <cell r="A34" t="str">
            <v>2.1.5.1.01</v>
          </cell>
          <cell r="B34" t="str">
            <v>Contribuciones al seguro de salud</v>
          </cell>
          <cell r="E34">
            <v>35824039</v>
          </cell>
          <cell r="G34">
            <v>4740879</v>
          </cell>
          <cell r="I34">
            <v>40564918</v>
          </cell>
          <cell r="K34">
            <v>17293598.379999999</v>
          </cell>
          <cell r="M34">
            <v>23271319.620000001</v>
          </cell>
          <cell r="O34">
            <v>23271319.620000001</v>
          </cell>
          <cell r="Q34">
            <v>23271319.620000001</v>
          </cell>
          <cell r="S34">
            <v>23271319.620000001</v>
          </cell>
          <cell r="U34">
            <v>23271319.620000001</v>
          </cell>
        </row>
        <row r="35">
          <cell r="A35" t="str">
            <v>2.1.5.2</v>
          </cell>
          <cell r="B35" t="str">
            <v>Contribuciones al seguro de pensiones</v>
          </cell>
          <cell r="E35">
            <v>36125785</v>
          </cell>
          <cell r="G35">
            <v>5130766</v>
          </cell>
          <cell r="I35">
            <v>41256551</v>
          </cell>
          <cell r="K35">
            <v>17602024.57</v>
          </cell>
          <cell r="M35">
            <v>23654526.43</v>
          </cell>
          <cell r="O35">
            <v>23654526.43</v>
          </cell>
          <cell r="Q35">
            <v>23654526.43</v>
          </cell>
          <cell r="S35">
            <v>23654526.43</v>
          </cell>
          <cell r="U35">
            <v>23654526.43</v>
          </cell>
        </row>
        <row r="36">
          <cell r="A36" t="str">
            <v>2.1.5.2.01</v>
          </cell>
          <cell r="B36" t="str">
            <v>Contribuciones al seguro de pensiones</v>
          </cell>
          <cell r="E36">
            <v>36125785</v>
          </cell>
          <cell r="G36">
            <v>5130766</v>
          </cell>
          <cell r="I36">
            <v>41256551</v>
          </cell>
          <cell r="K36">
            <v>17602024.57</v>
          </cell>
          <cell r="M36">
            <v>23654526.43</v>
          </cell>
          <cell r="O36">
            <v>23654526.43</v>
          </cell>
          <cell r="Q36">
            <v>23654526.43</v>
          </cell>
          <cell r="S36">
            <v>23654526.43</v>
          </cell>
          <cell r="U36">
            <v>23654526.43</v>
          </cell>
        </row>
        <row r="37">
          <cell r="A37" t="str">
            <v>2.1.5.3</v>
          </cell>
          <cell r="B37" t="str">
            <v>Contribuciones al seguro de riesgo laboral</v>
          </cell>
          <cell r="E37">
            <v>5084498</v>
          </cell>
          <cell r="G37">
            <v>187063</v>
          </cell>
          <cell r="I37">
            <v>5271561</v>
          </cell>
          <cell r="K37">
            <v>2257233.65</v>
          </cell>
          <cell r="M37">
            <v>3014327.35</v>
          </cell>
          <cell r="O37">
            <v>3014327.35</v>
          </cell>
          <cell r="Q37">
            <v>3014327.35</v>
          </cell>
          <cell r="S37">
            <v>3014327.35</v>
          </cell>
          <cell r="U37">
            <v>3014327.35</v>
          </cell>
        </row>
        <row r="38">
          <cell r="A38" t="str">
            <v>2.1.5.3.01</v>
          </cell>
          <cell r="B38" t="str">
            <v>Contribuciones al seguro de riesgo laboral</v>
          </cell>
          <cell r="E38">
            <v>5084498</v>
          </cell>
          <cell r="G38">
            <v>187063</v>
          </cell>
          <cell r="I38">
            <v>5271561</v>
          </cell>
          <cell r="K38">
            <v>2257233.65</v>
          </cell>
          <cell r="M38">
            <v>3014327.35</v>
          </cell>
          <cell r="O38">
            <v>3014327.35</v>
          </cell>
          <cell r="Q38">
            <v>3014327.35</v>
          </cell>
          <cell r="S38">
            <v>3014327.35</v>
          </cell>
          <cell r="U38">
            <v>3014327.35</v>
          </cell>
        </row>
        <row r="39">
          <cell r="A39" t="str">
            <v>2.2.2.2.1</v>
          </cell>
          <cell r="E39">
            <v>114956500</v>
          </cell>
          <cell r="G39">
            <v>505051</v>
          </cell>
          <cell r="I39">
            <v>115461551</v>
          </cell>
          <cell r="K39">
            <v>48916653.5</v>
          </cell>
          <cell r="M39">
            <v>66544897.5</v>
          </cell>
          <cell r="O39">
            <v>66544897.5</v>
          </cell>
          <cell r="Q39">
            <v>66544897.490000002</v>
          </cell>
          <cell r="S39">
            <v>64157725.710000001</v>
          </cell>
          <cell r="U39">
            <v>64157725.710000001</v>
          </cell>
        </row>
        <row r="40">
          <cell r="A40">
            <v>2.2000000000000002</v>
          </cell>
          <cell r="B40" t="str">
            <v>CONTRATACIÓN DE SERVICIOS</v>
          </cell>
          <cell r="E40">
            <v>114956500</v>
          </cell>
          <cell r="G40">
            <v>505051</v>
          </cell>
          <cell r="I40">
            <v>115461551</v>
          </cell>
          <cell r="K40">
            <v>48916653.5</v>
          </cell>
          <cell r="M40">
            <v>66544897.5</v>
          </cell>
          <cell r="O40">
            <v>66544897.5</v>
          </cell>
          <cell r="Q40">
            <v>66544897.490000002</v>
          </cell>
          <cell r="S40">
            <v>64157725.710000001</v>
          </cell>
          <cell r="U40">
            <v>64157725.710000001</v>
          </cell>
        </row>
        <row r="41">
          <cell r="A41" t="str">
            <v>2.2.1</v>
          </cell>
          <cell r="B41" t="str">
            <v>SERVICIOS BÁSICOS</v>
          </cell>
          <cell r="E41">
            <v>114956500</v>
          </cell>
          <cell r="G41">
            <v>505051</v>
          </cell>
          <cell r="I41">
            <v>115461551</v>
          </cell>
          <cell r="K41">
            <v>48916653.5</v>
          </cell>
          <cell r="M41">
            <v>66544897.5</v>
          </cell>
          <cell r="O41">
            <v>66544897.5</v>
          </cell>
          <cell r="Q41">
            <v>66544897.490000002</v>
          </cell>
          <cell r="S41">
            <v>64157725.710000001</v>
          </cell>
          <cell r="U41">
            <v>64157725.710000001</v>
          </cell>
        </row>
        <row r="42">
          <cell r="A42" t="str">
            <v>2.2.1.1</v>
          </cell>
          <cell r="B42" t="str">
            <v>Radiocomunicación</v>
          </cell>
          <cell r="E42">
            <v>0</v>
          </cell>
          <cell r="G42">
            <v>505051</v>
          </cell>
          <cell r="I42">
            <v>505051</v>
          </cell>
          <cell r="K42">
            <v>40461.4</v>
          </cell>
          <cell r="M42">
            <v>464589.6</v>
          </cell>
          <cell r="O42">
            <v>464589.6</v>
          </cell>
          <cell r="Q42">
            <v>464589.6</v>
          </cell>
          <cell r="S42">
            <v>0</v>
          </cell>
          <cell r="U42">
            <v>0</v>
          </cell>
        </row>
        <row r="43">
          <cell r="A43" t="str">
            <v>2.2.1.1.01</v>
          </cell>
          <cell r="B43" t="str">
            <v>Radiocomunicación</v>
          </cell>
          <cell r="E43">
            <v>0</v>
          </cell>
          <cell r="G43">
            <v>505051</v>
          </cell>
          <cell r="I43">
            <v>505051</v>
          </cell>
          <cell r="K43">
            <v>40461.4</v>
          </cell>
          <cell r="M43">
            <v>464589.6</v>
          </cell>
          <cell r="O43">
            <v>464589.6</v>
          </cell>
          <cell r="Q43">
            <v>464589.6</v>
          </cell>
          <cell r="S43">
            <v>0</v>
          </cell>
          <cell r="U43">
            <v>0</v>
          </cell>
        </row>
        <row r="44">
          <cell r="A44" t="str">
            <v>2.2.1.2</v>
          </cell>
          <cell r="B44" t="str">
            <v>Servicios telefónico de larga distancia</v>
          </cell>
          <cell r="E44">
            <v>30000</v>
          </cell>
          <cell r="G44">
            <v>0</v>
          </cell>
          <cell r="I44">
            <v>30000</v>
          </cell>
          <cell r="K44">
            <v>20350.52</v>
          </cell>
          <cell r="M44">
            <v>9649.48</v>
          </cell>
          <cell r="O44">
            <v>9649.48</v>
          </cell>
          <cell r="Q44">
            <v>9649.48</v>
          </cell>
          <cell r="S44">
            <v>8091.3</v>
          </cell>
          <cell r="U44">
            <v>8091.3</v>
          </cell>
        </row>
        <row r="45">
          <cell r="A45" t="str">
            <v>2.2.1.2.01</v>
          </cell>
          <cell r="B45" t="str">
            <v>Servicios telefónico de larga distancia</v>
          </cell>
          <cell r="E45">
            <v>30000</v>
          </cell>
          <cell r="G45">
            <v>0</v>
          </cell>
          <cell r="I45">
            <v>30000</v>
          </cell>
          <cell r="K45">
            <v>20350.52</v>
          </cell>
          <cell r="M45">
            <v>9649.48</v>
          </cell>
          <cell r="O45">
            <v>9649.48</v>
          </cell>
          <cell r="Q45">
            <v>9649.48</v>
          </cell>
          <cell r="S45">
            <v>8091.3</v>
          </cell>
          <cell r="U45">
            <v>8091.3</v>
          </cell>
        </row>
        <row r="46">
          <cell r="A46" t="str">
            <v>2.2.1.3</v>
          </cell>
          <cell r="B46" t="str">
            <v>Teléfono local</v>
          </cell>
          <cell r="E46">
            <v>13000000</v>
          </cell>
          <cell r="G46">
            <v>0</v>
          </cell>
          <cell r="I46">
            <v>13000000</v>
          </cell>
          <cell r="K46">
            <v>8162090.3799999999</v>
          </cell>
          <cell r="M46">
            <v>4837909.62</v>
          </cell>
          <cell r="O46">
            <v>4837909.62</v>
          </cell>
          <cell r="Q46">
            <v>4837909.6100000003</v>
          </cell>
          <cell r="S46">
            <v>4373311.1500000004</v>
          </cell>
          <cell r="U46">
            <v>4373311.1500000004</v>
          </cell>
        </row>
        <row r="47">
          <cell r="A47" t="str">
            <v>2.2.1.3.01</v>
          </cell>
          <cell r="B47" t="str">
            <v>Teléfono local</v>
          </cell>
          <cell r="E47">
            <v>13000000</v>
          </cell>
          <cell r="G47">
            <v>0</v>
          </cell>
          <cell r="I47">
            <v>13000000</v>
          </cell>
          <cell r="K47">
            <v>8162090.3799999999</v>
          </cell>
          <cell r="M47">
            <v>4837909.62</v>
          </cell>
          <cell r="O47">
            <v>4837909.62</v>
          </cell>
          <cell r="Q47">
            <v>4837909.6100000003</v>
          </cell>
          <cell r="S47">
            <v>4373311.1500000004</v>
          </cell>
          <cell r="U47">
            <v>4373311.1500000004</v>
          </cell>
        </row>
        <row r="48">
          <cell r="A48" t="str">
            <v>2.2.1.5</v>
          </cell>
          <cell r="B48" t="str">
            <v>Servicio de internet y televisión por cable</v>
          </cell>
          <cell r="E48">
            <v>18000000</v>
          </cell>
          <cell r="G48">
            <v>0</v>
          </cell>
          <cell r="I48">
            <v>18000000</v>
          </cell>
          <cell r="K48">
            <v>9431296.5299999993</v>
          </cell>
          <cell r="M48">
            <v>8568703.4700000007</v>
          </cell>
          <cell r="O48">
            <v>8568703.4700000007</v>
          </cell>
          <cell r="Q48">
            <v>8568703.4700000007</v>
          </cell>
          <cell r="S48">
            <v>7351519.8899999997</v>
          </cell>
          <cell r="U48">
            <v>7351519.8899999997</v>
          </cell>
        </row>
        <row r="49">
          <cell r="A49" t="str">
            <v>2.2.1.5.01</v>
          </cell>
          <cell r="B49" t="str">
            <v>Servicio de internet y televisión por cable</v>
          </cell>
          <cell r="E49">
            <v>18000000</v>
          </cell>
          <cell r="G49">
            <v>0</v>
          </cell>
          <cell r="I49">
            <v>18000000</v>
          </cell>
          <cell r="K49">
            <v>9431296.5299999993</v>
          </cell>
          <cell r="M49">
            <v>8568703.4700000007</v>
          </cell>
          <cell r="O49">
            <v>8568703.4700000007</v>
          </cell>
          <cell r="Q49">
            <v>8568703.4700000007</v>
          </cell>
          <cell r="S49">
            <v>7351519.8899999997</v>
          </cell>
          <cell r="U49">
            <v>7351519.8899999997</v>
          </cell>
        </row>
        <row r="50">
          <cell r="A50" t="str">
            <v>2.2.1.6</v>
          </cell>
          <cell r="B50" t="str">
            <v>Electricidad</v>
          </cell>
          <cell r="E50">
            <v>79000000</v>
          </cell>
          <cell r="G50">
            <v>0</v>
          </cell>
          <cell r="I50">
            <v>79000000</v>
          </cell>
          <cell r="K50">
            <v>28937721.870000001</v>
          </cell>
          <cell r="M50">
            <v>50062278.130000003</v>
          </cell>
          <cell r="O50">
            <v>50062278.130000003</v>
          </cell>
          <cell r="Q50">
            <v>50062278.130000003</v>
          </cell>
          <cell r="S50">
            <v>49964235.170000002</v>
          </cell>
          <cell r="U50">
            <v>49964235.170000002</v>
          </cell>
        </row>
        <row r="51">
          <cell r="A51" t="str">
            <v>2.2.1.6.01</v>
          </cell>
          <cell r="B51" t="str">
            <v>Energía eléctrica</v>
          </cell>
          <cell r="E51">
            <v>79000000</v>
          </cell>
          <cell r="G51">
            <v>0</v>
          </cell>
          <cell r="I51">
            <v>79000000</v>
          </cell>
          <cell r="K51">
            <v>28937721.870000001</v>
          </cell>
          <cell r="M51">
            <v>50062278.130000003</v>
          </cell>
          <cell r="O51">
            <v>50062278.130000003</v>
          </cell>
          <cell r="Q51">
            <v>50062278.130000003</v>
          </cell>
          <cell r="S51">
            <v>49964235.170000002</v>
          </cell>
          <cell r="U51">
            <v>49964235.170000002</v>
          </cell>
        </row>
        <row r="52">
          <cell r="A52" t="str">
            <v>Ref CCP Concepto.Ref CCP Cuenta</v>
          </cell>
          <cell r="D52" t="str">
            <v>Presupuesto Inicial</v>
          </cell>
          <cell r="F52" t="str">
            <v>Modificaciones Presupestarias</v>
          </cell>
          <cell r="H52" t="str">
            <v>Presupuesto Vigente</v>
          </cell>
          <cell r="J52" t="str">
            <v>Presupuesto Disponible</v>
          </cell>
          <cell r="L52" t="str">
            <v>ETAPAS DEL GASTO</v>
          </cell>
        </row>
        <row r="53">
          <cell r="L53" t="str">
            <v>Preventivo</v>
          </cell>
          <cell r="N53" t="str">
            <v>Compromiso</v>
          </cell>
          <cell r="P53" t="str">
            <v>Devengado</v>
          </cell>
          <cell r="R53" t="str">
            <v>Libramiento</v>
          </cell>
          <cell r="T53" t="str">
            <v>Pagado</v>
          </cell>
        </row>
        <row r="55">
          <cell r="A55" t="str">
            <v>Total General</v>
          </cell>
          <cell r="E55">
            <v>2115775488</v>
          </cell>
          <cell r="G55">
            <v>42758103.539999999</v>
          </cell>
          <cell r="I55">
            <v>2158533591.54</v>
          </cell>
          <cell r="K55">
            <v>876821996.40999997</v>
          </cell>
          <cell r="M55">
            <v>1281711595.1300001</v>
          </cell>
          <cell r="O55">
            <v>1188435504.0799999</v>
          </cell>
          <cell r="Q55">
            <v>1149026252.97</v>
          </cell>
          <cell r="S55">
            <v>1034532541.23</v>
          </cell>
          <cell r="U55">
            <v>1034532541.23</v>
          </cell>
        </row>
        <row r="56">
          <cell r="A56" t="str">
            <v>2.2.2.2.1</v>
          </cell>
          <cell r="E56">
            <v>114956500</v>
          </cell>
          <cell r="G56">
            <v>505051</v>
          </cell>
          <cell r="I56">
            <v>115461551</v>
          </cell>
          <cell r="K56">
            <v>48916653.5</v>
          </cell>
          <cell r="M56">
            <v>66544897.5</v>
          </cell>
          <cell r="O56">
            <v>66544897.5</v>
          </cell>
          <cell r="Q56">
            <v>66544897.490000002</v>
          </cell>
          <cell r="S56">
            <v>64157725.710000001</v>
          </cell>
          <cell r="U56">
            <v>64157725.710000001</v>
          </cell>
        </row>
        <row r="57">
          <cell r="A57">
            <v>2.2000000000000002</v>
          </cell>
          <cell r="B57" t="str">
            <v>CONTRATACIÓN DE SERVICIOS</v>
          </cell>
          <cell r="E57">
            <v>114956500</v>
          </cell>
          <cell r="G57">
            <v>505051</v>
          </cell>
          <cell r="I57">
            <v>115461551</v>
          </cell>
          <cell r="K57">
            <v>48916653.5</v>
          </cell>
          <cell r="M57">
            <v>66544897.5</v>
          </cell>
          <cell r="O57">
            <v>66544897.5</v>
          </cell>
          <cell r="Q57">
            <v>66544897.490000002</v>
          </cell>
          <cell r="S57">
            <v>64157725.710000001</v>
          </cell>
          <cell r="U57">
            <v>64157725.710000001</v>
          </cell>
        </row>
        <row r="58">
          <cell r="A58" t="str">
            <v>2.2.1.7</v>
          </cell>
          <cell r="B58" t="str">
            <v>Agua</v>
          </cell>
          <cell r="E58">
            <v>2500000</v>
          </cell>
          <cell r="G58">
            <v>0</v>
          </cell>
          <cell r="I58">
            <v>2500000</v>
          </cell>
          <cell r="K58">
            <v>1062033.8</v>
          </cell>
          <cell r="M58">
            <v>1437966.2</v>
          </cell>
          <cell r="O58">
            <v>1437966.2</v>
          </cell>
          <cell r="Q58">
            <v>1437966.2</v>
          </cell>
          <cell r="S58">
            <v>1341449.2</v>
          </cell>
          <cell r="U58">
            <v>1341449.2</v>
          </cell>
        </row>
        <row r="59">
          <cell r="A59" t="str">
            <v>2.2.1.7.01</v>
          </cell>
          <cell r="B59" t="str">
            <v>Agua</v>
          </cell>
          <cell r="E59">
            <v>2500000</v>
          </cell>
          <cell r="G59">
            <v>0</v>
          </cell>
          <cell r="I59">
            <v>2500000</v>
          </cell>
          <cell r="K59">
            <v>1062033.8</v>
          </cell>
          <cell r="M59">
            <v>1437966.2</v>
          </cell>
          <cell r="O59">
            <v>1437966.2</v>
          </cell>
          <cell r="Q59">
            <v>1437966.2</v>
          </cell>
          <cell r="S59">
            <v>1341449.2</v>
          </cell>
          <cell r="U59">
            <v>1341449.2</v>
          </cell>
        </row>
        <row r="60">
          <cell r="A60" t="str">
            <v>2.2.1.8</v>
          </cell>
          <cell r="B60" t="str">
            <v>Recolección de residuos</v>
          </cell>
          <cell r="E60">
            <v>2426500</v>
          </cell>
          <cell r="G60">
            <v>0</v>
          </cell>
          <cell r="I60">
            <v>2426500</v>
          </cell>
          <cell r="K60">
            <v>1262699</v>
          </cell>
          <cell r="M60">
            <v>1163801</v>
          </cell>
          <cell r="O60">
            <v>1163801</v>
          </cell>
          <cell r="Q60">
            <v>1163801</v>
          </cell>
          <cell r="S60">
            <v>1119119</v>
          </cell>
          <cell r="U60">
            <v>1119119</v>
          </cell>
        </row>
        <row r="61">
          <cell r="A61" t="str">
            <v>2.2.1.8.01</v>
          </cell>
          <cell r="B61" t="str">
            <v>Recolección de residuos</v>
          </cell>
          <cell r="E61">
            <v>2426500</v>
          </cell>
          <cell r="G61">
            <v>0</v>
          </cell>
          <cell r="I61">
            <v>2426500</v>
          </cell>
          <cell r="K61">
            <v>1262699</v>
          </cell>
          <cell r="M61">
            <v>1163801</v>
          </cell>
          <cell r="O61">
            <v>1163801</v>
          </cell>
          <cell r="Q61">
            <v>1163801</v>
          </cell>
          <cell r="S61">
            <v>1119119</v>
          </cell>
          <cell r="U61">
            <v>1119119</v>
          </cell>
        </row>
        <row r="62">
          <cell r="A62" t="str">
            <v>2.2.2.2.2</v>
          </cell>
          <cell r="E62">
            <v>12255000</v>
          </cell>
          <cell r="G62">
            <v>6249614</v>
          </cell>
          <cell r="I62">
            <v>18504614</v>
          </cell>
          <cell r="K62">
            <v>9790514.6699999999</v>
          </cell>
          <cell r="M62">
            <v>8714099.3300000001</v>
          </cell>
          <cell r="O62">
            <v>3338422.93</v>
          </cell>
          <cell r="Q62">
            <v>2774040.73</v>
          </cell>
          <cell r="S62">
            <v>2425468.73</v>
          </cell>
          <cell r="U62">
            <v>2425468.73</v>
          </cell>
        </row>
        <row r="63">
          <cell r="A63">
            <v>2.2000000000000002</v>
          </cell>
          <cell r="B63" t="str">
            <v>CONTRATACIÓN DE SERVICIOS</v>
          </cell>
          <cell r="E63">
            <v>12255000</v>
          </cell>
          <cell r="G63">
            <v>6249614</v>
          </cell>
          <cell r="I63">
            <v>18504614</v>
          </cell>
          <cell r="K63">
            <v>9790514.6699999999</v>
          </cell>
          <cell r="M63">
            <v>8714099.3300000001</v>
          </cell>
          <cell r="O63">
            <v>3338422.93</v>
          </cell>
          <cell r="Q63">
            <v>2774040.73</v>
          </cell>
          <cell r="S63">
            <v>2425468.73</v>
          </cell>
          <cell r="U63">
            <v>2425468.73</v>
          </cell>
        </row>
        <row r="64">
          <cell r="A64" t="str">
            <v>2.2.2</v>
          </cell>
          <cell r="B64" t="str">
            <v>PUBLICIDAD, IMPRESIÓN Y ENCUADERNACIÓN</v>
          </cell>
          <cell r="E64">
            <v>12255000</v>
          </cell>
          <cell r="G64">
            <v>6249614</v>
          </cell>
          <cell r="I64">
            <v>18504614</v>
          </cell>
          <cell r="K64">
            <v>9790514.6699999999</v>
          </cell>
          <cell r="M64">
            <v>8714099.3300000001</v>
          </cell>
          <cell r="O64">
            <v>3338422.93</v>
          </cell>
          <cell r="Q64">
            <v>2774040.73</v>
          </cell>
          <cell r="S64">
            <v>2425468.73</v>
          </cell>
          <cell r="U64">
            <v>2425468.73</v>
          </cell>
        </row>
        <row r="65">
          <cell r="A65" t="str">
            <v>2.2.2.1</v>
          </cell>
          <cell r="B65" t="str">
            <v>Publicidad y propaganda</v>
          </cell>
          <cell r="E65">
            <v>2000000</v>
          </cell>
          <cell r="G65">
            <v>1661872</v>
          </cell>
          <cell r="I65">
            <v>3661872</v>
          </cell>
          <cell r="K65">
            <v>2950847.71</v>
          </cell>
          <cell r="M65">
            <v>711024.29</v>
          </cell>
          <cell r="O65">
            <v>423678.69</v>
          </cell>
          <cell r="Q65">
            <v>423678.69</v>
          </cell>
          <cell r="S65">
            <v>254466.69</v>
          </cell>
          <cell r="U65">
            <v>254466.69</v>
          </cell>
        </row>
        <row r="66">
          <cell r="A66" t="str">
            <v>2.2.2.1.01</v>
          </cell>
          <cell r="B66" t="str">
            <v>Publicidad y propaganda</v>
          </cell>
          <cell r="E66">
            <v>2000000</v>
          </cell>
          <cell r="G66">
            <v>1661872</v>
          </cell>
          <cell r="I66">
            <v>3661872</v>
          </cell>
          <cell r="K66">
            <v>2950847.71</v>
          </cell>
          <cell r="M66">
            <v>711024.29</v>
          </cell>
          <cell r="O66">
            <v>423678.69</v>
          </cell>
          <cell r="Q66">
            <v>423678.69</v>
          </cell>
          <cell r="S66">
            <v>254466.69</v>
          </cell>
          <cell r="U66">
            <v>254466.69</v>
          </cell>
        </row>
        <row r="67">
          <cell r="A67" t="str">
            <v>2.2.2.2</v>
          </cell>
          <cell r="B67" t="str">
            <v>Impresión, encuadernación y rotulación</v>
          </cell>
          <cell r="E67">
            <v>10255000</v>
          </cell>
          <cell r="G67">
            <v>4587742</v>
          </cell>
          <cell r="I67">
            <v>14842742</v>
          </cell>
          <cell r="K67">
            <v>6839666.96</v>
          </cell>
          <cell r="M67">
            <v>8003075.04</v>
          </cell>
          <cell r="O67">
            <v>2914744.24</v>
          </cell>
          <cell r="Q67">
            <v>2350362.04</v>
          </cell>
          <cell r="S67">
            <v>2171002.04</v>
          </cell>
          <cell r="U67">
            <v>2171002.04</v>
          </cell>
        </row>
        <row r="68">
          <cell r="A68" t="str">
            <v>2.2.2.2.01</v>
          </cell>
          <cell r="B68" t="str">
            <v>Impresión, encuadernación y rotulación</v>
          </cell>
          <cell r="E68">
            <v>10255000</v>
          </cell>
          <cell r="G68">
            <v>4587742</v>
          </cell>
          <cell r="I68">
            <v>14842742</v>
          </cell>
          <cell r="K68">
            <v>6839666.96</v>
          </cell>
          <cell r="M68">
            <v>8003075.04</v>
          </cell>
          <cell r="O68">
            <v>2914744.24</v>
          </cell>
          <cell r="Q68">
            <v>2350362.04</v>
          </cell>
          <cell r="S68">
            <v>2171002.04</v>
          </cell>
          <cell r="U68">
            <v>2171002.04</v>
          </cell>
        </row>
        <row r="69">
          <cell r="A69" t="str">
            <v>2.2.2.2.3</v>
          </cell>
          <cell r="E69">
            <v>2000000</v>
          </cell>
          <cell r="G69">
            <v>4782000</v>
          </cell>
          <cell r="I69">
            <v>6782000</v>
          </cell>
          <cell r="K69">
            <v>1482350</v>
          </cell>
          <cell r="M69">
            <v>5299650</v>
          </cell>
          <cell r="O69">
            <v>517650</v>
          </cell>
          <cell r="Q69">
            <v>511600</v>
          </cell>
          <cell r="S69">
            <v>494350</v>
          </cell>
          <cell r="U69">
            <v>494350</v>
          </cell>
        </row>
        <row r="70">
          <cell r="A70">
            <v>2.2000000000000002</v>
          </cell>
          <cell r="B70" t="str">
            <v>CONTRATACIÓN DE SERVICIOS</v>
          </cell>
          <cell r="E70">
            <v>2000000</v>
          </cell>
          <cell r="G70">
            <v>4782000</v>
          </cell>
          <cell r="I70">
            <v>6782000</v>
          </cell>
          <cell r="K70">
            <v>1482350</v>
          </cell>
          <cell r="M70">
            <v>5299650</v>
          </cell>
          <cell r="O70">
            <v>517650</v>
          </cell>
          <cell r="Q70">
            <v>511600</v>
          </cell>
          <cell r="S70">
            <v>494350</v>
          </cell>
          <cell r="U70">
            <v>494350</v>
          </cell>
        </row>
        <row r="71">
          <cell r="A71" t="str">
            <v>2.2.3</v>
          </cell>
          <cell r="B71" t="str">
            <v>VIÁTICOS</v>
          </cell>
          <cell r="E71">
            <v>2000000</v>
          </cell>
          <cell r="G71">
            <v>4782000</v>
          </cell>
          <cell r="I71">
            <v>6782000</v>
          </cell>
          <cell r="K71">
            <v>1482350</v>
          </cell>
          <cell r="M71">
            <v>5299650</v>
          </cell>
          <cell r="O71">
            <v>517650</v>
          </cell>
          <cell r="Q71">
            <v>511600</v>
          </cell>
          <cell r="S71">
            <v>494350</v>
          </cell>
          <cell r="U71">
            <v>494350</v>
          </cell>
        </row>
        <row r="72">
          <cell r="A72" t="str">
            <v>2.2.3.1</v>
          </cell>
          <cell r="B72" t="str">
            <v>Viáticos dentro del país</v>
          </cell>
          <cell r="E72">
            <v>1900000</v>
          </cell>
          <cell r="G72">
            <v>0</v>
          </cell>
          <cell r="I72">
            <v>1900000</v>
          </cell>
          <cell r="K72">
            <v>1382350</v>
          </cell>
          <cell r="M72">
            <v>517650</v>
          </cell>
          <cell r="O72">
            <v>517650</v>
          </cell>
          <cell r="Q72">
            <v>511600</v>
          </cell>
          <cell r="S72">
            <v>494350</v>
          </cell>
          <cell r="U72">
            <v>494350</v>
          </cell>
        </row>
        <row r="73">
          <cell r="A73" t="str">
            <v>2.2.3.1.01</v>
          </cell>
          <cell r="B73" t="str">
            <v>Viáticos dentro del país</v>
          </cell>
          <cell r="E73">
            <v>1900000</v>
          </cell>
          <cell r="G73">
            <v>0</v>
          </cell>
          <cell r="I73">
            <v>1900000</v>
          </cell>
          <cell r="K73">
            <v>1382350</v>
          </cell>
          <cell r="M73">
            <v>517650</v>
          </cell>
          <cell r="O73">
            <v>517650</v>
          </cell>
          <cell r="Q73">
            <v>511600</v>
          </cell>
          <cell r="S73">
            <v>494350</v>
          </cell>
          <cell r="U73">
            <v>494350</v>
          </cell>
        </row>
        <row r="74">
          <cell r="A74" t="str">
            <v>2.2.3.2</v>
          </cell>
          <cell r="B74" t="str">
            <v>Viáticos fuera del país</v>
          </cell>
          <cell r="E74">
            <v>100000</v>
          </cell>
          <cell r="G74">
            <v>0</v>
          </cell>
          <cell r="I74">
            <v>100000</v>
          </cell>
          <cell r="K74">
            <v>100000</v>
          </cell>
          <cell r="M74">
            <v>0</v>
          </cell>
          <cell r="O74">
            <v>0</v>
          </cell>
          <cell r="Q74">
            <v>0</v>
          </cell>
          <cell r="S74">
            <v>0</v>
          </cell>
          <cell r="U74">
            <v>0</v>
          </cell>
        </row>
        <row r="75">
          <cell r="A75" t="str">
            <v>2.2.3.2.01</v>
          </cell>
          <cell r="B75" t="str">
            <v>Viaticos fuera del país</v>
          </cell>
          <cell r="E75">
            <v>100000</v>
          </cell>
          <cell r="G75">
            <v>0</v>
          </cell>
          <cell r="I75">
            <v>100000</v>
          </cell>
          <cell r="K75">
            <v>100000</v>
          </cell>
          <cell r="M75">
            <v>0</v>
          </cell>
          <cell r="O75">
            <v>0</v>
          </cell>
          <cell r="Q75">
            <v>0</v>
          </cell>
          <cell r="S75">
            <v>0</v>
          </cell>
          <cell r="U75">
            <v>0</v>
          </cell>
        </row>
        <row r="76">
          <cell r="A76" t="str">
            <v>2.2.3.3</v>
          </cell>
          <cell r="B76" t="str">
            <v>Otros viáticos</v>
          </cell>
          <cell r="E76">
            <v>0</v>
          </cell>
          <cell r="G76">
            <v>4782000</v>
          </cell>
          <cell r="I76">
            <v>4782000</v>
          </cell>
          <cell r="K76">
            <v>0</v>
          </cell>
          <cell r="M76">
            <v>4782000</v>
          </cell>
          <cell r="O76">
            <v>0</v>
          </cell>
          <cell r="Q76">
            <v>0</v>
          </cell>
          <cell r="S76">
            <v>0</v>
          </cell>
          <cell r="U76">
            <v>0</v>
          </cell>
        </row>
        <row r="77">
          <cell r="A77" t="str">
            <v>2.2.3.3.01</v>
          </cell>
          <cell r="B77" t="str">
            <v>Otros viáticos</v>
          </cell>
          <cell r="E77">
            <v>0</v>
          </cell>
          <cell r="G77">
            <v>4782000</v>
          </cell>
          <cell r="I77">
            <v>4782000</v>
          </cell>
          <cell r="K77">
            <v>0</v>
          </cell>
          <cell r="M77">
            <v>4782000</v>
          </cell>
          <cell r="O77">
            <v>0</v>
          </cell>
          <cell r="Q77">
            <v>0</v>
          </cell>
          <cell r="S77">
            <v>0</v>
          </cell>
          <cell r="U77">
            <v>0</v>
          </cell>
        </row>
        <row r="78">
          <cell r="A78" t="str">
            <v>2.2.2.2.4</v>
          </cell>
          <cell r="E78">
            <v>5000000</v>
          </cell>
          <cell r="G78">
            <v>-3500000</v>
          </cell>
          <cell r="I78">
            <v>1500000</v>
          </cell>
          <cell r="K78">
            <v>0</v>
          </cell>
          <cell r="M78">
            <v>1500000</v>
          </cell>
          <cell r="O78">
            <v>0</v>
          </cell>
          <cell r="Q78">
            <v>0</v>
          </cell>
          <cell r="S78">
            <v>0</v>
          </cell>
          <cell r="U78">
            <v>0</v>
          </cell>
        </row>
        <row r="79">
          <cell r="A79">
            <v>2.2000000000000002</v>
          </cell>
          <cell r="B79" t="str">
            <v>CONTRATACIÓN DE SERVICIOS</v>
          </cell>
          <cell r="E79">
            <v>5000000</v>
          </cell>
          <cell r="G79">
            <v>-3500000</v>
          </cell>
          <cell r="I79">
            <v>1500000</v>
          </cell>
          <cell r="K79">
            <v>0</v>
          </cell>
          <cell r="M79">
            <v>1500000</v>
          </cell>
          <cell r="O79">
            <v>0</v>
          </cell>
          <cell r="Q79">
            <v>0</v>
          </cell>
          <cell r="S79">
            <v>0</v>
          </cell>
          <cell r="U79">
            <v>0</v>
          </cell>
        </row>
        <row r="80">
          <cell r="A80" t="str">
            <v>2.2.4</v>
          </cell>
          <cell r="B80" t="str">
            <v>TRANSPORTE Y ALMACENAJE</v>
          </cell>
          <cell r="E80">
            <v>5000000</v>
          </cell>
          <cell r="G80">
            <v>-3500000</v>
          </cell>
          <cell r="I80">
            <v>1500000</v>
          </cell>
          <cell r="K80">
            <v>0</v>
          </cell>
          <cell r="M80">
            <v>1500000</v>
          </cell>
          <cell r="O80">
            <v>0</v>
          </cell>
          <cell r="Q80">
            <v>0</v>
          </cell>
          <cell r="S80">
            <v>0</v>
          </cell>
          <cell r="U80">
            <v>0</v>
          </cell>
        </row>
        <row r="81">
          <cell r="A81" t="str">
            <v>2.2.4.1</v>
          </cell>
          <cell r="B81" t="str">
            <v>Pasajes y gastos de transporte</v>
          </cell>
          <cell r="E81">
            <v>5000000</v>
          </cell>
          <cell r="G81">
            <v>-3500000</v>
          </cell>
          <cell r="I81">
            <v>1500000</v>
          </cell>
          <cell r="K81">
            <v>0</v>
          </cell>
          <cell r="M81">
            <v>1500000</v>
          </cell>
          <cell r="O81">
            <v>0</v>
          </cell>
          <cell r="Q81">
            <v>0</v>
          </cell>
          <cell r="S81">
            <v>0</v>
          </cell>
          <cell r="U81">
            <v>0</v>
          </cell>
        </row>
        <row r="82">
          <cell r="A82" t="str">
            <v>2.2.4.1.01</v>
          </cell>
          <cell r="B82" t="str">
            <v>Pasajes y gastos de transporte</v>
          </cell>
          <cell r="E82">
            <v>5000000</v>
          </cell>
          <cell r="G82">
            <v>-3500000</v>
          </cell>
          <cell r="I82">
            <v>1500000</v>
          </cell>
          <cell r="K82">
            <v>0</v>
          </cell>
          <cell r="M82">
            <v>1500000</v>
          </cell>
          <cell r="O82">
            <v>0</v>
          </cell>
          <cell r="Q82">
            <v>0</v>
          </cell>
          <cell r="S82">
            <v>0</v>
          </cell>
          <cell r="U82">
            <v>0</v>
          </cell>
        </row>
        <row r="83">
          <cell r="A83" t="str">
            <v>2.2.2.2.5</v>
          </cell>
          <cell r="E83">
            <v>33033996</v>
          </cell>
          <cell r="G83">
            <v>21025833</v>
          </cell>
          <cell r="I83">
            <v>54059829</v>
          </cell>
          <cell r="K83">
            <v>25868567.93</v>
          </cell>
          <cell r="M83">
            <v>28191261.07</v>
          </cell>
          <cell r="O83">
            <v>21999703.07</v>
          </cell>
          <cell r="Q83">
            <v>8386542.7999999998</v>
          </cell>
          <cell r="S83">
            <v>3570442.08</v>
          </cell>
          <cell r="U83">
            <v>3570442.08</v>
          </cell>
        </row>
        <row r="84">
          <cell r="A84">
            <v>2.2000000000000002</v>
          </cell>
          <cell r="B84" t="str">
            <v>CONTRATACIÓN DE SERVICIOS</v>
          </cell>
          <cell r="E84">
            <v>33033996</v>
          </cell>
          <cell r="G84">
            <v>21025833</v>
          </cell>
          <cell r="I84">
            <v>54059829</v>
          </cell>
          <cell r="K84">
            <v>25868567.93</v>
          </cell>
          <cell r="M84">
            <v>28191261.07</v>
          </cell>
          <cell r="O84">
            <v>21999703.07</v>
          </cell>
          <cell r="Q84">
            <v>8386542.7999999998</v>
          </cell>
          <cell r="S84">
            <v>3570442.08</v>
          </cell>
          <cell r="U84">
            <v>3570442.08</v>
          </cell>
        </row>
        <row r="85">
          <cell r="A85" t="str">
            <v>2.2.5</v>
          </cell>
          <cell r="B85" t="str">
            <v>ALQUILERES Y RENTAS</v>
          </cell>
          <cell r="E85">
            <v>33033996</v>
          </cell>
          <cell r="G85">
            <v>21025833</v>
          </cell>
          <cell r="I85">
            <v>54059829</v>
          </cell>
          <cell r="K85">
            <v>25868567.93</v>
          </cell>
          <cell r="M85">
            <v>28191261.07</v>
          </cell>
          <cell r="O85">
            <v>21999703.07</v>
          </cell>
          <cell r="Q85">
            <v>8386542.7999999998</v>
          </cell>
          <cell r="S85">
            <v>3570442.08</v>
          </cell>
          <cell r="U85">
            <v>3570442.08</v>
          </cell>
        </row>
        <row r="86">
          <cell r="A86" t="str">
            <v>2.2.5.1</v>
          </cell>
          <cell r="B86" t="str">
            <v>Alquileres y rentas de edificaciones y locales</v>
          </cell>
          <cell r="E86">
            <v>4450000</v>
          </cell>
          <cell r="G86">
            <v>1330332.05</v>
          </cell>
          <cell r="I86">
            <v>5780332.0499999998</v>
          </cell>
          <cell r="K86">
            <v>5567503.1200000001</v>
          </cell>
          <cell r="M86">
            <v>212828.93</v>
          </cell>
          <cell r="O86">
            <v>130908.93</v>
          </cell>
          <cell r="Q86">
            <v>121785.28</v>
          </cell>
          <cell r="S86">
            <v>112358.39999999999</v>
          </cell>
          <cell r="U86">
            <v>112358.39999999999</v>
          </cell>
        </row>
        <row r="87">
          <cell r="A87" t="str">
            <v>2.2.5.1.01</v>
          </cell>
          <cell r="B87" t="str">
            <v>Alquileres y rentas de edificaciones y locales</v>
          </cell>
          <cell r="E87">
            <v>4450000</v>
          </cell>
          <cell r="G87">
            <v>1330332.05</v>
          </cell>
          <cell r="I87">
            <v>5780332.0499999998</v>
          </cell>
          <cell r="K87">
            <v>5567503.1200000001</v>
          </cell>
          <cell r="M87">
            <v>212828.93</v>
          </cell>
          <cell r="O87">
            <v>130908.93</v>
          </cell>
          <cell r="Q87">
            <v>121785.28</v>
          </cell>
          <cell r="S87">
            <v>112358.39999999999</v>
          </cell>
          <cell r="U87">
            <v>112358.39999999999</v>
          </cell>
        </row>
        <row r="88">
          <cell r="A88" t="str">
            <v>2.2.5.2</v>
          </cell>
          <cell r="B88" t="str">
            <v>Alquileres de máquinas y equipos de producción</v>
          </cell>
          <cell r="E88">
            <v>0</v>
          </cell>
          <cell r="G88">
            <v>3613727</v>
          </cell>
          <cell r="I88">
            <v>3613727</v>
          </cell>
          <cell r="K88">
            <v>992000.25</v>
          </cell>
          <cell r="M88">
            <v>2621726.75</v>
          </cell>
          <cell r="O88">
            <v>2263726.75</v>
          </cell>
          <cell r="Q88">
            <v>2263726.75</v>
          </cell>
          <cell r="S88">
            <v>0</v>
          </cell>
          <cell r="U88">
            <v>0</v>
          </cell>
        </row>
        <row r="89">
          <cell r="A89" t="str">
            <v>2.2.5.2.02</v>
          </cell>
          <cell r="B89" t="str">
            <v>Alquileres de equipos eléctricos</v>
          </cell>
          <cell r="E89">
            <v>0</v>
          </cell>
          <cell r="G89">
            <v>3613727</v>
          </cell>
          <cell r="I89">
            <v>3613727</v>
          </cell>
          <cell r="K89">
            <v>992000.25</v>
          </cell>
          <cell r="M89">
            <v>2621726.75</v>
          </cell>
          <cell r="O89">
            <v>2263726.75</v>
          </cell>
          <cell r="Q89">
            <v>2263726.75</v>
          </cell>
          <cell r="S89">
            <v>0</v>
          </cell>
          <cell r="U89">
            <v>0</v>
          </cell>
        </row>
        <row r="90">
          <cell r="A90" t="str">
            <v>2.2.5.3</v>
          </cell>
          <cell r="B90" t="str">
            <v>Alquileres de  equipos</v>
          </cell>
          <cell r="E90">
            <v>2883996</v>
          </cell>
          <cell r="G90">
            <v>270845.40000000002</v>
          </cell>
          <cell r="I90">
            <v>3154841.4</v>
          </cell>
          <cell r="K90">
            <v>1840828.45</v>
          </cell>
          <cell r="M90">
            <v>1314012.95</v>
          </cell>
          <cell r="O90">
            <v>1314012.95</v>
          </cell>
          <cell r="Q90">
            <v>1043167.55</v>
          </cell>
          <cell r="S90">
            <v>621270</v>
          </cell>
          <cell r="U90">
            <v>621270</v>
          </cell>
        </row>
        <row r="91">
          <cell r="A91" t="str">
            <v>2.2.5.3.03</v>
          </cell>
          <cell r="B91" t="str">
            <v>Alquiler de equipo de comunicación</v>
          </cell>
          <cell r="E91">
            <v>0</v>
          </cell>
          <cell r="G91">
            <v>270845.40000000002</v>
          </cell>
          <cell r="I91">
            <v>270845.40000000002</v>
          </cell>
          <cell r="K91">
            <v>0</v>
          </cell>
          <cell r="M91">
            <v>270845.40000000002</v>
          </cell>
          <cell r="O91">
            <v>270845.40000000002</v>
          </cell>
          <cell r="Q91">
            <v>0</v>
          </cell>
          <cell r="S91">
            <v>0</v>
          </cell>
          <cell r="U91">
            <v>0</v>
          </cell>
        </row>
        <row r="92">
          <cell r="A92" t="str">
            <v>2.2.5.3.04</v>
          </cell>
          <cell r="B92" t="str">
            <v>Alquiler de equipo de oficina y muebles</v>
          </cell>
          <cell r="E92">
            <v>2883996</v>
          </cell>
          <cell r="G92">
            <v>0</v>
          </cell>
          <cell r="I92">
            <v>2883996</v>
          </cell>
          <cell r="K92">
            <v>1840828.45</v>
          </cell>
          <cell r="M92">
            <v>1043167.55</v>
          </cell>
          <cell r="O92">
            <v>1043167.55</v>
          </cell>
          <cell r="Q92">
            <v>1043167.55</v>
          </cell>
          <cell r="S92">
            <v>621270</v>
          </cell>
          <cell r="U92">
            <v>621270</v>
          </cell>
        </row>
        <row r="93">
          <cell r="A93" t="str">
            <v>2.2.5.4</v>
          </cell>
          <cell r="B93" t="str">
            <v>Alquileres de equipos de transporte, tracción y elevación</v>
          </cell>
          <cell r="E93">
            <v>500000</v>
          </cell>
          <cell r="G93">
            <v>1464000</v>
          </cell>
          <cell r="I93">
            <v>1964000</v>
          </cell>
          <cell r="K93">
            <v>284770.83</v>
          </cell>
          <cell r="M93">
            <v>1679229.17</v>
          </cell>
          <cell r="O93">
            <v>1255479.17</v>
          </cell>
          <cell r="Q93">
            <v>1255479.1399999999</v>
          </cell>
          <cell r="S93">
            <v>811348.8</v>
          </cell>
          <cell r="U93">
            <v>811348.8</v>
          </cell>
        </row>
        <row r="94">
          <cell r="A94" t="str">
            <v>2.2.5.4.01</v>
          </cell>
          <cell r="B94" t="str">
            <v>Alquileres de equipos de transporte, tracción y elevación</v>
          </cell>
          <cell r="E94">
            <v>500000</v>
          </cell>
          <cell r="G94">
            <v>1464000</v>
          </cell>
          <cell r="I94">
            <v>1964000</v>
          </cell>
          <cell r="K94">
            <v>284770.83</v>
          </cell>
          <cell r="M94">
            <v>1679229.17</v>
          </cell>
          <cell r="O94">
            <v>1255479.17</v>
          </cell>
          <cell r="Q94">
            <v>1255479.1399999999</v>
          </cell>
          <cell r="S94">
            <v>811348.8</v>
          </cell>
          <cell r="U94">
            <v>811348.8</v>
          </cell>
        </row>
        <row r="95">
          <cell r="A95" t="str">
            <v>2.2.5.8</v>
          </cell>
          <cell r="B95" t="str">
            <v>Otros alquileres</v>
          </cell>
          <cell r="E95">
            <v>25200000</v>
          </cell>
          <cell r="G95">
            <v>14346928.550000001</v>
          </cell>
          <cell r="I95">
            <v>39546928.549999997</v>
          </cell>
          <cell r="K95">
            <v>17183465.280000001</v>
          </cell>
          <cell r="M95">
            <v>22363463.27</v>
          </cell>
          <cell r="O95">
            <v>17035575.27</v>
          </cell>
          <cell r="Q95">
            <v>3702384.08</v>
          </cell>
          <cell r="S95">
            <v>2025464.88</v>
          </cell>
          <cell r="U95">
            <v>2025464.88</v>
          </cell>
        </row>
        <row r="96">
          <cell r="A96" t="str">
            <v>2.2.5.8.01</v>
          </cell>
          <cell r="B96" t="str">
            <v>Otros alquileres y arrendamientos por derechos de usos</v>
          </cell>
          <cell r="E96">
            <v>25200000</v>
          </cell>
          <cell r="G96">
            <v>14346928.550000001</v>
          </cell>
          <cell r="I96">
            <v>39546928.549999997</v>
          </cell>
          <cell r="K96">
            <v>17183465.280000001</v>
          </cell>
          <cell r="M96">
            <v>22363463.27</v>
          </cell>
          <cell r="O96">
            <v>17035575.27</v>
          </cell>
          <cell r="Q96">
            <v>3702384.08</v>
          </cell>
          <cell r="S96">
            <v>2025464.88</v>
          </cell>
          <cell r="U96">
            <v>2025464.88</v>
          </cell>
        </row>
        <row r="97">
          <cell r="A97" t="str">
            <v>2.2.2.2.6</v>
          </cell>
          <cell r="E97">
            <v>12390000</v>
          </cell>
          <cell r="G97">
            <v>0</v>
          </cell>
          <cell r="I97">
            <v>12390000</v>
          </cell>
          <cell r="K97">
            <v>7160462.2300000004</v>
          </cell>
          <cell r="M97">
            <v>5229537.7699999996</v>
          </cell>
          <cell r="O97">
            <v>5229537.7699999996</v>
          </cell>
          <cell r="Q97">
            <v>5229537.7699999996</v>
          </cell>
          <cell r="S97">
            <v>3660202.21</v>
          </cell>
          <cell r="U97">
            <v>3660202.21</v>
          </cell>
        </row>
        <row r="98">
          <cell r="A98">
            <v>2.2000000000000002</v>
          </cell>
          <cell r="B98" t="str">
            <v>CONTRATACIÓN DE SERVICIOS</v>
          </cell>
          <cell r="E98">
            <v>12390000</v>
          </cell>
          <cell r="G98">
            <v>0</v>
          </cell>
          <cell r="I98">
            <v>12390000</v>
          </cell>
          <cell r="K98">
            <v>7160462.2300000004</v>
          </cell>
          <cell r="M98">
            <v>5229537.7699999996</v>
          </cell>
          <cell r="O98">
            <v>5229537.7699999996</v>
          </cell>
          <cell r="Q98">
            <v>5229537.7699999996</v>
          </cell>
          <cell r="S98">
            <v>3660202.21</v>
          </cell>
          <cell r="U98">
            <v>3660202.21</v>
          </cell>
        </row>
        <row r="99">
          <cell r="A99" t="str">
            <v>2.2.6</v>
          </cell>
          <cell r="B99" t="str">
            <v>SEGUROS</v>
          </cell>
          <cell r="E99">
            <v>12390000</v>
          </cell>
          <cell r="G99">
            <v>0</v>
          </cell>
          <cell r="I99">
            <v>12390000</v>
          </cell>
          <cell r="K99">
            <v>7160462.2300000004</v>
          </cell>
          <cell r="M99">
            <v>5229537.7699999996</v>
          </cell>
          <cell r="O99">
            <v>5229537.7699999996</v>
          </cell>
          <cell r="Q99">
            <v>5229537.7699999996</v>
          </cell>
          <cell r="S99">
            <v>3660202.21</v>
          </cell>
          <cell r="U99">
            <v>3660202.21</v>
          </cell>
        </row>
        <row r="100">
          <cell r="A100" t="str">
            <v>2.2.6.2</v>
          </cell>
          <cell r="B100" t="str">
            <v>Seguro de bienes muebles</v>
          </cell>
          <cell r="E100">
            <v>3090000</v>
          </cell>
          <cell r="G100">
            <v>0</v>
          </cell>
          <cell r="I100">
            <v>3090000</v>
          </cell>
          <cell r="K100">
            <v>3090000</v>
          </cell>
          <cell r="M100">
            <v>0</v>
          </cell>
          <cell r="O100">
            <v>0</v>
          </cell>
          <cell r="Q100">
            <v>0</v>
          </cell>
          <cell r="S100">
            <v>0</v>
          </cell>
          <cell r="U100">
            <v>0</v>
          </cell>
        </row>
        <row r="101">
          <cell r="A101" t="str">
            <v>2.2.6.2.01</v>
          </cell>
          <cell r="B101" t="str">
            <v>Seguro de bienes muebles</v>
          </cell>
          <cell r="E101">
            <v>3090000</v>
          </cell>
          <cell r="G101">
            <v>0</v>
          </cell>
          <cell r="I101">
            <v>3090000</v>
          </cell>
          <cell r="K101">
            <v>3090000</v>
          </cell>
          <cell r="M101">
            <v>0</v>
          </cell>
          <cell r="O101">
            <v>0</v>
          </cell>
          <cell r="Q101">
            <v>0</v>
          </cell>
          <cell r="S101">
            <v>0</v>
          </cell>
          <cell r="U101">
            <v>0</v>
          </cell>
        </row>
        <row r="102">
          <cell r="A102" t="str">
            <v>Ref CCP Concepto.Ref CCP Cuenta</v>
          </cell>
          <cell r="D102" t="str">
            <v>Presupuesto Inicial</v>
          </cell>
          <cell r="F102" t="str">
            <v>Modificaciones Presupestarias</v>
          </cell>
          <cell r="H102" t="str">
            <v>Presupuesto Vigente</v>
          </cell>
          <cell r="J102" t="str">
            <v>Presupuesto Disponible</v>
          </cell>
          <cell r="L102" t="str">
            <v>ETAPAS DEL GASTO</v>
          </cell>
        </row>
        <row r="103">
          <cell r="L103" t="str">
            <v>Preventivo</v>
          </cell>
          <cell r="N103" t="str">
            <v>Compromiso</v>
          </cell>
          <cell r="P103" t="str">
            <v>Devengado</v>
          </cell>
          <cell r="R103" t="str">
            <v>Libramiento</v>
          </cell>
          <cell r="T103" t="str">
            <v>Pagado</v>
          </cell>
        </row>
        <row r="105">
          <cell r="A105" t="str">
            <v>Total General</v>
          </cell>
          <cell r="E105">
            <v>2115775488</v>
          </cell>
          <cell r="G105">
            <v>42758103.539999999</v>
          </cell>
          <cell r="I105">
            <v>2158533591.54</v>
          </cell>
          <cell r="K105">
            <v>876821996.40999997</v>
          </cell>
          <cell r="M105">
            <v>1281711595.1300001</v>
          </cell>
          <cell r="O105">
            <v>1188435504.0799999</v>
          </cell>
          <cell r="Q105">
            <v>1149026252.97</v>
          </cell>
          <cell r="S105">
            <v>1034532541.23</v>
          </cell>
          <cell r="U105">
            <v>1034532541.23</v>
          </cell>
        </row>
        <row r="106">
          <cell r="A106" t="str">
            <v>2.2.2.2.6</v>
          </cell>
          <cell r="E106">
            <v>12390000</v>
          </cell>
          <cell r="G106">
            <v>0</v>
          </cell>
          <cell r="I106">
            <v>12390000</v>
          </cell>
          <cell r="K106">
            <v>7160462.2300000004</v>
          </cell>
          <cell r="M106">
            <v>5229537.7699999996</v>
          </cell>
          <cell r="O106">
            <v>5229537.7699999996</v>
          </cell>
          <cell r="Q106">
            <v>5229537.7699999996</v>
          </cell>
          <cell r="S106">
            <v>3660202.21</v>
          </cell>
          <cell r="U106">
            <v>3660202.21</v>
          </cell>
        </row>
        <row r="107">
          <cell r="A107">
            <v>2.2000000000000002</v>
          </cell>
          <cell r="B107" t="str">
            <v>CONTRATACIÓN DE SERVICIOS</v>
          </cell>
          <cell r="E107">
            <v>12390000</v>
          </cell>
          <cell r="G107">
            <v>0</v>
          </cell>
          <cell r="I107">
            <v>12390000</v>
          </cell>
          <cell r="K107">
            <v>7160462.2300000004</v>
          </cell>
          <cell r="M107">
            <v>5229537.7699999996</v>
          </cell>
          <cell r="O107">
            <v>5229537.7699999996</v>
          </cell>
          <cell r="Q107">
            <v>5229537.7699999996</v>
          </cell>
          <cell r="S107">
            <v>3660202.21</v>
          </cell>
          <cell r="U107">
            <v>3660202.21</v>
          </cell>
        </row>
        <row r="108">
          <cell r="A108" t="str">
            <v>2.2.6.3</v>
          </cell>
          <cell r="B108" t="str">
            <v>Seguros de personas</v>
          </cell>
          <cell r="E108">
            <v>9000000</v>
          </cell>
          <cell r="G108">
            <v>0</v>
          </cell>
          <cell r="I108">
            <v>9000000</v>
          </cell>
          <cell r="K108">
            <v>3770462.23</v>
          </cell>
          <cell r="M108">
            <v>5229537.7699999996</v>
          </cell>
          <cell r="O108">
            <v>5229537.7699999996</v>
          </cell>
          <cell r="Q108">
            <v>5229537.7699999996</v>
          </cell>
          <cell r="S108">
            <v>3660202.21</v>
          </cell>
          <cell r="U108">
            <v>3660202.21</v>
          </cell>
        </row>
        <row r="109">
          <cell r="A109" t="str">
            <v>2.2.6.3.01</v>
          </cell>
          <cell r="B109" t="str">
            <v>Seguros de personas</v>
          </cell>
          <cell r="E109">
            <v>9000000</v>
          </cell>
          <cell r="G109">
            <v>0</v>
          </cell>
          <cell r="I109">
            <v>9000000</v>
          </cell>
          <cell r="K109">
            <v>3770462.23</v>
          </cell>
          <cell r="M109">
            <v>5229537.7699999996</v>
          </cell>
          <cell r="O109">
            <v>5229537.7699999996</v>
          </cell>
          <cell r="Q109">
            <v>5229537.7699999996</v>
          </cell>
          <cell r="S109">
            <v>3660202.21</v>
          </cell>
          <cell r="U109">
            <v>3660202.21</v>
          </cell>
        </row>
        <row r="110">
          <cell r="A110" t="str">
            <v>2.2.6.7</v>
          </cell>
          <cell r="B110" t="str">
            <v>Seguro sobre bienes históricos y culturales</v>
          </cell>
          <cell r="E110">
            <v>300000</v>
          </cell>
          <cell r="G110">
            <v>0</v>
          </cell>
          <cell r="I110">
            <v>300000</v>
          </cell>
          <cell r="K110">
            <v>300000</v>
          </cell>
          <cell r="M110">
            <v>0</v>
          </cell>
          <cell r="O110">
            <v>0</v>
          </cell>
          <cell r="Q110">
            <v>0</v>
          </cell>
          <cell r="S110">
            <v>0</v>
          </cell>
          <cell r="U110">
            <v>0</v>
          </cell>
        </row>
        <row r="111">
          <cell r="A111" t="str">
            <v>2.2.6.7.01</v>
          </cell>
          <cell r="B111" t="str">
            <v>Seguro sobre bienes históricos y culturales</v>
          </cell>
          <cell r="E111">
            <v>300000</v>
          </cell>
          <cell r="G111">
            <v>0</v>
          </cell>
          <cell r="I111">
            <v>300000</v>
          </cell>
          <cell r="K111">
            <v>300000</v>
          </cell>
          <cell r="M111">
            <v>0</v>
          </cell>
          <cell r="O111">
            <v>0</v>
          </cell>
          <cell r="Q111">
            <v>0</v>
          </cell>
          <cell r="S111">
            <v>0</v>
          </cell>
          <cell r="U111">
            <v>0</v>
          </cell>
        </row>
        <row r="112">
          <cell r="A112" t="str">
            <v>2.2.2.2.7</v>
          </cell>
          <cell r="E112">
            <v>80284975</v>
          </cell>
          <cell r="G112">
            <v>38062639</v>
          </cell>
          <cell r="I112">
            <v>118347614</v>
          </cell>
          <cell r="K112">
            <v>52452975.979999997</v>
          </cell>
          <cell r="M112">
            <v>65894638.020000003</v>
          </cell>
          <cell r="O112">
            <v>29724163.370000001</v>
          </cell>
          <cell r="Q112">
            <v>26509335.550000001</v>
          </cell>
          <cell r="S112">
            <v>6917294.2400000002</v>
          </cell>
          <cell r="U112">
            <v>6917294.2400000002</v>
          </cell>
        </row>
        <row r="113">
          <cell r="A113">
            <v>2.2000000000000002</v>
          </cell>
          <cell r="B113" t="str">
            <v>CONTRATACIÓN DE SERVICIOS</v>
          </cell>
          <cell r="E113">
            <v>80284975</v>
          </cell>
          <cell r="G113">
            <v>38062639</v>
          </cell>
          <cell r="I113">
            <v>118347614</v>
          </cell>
          <cell r="K113">
            <v>52452975.979999997</v>
          </cell>
          <cell r="M113">
            <v>65894638.020000003</v>
          </cell>
          <cell r="O113">
            <v>29724163.370000001</v>
          </cell>
          <cell r="Q113">
            <v>26509335.550000001</v>
          </cell>
          <cell r="S113">
            <v>6917294.2400000002</v>
          </cell>
          <cell r="U113">
            <v>6917294.2400000002</v>
          </cell>
        </row>
        <row r="114">
          <cell r="A114" t="str">
            <v>2.2.7</v>
          </cell>
          <cell r="B114" t="str">
            <v>SERVICIOS DE CONSERVACIÓN, REPARACIONES MENORES E INSTALACIONES
TEMPORALES</v>
          </cell>
          <cell r="E114">
            <v>80284975</v>
          </cell>
          <cell r="G114">
            <v>38062639</v>
          </cell>
          <cell r="I114">
            <v>118347614</v>
          </cell>
          <cell r="K114">
            <v>52452975.979999997</v>
          </cell>
          <cell r="M114">
            <v>65894638.020000003</v>
          </cell>
          <cell r="O114">
            <v>29724163.370000001</v>
          </cell>
          <cell r="Q114">
            <v>26509335.550000001</v>
          </cell>
          <cell r="S114">
            <v>6917294.2400000002</v>
          </cell>
          <cell r="U114">
            <v>6917294.2400000002</v>
          </cell>
        </row>
        <row r="115">
          <cell r="A115" t="str">
            <v>2.2.7.1</v>
          </cell>
          <cell r="B115" t="str">
            <v>Contratación de mantenimiento y reparaciones menores</v>
          </cell>
          <cell r="E115">
            <v>77284975</v>
          </cell>
          <cell r="G115">
            <v>37137639</v>
          </cell>
          <cell r="I115">
            <v>114422614</v>
          </cell>
          <cell r="K115">
            <v>52641902.289999999</v>
          </cell>
          <cell r="M115">
            <v>61780711.710000001</v>
          </cell>
          <cell r="O115">
            <v>27521801.030000001</v>
          </cell>
          <cell r="Q115">
            <v>24344276.850000001</v>
          </cell>
          <cell r="S115">
            <v>4900941.17</v>
          </cell>
          <cell r="U115">
            <v>4900941.17</v>
          </cell>
        </row>
        <row r="116">
          <cell r="A116" t="str">
            <v>2.2.7.1.01</v>
          </cell>
          <cell r="B116" t="str">
            <v>Reparaciones y mantenimientos menores en edificaciones</v>
          </cell>
          <cell r="E116">
            <v>13500000</v>
          </cell>
          <cell r="G116">
            <v>15290400</v>
          </cell>
          <cell r="I116">
            <v>28790400</v>
          </cell>
          <cell r="K116">
            <v>15694030.130000001</v>
          </cell>
          <cell r="M116">
            <v>13096369.869999999</v>
          </cell>
          <cell r="O116">
            <v>2661670.5099999998</v>
          </cell>
          <cell r="Q116">
            <v>0</v>
          </cell>
          <cell r="S116">
            <v>0</v>
          </cell>
          <cell r="U116">
            <v>0</v>
          </cell>
        </row>
        <row r="117">
          <cell r="A117" t="str">
            <v>2.2.7.1.02</v>
          </cell>
          <cell r="B117" t="str">
            <v>Mantenimientos y reparaciones especiales</v>
          </cell>
          <cell r="E117">
            <v>63784975</v>
          </cell>
          <cell r="G117">
            <v>7538239</v>
          </cell>
          <cell r="I117">
            <v>71323214</v>
          </cell>
          <cell r="K117">
            <v>37587601.030000001</v>
          </cell>
          <cell r="M117">
            <v>33735612.969999999</v>
          </cell>
          <cell r="O117">
            <v>9911401.6500000004</v>
          </cell>
          <cell r="Q117">
            <v>9395547.9800000004</v>
          </cell>
          <cell r="S117">
            <v>4089798.56</v>
          </cell>
          <cell r="U117">
            <v>4089798.56</v>
          </cell>
        </row>
        <row r="118">
          <cell r="A118" t="str">
            <v>2.2.7.1.06</v>
          </cell>
          <cell r="B118" t="str">
            <v>Mantenimiento y reparación de instalaciones eléctricas</v>
          </cell>
          <cell r="E118">
            <v>0</v>
          </cell>
          <cell r="G118">
            <v>14309000</v>
          </cell>
          <cell r="I118">
            <v>14309000</v>
          </cell>
          <cell r="K118">
            <v>-639728.87</v>
          </cell>
          <cell r="M118">
            <v>14948728.869999999</v>
          </cell>
          <cell r="O118">
            <v>14948728.869999999</v>
          </cell>
          <cell r="Q118">
            <v>14948728.869999999</v>
          </cell>
          <cell r="S118">
            <v>811142.61</v>
          </cell>
          <cell r="U118">
            <v>811142.61</v>
          </cell>
        </row>
        <row r="119">
          <cell r="A119" t="str">
            <v>2.2.7.2</v>
          </cell>
          <cell r="B119" t="str">
            <v>Mantenimiento y reparación  de maquinarias y equipos</v>
          </cell>
          <cell r="E119">
            <v>3000000</v>
          </cell>
          <cell r="G119">
            <v>-325000</v>
          </cell>
          <cell r="I119">
            <v>2675000</v>
          </cell>
          <cell r="K119">
            <v>-211726.31</v>
          </cell>
          <cell r="M119">
            <v>2886726.31</v>
          </cell>
          <cell r="O119">
            <v>975162.34</v>
          </cell>
          <cell r="Q119">
            <v>937858.7</v>
          </cell>
          <cell r="S119">
            <v>789153.07</v>
          </cell>
          <cell r="U119">
            <v>789153.07</v>
          </cell>
        </row>
        <row r="120">
          <cell r="A120" t="str">
            <v>2.2.7.2.03</v>
          </cell>
          <cell r="B120" t="str">
            <v>Mantenimiento y reparación de equipo educacionales y</v>
          </cell>
          <cell r="E120">
            <v>1000000</v>
          </cell>
          <cell r="G120">
            <v>0</v>
          </cell>
          <cell r="I120">
            <v>1000000</v>
          </cell>
          <cell r="K120">
            <v>1000000</v>
          </cell>
          <cell r="M120">
            <v>0</v>
          </cell>
          <cell r="O120">
            <v>0</v>
          </cell>
          <cell r="Q120">
            <v>0</v>
          </cell>
          <cell r="S120">
            <v>0</v>
          </cell>
          <cell r="U120">
            <v>0</v>
          </cell>
        </row>
        <row r="121">
          <cell r="B121" t="str">
            <v>recreación</v>
          </cell>
        </row>
        <row r="122">
          <cell r="A122" t="str">
            <v>2.2.7.2.06</v>
          </cell>
          <cell r="B122" t="str">
            <v>Mantenimiento y reparación de equipos de transporte, tracción y</v>
          </cell>
          <cell r="E122">
            <v>2000000</v>
          </cell>
          <cell r="G122">
            <v>-960000</v>
          </cell>
          <cell r="I122">
            <v>1040000</v>
          </cell>
          <cell r="K122">
            <v>-765728.85</v>
          </cell>
          <cell r="M122">
            <v>1805728.85</v>
          </cell>
          <cell r="O122">
            <v>546060.88</v>
          </cell>
          <cell r="Q122">
            <v>508757.24</v>
          </cell>
          <cell r="S122">
            <v>474065.24</v>
          </cell>
          <cell r="U122">
            <v>474065.24</v>
          </cell>
        </row>
        <row r="123">
          <cell r="B123" t="str">
            <v>elevación</v>
          </cell>
        </row>
        <row r="124">
          <cell r="A124" t="str">
            <v>2.2.7.2.07</v>
          </cell>
          <cell r="B124" t="str">
            <v>Mantenimiento y reparación de equipos industriales y</v>
          </cell>
          <cell r="E124">
            <v>0</v>
          </cell>
          <cell r="G124">
            <v>425000</v>
          </cell>
          <cell r="I124">
            <v>425000</v>
          </cell>
          <cell r="K124">
            <v>-124101.46</v>
          </cell>
          <cell r="M124">
            <v>549101.46</v>
          </cell>
          <cell r="O124">
            <v>429101.46</v>
          </cell>
          <cell r="Q124">
            <v>429101.46</v>
          </cell>
          <cell r="S124">
            <v>315087.83</v>
          </cell>
          <cell r="U124">
            <v>315087.83</v>
          </cell>
        </row>
        <row r="125">
          <cell r="B125" t="str">
            <v>producción</v>
          </cell>
        </row>
        <row r="126">
          <cell r="A126" t="str">
            <v>2.2.7.2.08</v>
          </cell>
          <cell r="B126" t="str">
            <v>Servicios de mantenimiento, reparación, desmonte e instalación</v>
          </cell>
          <cell r="E126">
            <v>0</v>
          </cell>
          <cell r="G126">
            <v>210000</v>
          </cell>
          <cell r="I126">
            <v>210000</v>
          </cell>
          <cell r="K126">
            <v>-321896</v>
          </cell>
          <cell r="M126">
            <v>531896</v>
          </cell>
          <cell r="O126">
            <v>0</v>
          </cell>
          <cell r="Q126">
            <v>0</v>
          </cell>
          <cell r="S126">
            <v>0</v>
          </cell>
          <cell r="U126">
            <v>0</v>
          </cell>
        </row>
        <row r="127">
          <cell r="A127" t="str">
            <v>2.2.7.3</v>
          </cell>
          <cell r="B127" t="str">
            <v>Instalaciones temporales</v>
          </cell>
          <cell r="E127">
            <v>0</v>
          </cell>
          <cell r="G127">
            <v>1250000</v>
          </cell>
          <cell r="I127">
            <v>1250000</v>
          </cell>
          <cell r="K127">
            <v>22800</v>
          </cell>
          <cell r="M127">
            <v>1227200</v>
          </cell>
          <cell r="O127">
            <v>1227200</v>
          </cell>
          <cell r="Q127">
            <v>1227200</v>
          </cell>
          <cell r="S127">
            <v>1227200</v>
          </cell>
          <cell r="U127">
            <v>1227200</v>
          </cell>
        </row>
        <row r="128">
          <cell r="A128" t="str">
            <v>2.2.7.3.01</v>
          </cell>
          <cell r="B128" t="str">
            <v>Instalaciones temporales</v>
          </cell>
          <cell r="E128">
            <v>0</v>
          </cell>
          <cell r="G128">
            <v>1250000</v>
          </cell>
          <cell r="I128">
            <v>1250000</v>
          </cell>
          <cell r="K128">
            <v>22800</v>
          </cell>
          <cell r="M128">
            <v>1227200</v>
          </cell>
          <cell r="O128">
            <v>1227200</v>
          </cell>
          <cell r="Q128">
            <v>1227200</v>
          </cell>
          <cell r="S128">
            <v>1227200</v>
          </cell>
          <cell r="U128">
            <v>1227200</v>
          </cell>
        </row>
        <row r="129">
          <cell r="A129" t="str">
            <v>2.2.2.2.8</v>
          </cell>
          <cell r="E129">
            <v>38200000</v>
          </cell>
          <cell r="G129">
            <v>-8495662.0800000001</v>
          </cell>
          <cell r="I129">
            <v>29704337.920000002</v>
          </cell>
          <cell r="K129">
            <v>7699027.29</v>
          </cell>
          <cell r="M129">
            <v>22005310.629999999</v>
          </cell>
          <cell r="O129">
            <v>17906143.25</v>
          </cell>
          <cell r="Q129">
            <v>17050365.48</v>
          </cell>
          <cell r="S129">
            <v>16187375.65</v>
          </cell>
          <cell r="U129">
            <v>16187375.65</v>
          </cell>
        </row>
        <row r="130">
          <cell r="A130">
            <v>2.2000000000000002</v>
          </cell>
          <cell r="B130" t="str">
            <v>CONTRATACIÓN DE SERVICIOS</v>
          </cell>
          <cell r="E130">
            <v>38200000</v>
          </cell>
          <cell r="G130">
            <v>-8495662.0800000001</v>
          </cell>
          <cell r="I130">
            <v>29704337.920000002</v>
          </cell>
          <cell r="K130">
            <v>7699027.29</v>
          </cell>
          <cell r="M130">
            <v>22005310.629999999</v>
          </cell>
          <cell r="O130">
            <v>17906143.25</v>
          </cell>
          <cell r="Q130">
            <v>17050365.48</v>
          </cell>
          <cell r="S130">
            <v>16187375.65</v>
          </cell>
          <cell r="U130">
            <v>16187375.65</v>
          </cell>
        </row>
        <row r="131">
          <cell r="A131" t="str">
            <v>2.2.8</v>
          </cell>
          <cell r="B131" t="str">
            <v>OTROS SERVICIOS NO INCLUIDOS EN CONCEPTOS ANTERIORES</v>
          </cell>
          <cell r="E131">
            <v>38200000</v>
          </cell>
          <cell r="G131">
            <v>-8495662.0800000001</v>
          </cell>
          <cell r="I131">
            <v>29704337.920000002</v>
          </cell>
          <cell r="K131">
            <v>7699027.29</v>
          </cell>
          <cell r="M131">
            <v>22005310.629999999</v>
          </cell>
          <cell r="O131">
            <v>17906143.25</v>
          </cell>
          <cell r="Q131">
            <v>17050365.48</v>
          </cell>
          <cell r="S131">
            <v>16187375.65</v>
          </cell>
          <cell r="U131">
            <v>16187375.65</v>
          </cell>
        </row>
        <row r="132">
          <cell r="A132" t="str">
            <v>2.2.8.2</v>
          </cell>
          <cell r="B132" t="str">
            <v>Comisiones y gastos</v>
          </cell>
          <cell r="E132">
            <v>0</v>
          </cell>
          <cell r="G132">
            <v>18000</v>
          </cell>
          <cell r="I132">
            <v>18000</v>
          </cell>
          <cell r="K132">
            <v>0</v>
          </cell>
          <cell r="M132">
            <v>18000</v>
          </cell>
          <cell r="O132">
            <v>0</v>
          </cell>
          <cell r="Q132">
            <v>0</v>
          </cell>
          <cell r="S132">
            <v>0</v>
          </cell>
          <cell r="U132">
            <v>0</v>
          </cell>
        </row>
        <row r="133">
          <cell r="A133" t="str">
            <v>2.2.8.2.01</v>
          </cell>
          <cell r="B133" t="str">
            <v>Comisiones y gastos</v>
          </cell>
          <cell r="E133">
            <v>0</v>
          </cell>
          <cell r="G133">
            <v>18000</v>
          </cell>
          <cell r="I133">
            <v>18000</v>
          </cell>
          <cell r="K133">
            <v>0</v>
          </cell>
          <cell r="M133">
            <v>18000</v>
          </cell>
          <cell r="O133">
            <v>0</v>
          </cell>
          <cell r="Q133">
            <v>0</v>
          </cell>
          <cell r="S133">
            <v>0</v>
          </cell>
          <cell r="U133">
            <v>0</v>
          </cell>
        </row>
        <row r="134">
          <cell r="A134" t="str">
            <v>2.2.8.5</v>
          </cell>
          <cell r="B134" t="str">
            <v>Fumigación, lavandería, limpieza e higiene</v>
          </cell>
          <cell r="E134">
            <v>3200000</v>
          </cell>
          <cell r="G134">
            <v>-1305000</v>
          </cell>
          <cell r="I134">
            <v>1895000</v>
          </cell>
          <cell r="K134">
            <v>-18534.95</v>
          </cell>
          <cell r="M134">
            <v>1913534.95</v>
          </cell>
          <cell r="O134">
            <v>722634.95</v>
          </cell>
          <cell r="Q134">
            <v>722634.95</v>
          </cell>
          <cell r="S134">
            <v>718537.4</v>
          </cell>
          <cell r="U134">
            <v>718537.4</v>
          </cell>
        </row>
        <row r="135">
          <cell r="A135" t="str">
            <v>2.2.8.5.01</v>
          </cell>
          <cell r="B135" t="str">
            <v>Fumigación</v>
          </cell>
          <cell r="E135">
            <v>3000000</v>
          </cell>
          <cell r="G135">
            <v>-1500000</v>
          </cell>
          <cell r="I135">
            <v>1500000</v>
          </cell>
          <cell r="K135">
            <v>-80900</v>
          </cell>
          <cell r="M135">
            <v>1580900</v>
          </cell>
          <cell r="O135">
            <v>590000</v>
          </cell>
          <cell r="Q135">
            <v>590000</v>
          </cell>
          <cell r="S135">
            <v>590000</v>
          </cell>
          <cell r="U135">
            <v>590000</v>
          </cell>
        </row>
        <row r="136">
          <cell r="A136" t="str">
            <v>2.2.8.5.02</v>
          </cell>
          <cell r="B136" t="str">
            <v>Lavandería</v>
          </cell>
          <cell r="E136">
            <v>200000</v>
          </cell>
          <cell r="G136">
            <v>110000</v>
          </cell>
          <cell r="I136">
            <v>310000</v>
          </cell>
          <cell r="K136">
            <v>15125.05</v>
          </cell>
          <cell r="M136">
            <v>294874.95</v>
          </cell>
          <cell r="O136">
            <v>94874.95</v>
          </cell>
          <cell r="Q136">
            <v>94874.95</v>
          </cell>
          <cell r="S136">
            <v>90777.4</v>
          </cell>
          <cell r="U136">
            <v>90777.4</v>
          </cell>
        </row>
        <row r="137">
          <cell r="A137" t="str">
            <v>2.2.8.5.03</v>
          </cell>
          <cell r="B137" t="str">
            <v>Limpieza e higiene</v>
          </cell>
          <cell r="E137">
            <v>0</v>
          </cell>
          <cell r="G137">
            <v>85000</v>
          </cell>
          <cell r="I137">
            <v>85000</v>
          </cell>
          <cell r="K137">
            <v>47240</v>
          </cell>
          <cell r="M137">
            <v>37760</v>
          </cell>
          <cell r="O137">
            <v>37760</v>
          </cell>
          <cell r="Q137">
            <v>37760</v>
          </cell>
          <cell r="S137">
            <v>37760</v>
          </cell>
          <cell r="U137">
            <v>37760</v>
          </cell>
        </row>
        <row r="138">
          <cell r="A138" t="str">
            <v>2.2.8.6</v>
          </cell>
          <cell r="B138" t="str">
            <v>Servicio de organización de eventos, festividades y actividades de entretenimiento</v>
          </cell>
          <cell r="E138">
            <v>29000000</v>
          </cell>
          <cell r="G138">
            <v>-6150782.0800000001</v>
          </cell>
          <cell r="I138">
            <v>22849217.920000002</v>
          </cell>
          <cell r="K138">
            <v>6576023.0599999996</v>
          </cell>
          <cell r="M138">
            <v>16273194.859999999</v>
          </cell>
          <cell r="O138">
            <v>15917194.859999999</v>
          </cell>
          <cell r="Q138">
            <v>15603417.09</v>
          </cell>
          <cell r="S138">
            <v>14772200</v>
          </cell>
          <cell r="U138">
            <v>14772200</v>
          </cell>
        </row>
        <row r="139">
          <cell r="A139" t="str">
            <v>2.2.8.6.01</v>
          </cell>
          <cell r="B139" t="str">
            <v>Eventos generales</v>
          </cell>
          <cell r="E139">
            <v>29000000</v>
          </cell>
          <cell r="G139">
            <v>-7545000</v>
          </cell>
          <cell r="I139">
            <v>21455000</v>
          </cell>
          <cell r="K139">
            <v>6806000</v>
          </cell>
          <cell r="M139">
            <v>14649000</v>
          </cell>
          <cell r="O139">
            <v>14455000</v>
          </cell>
          <cell r="Q139">
            <v>14455000</v>
          </cell>
          <cell r="S139">
            <v>14455000</v>
          </cell>
          <cell r="U139">
            <v>14455000</v>
          </cell>
        </row>
        <row r="140">
          <cell r="A140" t="str">
            <v>2.2.8.6.04</v>
          </cell>
          <cell r="B140" t="str">
            <v>Actuaciones artísticas</v>
          </cell>
          <cell r="E140">
            <v>0</v>
          </cell>
          <cell r="G140">
            <v>1394217.92</v>
          </cell>
          <cell r="I140">
            <v>1394217.92</v>
          </cell>
          <cell r="K140">
            <v>-229976.94</v>
          </cell>
          <cell r="M140">
            <v>1624194.86</v>
          </cell>
          <cell r="O140">
            <v>1462194.86</v>
          </cell>
          <cell r="Q140">
            <v>1148417.0900000001</v>
          </cell>
          <cell r="S140">
            <v>317200</v>
          </cell>
          <cell r="U140">
            <v>317200</v>
          </cell>
        </row>
        <row r="141">
          <cell r="A141" t="str">
            <v>2.2.8.7</v>
          </cell>
          <cell r="B141" t="str">
            <v>Servicios Técnicos y Profesionales</v>
          </cell>
          <cell r="E141">
            <v>6000000</v>
          </cell>
          <cell r="G141">
            <v>-1057880</v>
          </cell>
          <cell r="I141">
            <v>4942120</v>
          </cell>
          <cell r="K141">
            <v>1141539.18</v>
          </cell>
          <cell r="M141">
            <v>3800580.82</v>
          </cell>
          <cell r="O141">
            <v>1266313.44</v>
          </cell>
          <cell r="Q141">
            <v>724313.44</v>
          </cell>
          <cell r="S141">
            <v>696638.25</v>
          </cell>
          <cell r="U141">
            <v>696638.25</v>
          </cell>
        </row>
        <row r="142">
          <cell r="A142" t="str">
            <v>2.2.8.7.01</v>
          </cell>
          <cell r="B142" t="str">
            <v>Servicios técnicos y profesionales</v>
          </cell>
          <cell r="E142">
            <v>0</v>
          </cell>
          <cell r="G142">
            <v>174640</v>
          </cell>
          <cell r="I142">
            <v>174640</v>
          </cell>
          <cell r="K142">
            <v>0</v>
          </cell>
          <cell r="M142">
            <v>174640</v>
          </cell>
          <cell r="O142">
            <v>174640</v>
          </cell>
          <cell r="Q142">
            <v>0</v>
          </cell>
          <cell r="S142">
            <v>0</v>
          </cell>
          <cell r="U142">
            <v>0</v>
          </cell>
        </row>
        <row r="143">
          <cell r="A143" t="str">
            <v>2.2.8.7.02</v>
          </cell>
          <cell r="B143" t="str">
            <v>Servicios jurídicos</v>
          </cell>
          <cell r="E143">
            <v>0</v>
          </cell>
          <cell r="G143">
            <v>1442480</v>
          </cell>
          <cell r="I143">
            <v>1442480</v>
          </cell>
          <cell r="K143">
            <v>280775.95</v>
          </cell>
          <cell r="M143">
            <v>1161704.05</v>
          </cell>
          <cell r="O143">
            <v>678764</v>
          </cell>
          <cell r="Q143">
            <v>381404</v>
          </cell>
          <cell r="S143">
            <v>381404</v>
          </cell>
          <cell r="U143">
            <v>381404</v>
          </cell>
        </row>
        <row r="144">
          <cell r="A144" t="str">
            <v>2.2.8.7.04</v>
          </cell>
          <cell r="B144" t="str">
            <v>Servicios de capacitación</v>
          </cell>
          <cell r="E144">
            <v>0</v>
          </cell>
          <cell r="G144">
            <v>25000</v>
          </cell>
          <cell r="I144">
            <v>25000</v>
          </cell>
          <cell r="K144">
            <v>3439.83</v>
          </cell>
          <cell r="M144">
            <v>21560.17</v>
          </cell>
          <cell r="O144">
            <v>21560.17</v>
          </cell>
          <cell r="Q144">
            <v>21560.17</v>
          </cell>
          <cell r="S144">
            <v>21560.17</v>
          </cell>
          <cell r="U144">
            <v>21560.17</v>
          </cell>
        </row>
        <row r="145">
          <cell r="A145" t="str">
            <v>2.2.8.7.06</v>
          </cell>
          <cell r="B145" t="str">
            <v>Otros servicios técnicos profesionales</v>
          </cell>
          <cell r="E145">
            <v>6000000</v>
          </cell>
          <cell r="G145">
            <v>-2700000</v>
          </cell>
          <cell r="I145">
            <v>3300000</v>
          </cell>
          <cell r="K145">
            <v>857323.4</v>
          </cell>
          <cell r="M145">
            <v>2442676.6</v>
          </cell>
          <cell r="O145">
            <v>391349.27</v>
          </cell>
          <cell r="Q145">
            <v>321349.27</v>
          </cell>
          <cell r="S145">
            <v>293674.08</v>
          </cell>
          <cell r="U145">
            <v>293674.08</v>
          </cell>
        </row>
        <row r="146">
          <cell r="A146" t="str">
            <v>2.2.2.2.9</v>
          </cell>
          <cell r="E146">
            <v>39000000</v>
          </cell>
          <cell r="G146">
            <v>-1131194</v>
          </cell>
          <cell r="I146">
            <v>37868806</v>
          </cell>
          <cell r="K146">
            <v>7907744.7199999997</v>
          </cell>
          <cell r="M146">
            <v>29961061.280000001</v>
          </cell>
          <cell r="O146">
            <v>11434133.529999999</v>
          </cell>
          <cell r="Q146">
            <v>4391581.42</v>
          </cell>
          <cell r="S146">
            <v>3731139.42</v>
          </cell>
          <cell r="U146">
            <v>3731139.42</v>
          </cell>
        </row>
        <row r="147">
          <cell r="A147">
            <v>2.2000000000000002</v>
          </cell>
          <cell r="B147" t="str">
            <v>CONTRATACIÓN DE SERVICIOS</v>
          </cell>
          <cell r="E147">
            <v>39000000</v>
          </cell>
          <cell r="G147">
            <v>-1131194</v>
          </cell>
          <cell r="I147">
            <v>37868806</v>
          </cell>
          <cell r="K147">
            <v>7907744.7199999997</v>
          </cell>
          <cell r="M147">
            <v>29961061.280000001</v>
          </cell>
          <cell r="O147">
            <v>11434133.529999999</v>
          </cell>
          <cell r="Q147">
            <v>4391581.42</v>
          </cell>
          <cell r="S147">
            <v>3731139.42</v>
          </cell>
          <cell r="U147">
            <v>3731139.42</v>
          </cell>
        </row>
        <row r="148">
          <cell r="A148" t="str">
            <v>2.2.9</v>
          </cell>
          <cell r="B148" t="str">
            <v>OTRAS CONTRATACIONES DE SERVICIOS</v>
          </cell>
          <cell r="E148">
            <v>39000000</v>
          </cell>
          <cell r="G148">
            <v>-1131194</v>
          </cell>
          <cell r="I148">
            <v>37868806</v>
          </cell>
          <cell r="K148">
            <v>7907744.7199999997</v>
          </cell>
          <cell r="M148">
            <v>29961061.280000001</v>
          </cell>
          <cell r="O148">
            <v>11434133.529999999</v>
          </cell>
          <cell r="Q148">
            <v>4391581.42</v>
          </cell>
          <cell r="S148">
            <v>3731139.42</v>
          </cell>
          <cell r="U148">
            <v>3731139.42</v>
          </cell>
        </row>
        <row r="149">
          <cell r="A149" t="str">
            <v>2.2.9.1</v>
          </cell>
          <cell r="B149" t="str">
            <v>Otras contrataciones de servicios</v>
          </cell>
          <cell r="E149">
            <v>1100000</v>
          </cell>
          <cell r="G149">
            <v>308806</v>
          </cell>
          <cell r="I149">
            <v>1408806</v>
          </cell>
          <cell r="K149">
            <v>425787.84</v>
          </cell>
          <cell r="M149">
            <v>983018.16</v>
          </cell>
          <cell r="O149">
            <v>786618.16</v>
          </cell>
          <cell r="Q149">
            <v>786618.16</v>
          </cell>
          <cell r="S149">
            <v>786618.16</v>
          </cell>
          <cell r="U149">
            <v>786618.16</v>
          </cell>
        </row>
        <row r="150">
          <cell r="A150" t="str">
            <v>2.2.9.1.01</v>
          </cell>
          <cell r="B150" t="str">
            <v>Otras contrataciones de servicios</v>
          </cell>
          <cell r="E150">
            <v>1100000</v>
          </cell>
          <cell r="G150">
            <v>308806</v>
          </cell>
          <cell r="I150">
            <v>1408806</v>
          </cell>
          <cell r="K150">
            <v>425787.84</v>
          </cell>
          <cell r="M150">
            <v>983018.16</v>
          </cell>
          <cell r="O150">
            <v>786618.16</v>
          </cell>
          <cell r="Q150">
            <v>786618.16</v>
          </cell>
          <cell r="S150">
            <v>786618.16</v>
          </cell>
          <cell r="U150">
            <v>786618.16</v>
          </cell>
        </row>
        <row r="151">
          <cell r="A151" t="str">
            <v>Ref CCP Concepto.Ref CCP Cuenta</v>
          </cell>
          <cell r="D151" t="str">
            <v>Presupuesto Inicial</v>
          </cell>
          <cell r="F151" t="str">
            <v>Modificaciones Presupestarias</v>
          </cell>
          <cell r="H151" t="str">
            <v>Presupuesto Vigente</v>
          </cell>
          <cell r="J151" t="str">
            <v>Presupuesto Disponible</v>
          </cell>
          <cell r="L151" t="str">
            <v>ETAPAS DEL GASTO</v>
          </cell>
        </row>
        <row r="152">
          <cell r="L152" t="str">
            <v>Preventivo</v>
          </cell>
          <cell r="N152" t="str">
            <v>Compromiso</v>
          </cell>
          <cell r="P152" t="str">
            <v>Devengado</v>
          </cell>
          <cell r="R152" t="str">
            <v>Libramiento</v>
          </cell>
          <cell r="T152" t="str">
            <v>Pagado</v>
          </cell>
        </row>
        <row r="154">
          <cell r="A154" t="str">
            <v>Total General</v>
          </cell>
          <cell r="E154">
            <v>2115775488</v>
          </cell>
          <cell r="G154">
            <v>42758103.539999999</v>
          </cell>
          <cell r="I154">
            <v>2158533591.54</v>
          </cell>
          <cell r="K154">
            <v>876821996.40999997</v>
          </cell>
          <cell r="M154">
            <v>1281711595.1300001</v>
          </cell>
          <cell r="O154">
            <v>1188435504.0799999</v>
          </cell>
          <cell r="Q154">
            <v>1149026252.97</v>
          </cell>
          <cell r="S154">
            <v>1034532541.23</v>
          </cell>
          <cell r="U154">
            <v>1034532541.23</v>
          </cell>
        </row>
        <row r="155">
          <cell r="A155" t="str">
            <v>2.2.2.2.9</v>
          </cell>
          <cell r="E155">
            <v>39000000</v>
          </cell>
          <cell r="G155">
            <v>-1131194</v>
          </cell>
          <cell r="I155">
            <v>37868806</v>
          </cell>
          <cell r="K155">
            <v>7907744.7199999997</v>
          </cell>
          <cell r="M155">
            <v>29961061.280000001</v>
          </cell>
          <cell r="O155">
            <v>11434133.529999999</v>
          </cell>
          <cell r="Q155">
            <v>4391581.42</v>
          </cell>
          <cell r="S155">
            <v>3731139.42</v>
          </cell>
          <cell r="U155">
            <v>3731139.42</v>
          </cell>
        </row>
        <row r="156">
          <cell r="A156">
            <v>2.2000000000000002</v>
          </cell>
          <cell r="B156" t="str">
            <v>CONTRATACIÓN DE SERVICIOS</v>
          </cell>
          <cell r="E156">
            <v>39000000</v>
          </cell>
          <cell r="G156">
            <v>-1131194</v>
          </cell>
          <cell r="I156">
            <v>37868806</v>
          </cell>
          <cell r="K156">
            <v>7907744.7199999997</v>
          </cell>
          <cell r="M156">
            <v>29961061.280000001</v>
          </cell>
          <cell r="O156">
            <v>11434133.529999999</v>
          </cell>
          <cell r="Q156">
            <v>4391581.42</v>
          </cell>
          <cell r="S156">
            <v>3731139.42</v>
          </cell>
          <cell r="U156">
            <v>3731139.42</v>
          </cell>
        </row>
        <row r="157">
          <cell r="A157" t="str">
            <v>2.2.9.2</v>
          </cell>
          <cell r="B157" t="str">
            <v>Servicios de alimentación</v>
          </cell>
          <cell r="E157">
            <v>37900000</v>
          </cell>
          <cell r="G157">
            <v>-1440000</v>
          </cell>
          <cell r="I157">
            <v>36460000</v>
          </cell>
          <cell r="K157">
            <v>7481956.8799999999</v>
          </cell>
          <cell r="M157">
            <v>28978043.120000001</v>
          </cell>
          <cell r="O157">
            <v>10647515.369999999</v>
          </cell>
          <cell r="Q157">
            <v>3604963.26</v>
          </cell>
          <cell r="S157">
            <v>2944521.26</v>
          </cell>
          <cell r="U157">
            <v>2944521.26</v>
          </cell>
        </row>
        <row r="158">
          <cell r="A158" t="str">
            <v>2.2.9.2.01</v>
          </cell>
          <cell r="B158" t="str">
            <v>Servicios de alimentación</v>
          </cell>
          <cell r="E158">
            <v>20000000</v>
          </cell>
          <cell r="G158">
            <v>560000</v>
          </cell>
          <cell r="I158">
            <v>20560000</v>
          </cell>
          <cell r="K158">
            <v>976449.88</v>
          </cell>
          <cell r="M158">
            <v>19583550.120000001</v>
          </cell>
          <cell r="O158">
            <v>9321022.3699999992</v>
          </cell>
          <cell r="Q158">
            <v>2278470.2599999998</v>
          </cell>
          <cell r="S158">
            <v>2278470.2599999998</v>
          </cell>
          <cell r="U158">
            <v>2278470.2599999998</v>
          </cell>
        </row>
        <row r="159">
          <cell r="A159" t="str">
            <v>2.2.9.2.03</v>
          </cell>
          <cell r="B159" t="str">
            <v>Servicios de Catering</v>
          </cell>
          <cell r="E159">
            <v>17900000</v>
          </cell>
          <cell r="G159">
            <v>-2000000</v>
          </cell>
          <cell r="I159">
            <v>15900000</v>
          </cell>
          <cell r="K159">
            <v>6505507</v>
          </cell>
          <cell r="M159">
            <v>9394493</v>
          </cell>
          <cell r="O159">
            <v>1326493</v>
          </cell>
          <cell r="Q159">
            <v>1326493</v>
          </cell>
          <cell r="S159">
            <v>666051</v>
          </cell>
          <cell r="U159">
            <v>666051</v>
          </cell>
        </row>
        <row r="160">
          <cell r="A160" t="str">
            <v>2.3.2.3.1</v>
          </cell>
          <cell r="E160">
            <v>3710000</v>
          </cell>
          <cell r="G160">
            <v>875000</v>
          </cell>
          <cell r="I160">
            <v>4585000</v>
          </cell>
          <cell r="K160">
            <v>1013821.1</v>
          </cell>
          <cell r="M160">
            <v>3571178.9</v>
          </cell>
          <cell r="O160">
            <v>2183126.9</v>
          </cell>
          <cell r="Q160">
            <v>1157529.8999999999</v>
          </cell>
          <cell r="S160">
            <v>0</v>
          </cell>
          <cell r="U160">
            <v>0</v>
          </cell>
        </row>
        <row r="161">
          <cell r="A161">
            <v>2.2999999999999998</v>
          </cell>
          <cell r="B161" t="str">
            <v>MATERIALES Y SUMINISTROS</v>
          </cell>
          <cell r="E161">
            <v>3710000</v>
          </cell>
          <cell r="G161">
            <v>875000</v>
          </cell>
          <cell r="I161">
            <v>4585000</v>
          </cell>
          <cell r="K161">
            <v>1013821.1</v>
          </cell>
          <cell r="M161">
            <v>3571178.9</v>
          </cell>
          <cell r="O161">
            <v>2183126.9</v>
          </cell>
          <cell r="Q161">
            <v>1157529.8999999999</v>
          </cell>
          <cell r="S161">
            <v>0</v>
          </cell>
          <cell r="U161">
            <v>0</v>
          </cell>
        </row>
        <row r="162">
          <cell r="A162" t="str">
            <v>2.3.1</v>
          </cell>
          <cell r="B162" t="str">
            <v>ALIMENTOS Y PRODUCTOS AGROFORESTALES</v>
          </cell>
          <cell r="E162">
            <v>3710000</v>
          </cell>
          <cell r="G162">
            <v>875000</v>
          </cell>
          <cell r="I162">
            <v>4585000</v>
          </cell>
          <cell r="K162">
            <v>1013821.1</v>
          </cell>
          <cell r="M162">
            <v>3571178.9</v>
          </cell>
          <cell r="O162">
            <v>2183126.9</v>
          </cell>
          <cell r="Q162">
            <v>1157529.8999999999</v>
          </cell>
          <cell r="S162">
            <v>0</v>
          </cell>
          <cell r="U162">
            <v>0</v>
          </cell>
        </row>
        <row r="163">
          <cell r="A163" t="str">
            <v>2.3.1.1</v>
          </cell>
          <cell r="B163" t="str">
            <v>Alimentos y bebidas para personas</v>
          </cell>
          <cell r="E163">
            <v>2200000</v>
          </cell>
          <cell r="G163">
            <v>-800000</v>
          </cell>
          <cell r="I163">
            <v>1400000</v>
          </cell>
          <cell r="K163">
            <v>21948</v>
          </cell>
          <cell r="M163">
            <v>1378052</v>
          </cell>
          <cell r="O163">
            <v>0</v>
          </cell>
          <cell r="Q163">
            <v>0</v>
          </cell>
          <cell r="S163">
            <v>0</v>
          </cell>
          <cell r="U163">
            <v>0</v>
          </cell>
        </row>
        <row r="164">
          <cell r="A164" t="str">
            <v>2.3.1.1.01</v>
          </cell>
          <cell r="B164" t="str">
            <v>Alimentos y bebidas para personas</v>
          </cell>
          <cell r="E164">
            <v>2200000</v>
          </cell>
          <cell r="G164">
            <v>-800000</v>
          </cell>
          <cell r="I164">
            <v>1400000</v>
          </cell>
          <cell r="K164">
            <v>21948</v>
          </cell>
          <cell r="M164">
            <v>1378052</v>
          </cell>
          <cell r="O164">
            <v>0</v>
          </cell>
          <cell r="Q164">
            <v>0</v>
          </cell>
          <cell r="S164">
            <v>0</v>
          </cell>
          <cell r="U164">
            <v>0</v>
          </cell>
        </row>
        <row r="165">
          <cell r="A165" t="str">
            <v>2.3.1.3</v>
          </cell>
          <cell r="B165" t="str">
            <v>Productos agroforestales y pecuarios</v>
          </cell>
          <cell r="E165">
            <v>1200000</v>
          </cell>
          <cell r="G165">
            <v>0</v>
          </cell>
          <cell r="I165">
            <v>1200000</v>
          </cell>
          <cell r="K165">
            <v>788003</v>
          </cell>
          <cell r="M165">
            <v>411997</v>
          </cell>
          <cell r="O165">
            <v>411997</v>
          </cell>
          <cell r="Q165">
            <v>0</v>
          </cell>
          <cell r="S165">
            <v>0</v>
          </cell>
          <cell r="U165">
            <v>0</v>
          </cell>
        </row>
        <row r="166">
          <cell r="A166" t="str">
            <v>2.3.1.3.03</v>
          </cell>
          <cell r="B166" t="str">
            <v>Productos forestales</v>
          </cell>
          <cell r="E166">
            <v>1200000</v>
          </cell>
          <cell r="G166">
            <v>0</v>
          </cell>
          <cell r="I166">
            <v>1200000</v>
          </cell>
          <cell r="K166">
            <v>788003</v>
          </cell>
          <cell r="M166">
            <v>411997</v>
          </cell>
          <cell r="O166">
            <v>411997</v>
          </cell>
          <cell r="Q166">
            <v>0</v>
          </cell>
          <cell r="S166">
            <v>0</v>
          </cell>
          <cell r="U166">
            <v>0</v>
          </cell>
        </row>
        <row r="167">
          <cell r="A167" t="str">
            <v>2.3.1.4</v>
          </cell>
          <cell r="B167" t="str">
            <v>Madera, corcho y sus manufacturas</v>
          </cell>
          <cell r="E167">
            <v>310000</v>
          </cell>
          <cell r="G167">
            <v>1675000</v>
          </cell>
          <cell r="I167">
            <v>1985000</v>
          </cell>
          <cell r="K167">
            <v>203870.1</v>
          </cell>
          <cell r="M167">
            <v>1781129.9</v>
          </cell>
          <cell r="O167">
            <v>1771129.9</v>
          </cell>
          <cell r="Q167">
            <v>1157529.8999999999</v>
          </cell>
          <cell r="S167">
            <v>0</v>
          </cell>
          <cell r="U167">
            <v>0</v>
          </cell>
        </row>
        <row r="168">
          <cell r="A168" t="str">
            <v>2.3.1.4.01</v>
          </cell>
          <cell r="B168" t="str">
            <v>Madera, corcho y sus manufacturas</v>
          </cell>
          <cell r="E168">
            <v>310000</v>
          </cell>
          <cell r="G168">
            <v>1675000</v>
          </cell>
          <cell r="I168">
            <v>1985000</v>
          </cell>
          <cell r="K168">
            <v>203870.1</v>
          </cell>
          <cell r="M168">
            <v>1781129.9</v>
          </cell>
          <cell r="O168">
            <v>1771129.9</v>
          </cell>
          <cell r="Q168">
            <v>1157529.8999999999</v>
          </cell>
          <cell r="S168">
            <v>0</v>
          </cell>
          <cell r="U168">
            <v>0</v>
          </cell>
        </row>
        <row r="169">
          <cell r="A169" t="str">
            <v>2.3.2.3.2</v>
          </cell>
          <cell r="E169">
            <v>6425000</v>
          </cell>
          <cell r="G169">
            <v>-3327620</v>
          </cell>
          <cell r="I169">
            <v>3097380</v>
          </cell>
          <cell r="K169">
            <v>1636596.69</v>
          </cell>
          <cell r="M169">
            <v>1460783.31</v>
          </cell>
          <cell r="O169">
            <v>768492.61</v>
          </cell>
          <cell r="Q169">
            <v>403577.61</v>
          </cell>
          <cell r="S169">
            <v>403577.61</v>
          </cell>
          <cell r="U169">
            <v>403577.61</v>
          </cell>
        </row>
        <row r="170">
          <cell r="A170">
            <v>2.2999999999999998</v>
          </cell>
          <cell r="B170" t="str">
            <v>MATERIALES Y SUMINISTROS</v>
          </cell>
          <cell r="E170">
            <v>6425000</v>
          </cell>
          <cell r="G170">
            <v>-3327620</v>
          </cell>
          <cell r="I170">
            <v>3097380</v>
          </cell>
          <cell r="K170">
            <v>1636596.69</v>
          </cell>
          <cell r="M170">
            <v>1460783.31</v>
          </cell>
          <cell r="O170">
            <v>768492.61</v>
          </cell>
          <cell r="Q170">
            <v>403577.61</v>
          </cell>
          <cell r="S170">
            <v>403577.61</v>
          </cell>
          <cell r="U170">
            <v>403577.61</v>
          </cell>
        </row>
        <row r="171">
          <cell r="A171" t="str">
            <v>2.3.2</v>
          </cell>
          <cell r="B171" t="str">
            <v>TEXTILES Y VESTUARIOS</v>
          </cell>
          <cell r="E171">
            <v>6425000</v>
          </cell>
          <cell r="G171">
            <v>-3327620</v>
          </cell>
          <cell r="I171">
            <v>3097380</v>
          </cell>
          <cell r="K171">
            <v>1636596.69</v>
          </cell>
          <cell r="M171">
            <v>1460783.31</v>
          </cell>
          <cell r="O171">
            <v>768492.61</v>
          </cell>
          <cell r="Q171">
            <v>403577.61</v>
          </cell>
          <cell r="S171">
            <v>403577.61</v>
          </cell>
          <cell r="U171">
            <v>403577.61</v>
          </cell>
        </row>
        <row r="172">
          <cell r="A172" t="str">
            <v>2.3.2.1</v>
          </cell>
          <cell r="B172" t="str">
            <v>Hilados, fibras, telas y útiles de costura</v>
          </cell>
          <cell r="E172">
            <v>200000</v>
          </cell>
          <cell r="G172">
            <v>0</v>
          </cell>
          <cell r="I172">
            <v>200000</v>
          </cell>
          <cell r="K172">
            <v>200000</v>
          </cell>
          <cell r="M172">
            <v>0</v>
          </cell>
          <cell r="O172">
            <v>0</v>
          </cell>
          <cell r="Q172">
            <v>0</v>
          </cell>
          <cell r="S172">
            <v>0</v>
          </cell>
          <cell r="U172">
            <v>0</v>
          </cell>
        </row>
        <row r="173">
          <cell r="A173" t="str">
            <v>2.3.2.1.01</v>
          </cell>
          <cell r="B173" t="str">
            <v>Hilados, fibras, telas y útiles de costura</v>
          </cell>
          <cell r="E173">
            <v>200000</v>
          </cell>
          <cell r="G173">
            <v>0</v>
          </cell>
          <cell r="I173">
            <v>200000</v>
          </cell>
          <cell r="K173">
            <v>200000</v>
          </cell>
          <cell r="M173">
            <v>0</v>
          </cell>
          <cell r="O173">
            <v>0</v>
          </cell>
          <cell r="Q173">
            <v>0</v>
          </cell>
          <cell r="S173">
            <v>0</v>
          </cell>
          <cell r="U173">
            <v>0</v>
          </cell>
        </row>
        <row r="174">
          <cell r="A174" t="str">
            <v>2.3.2.2</v>
          </cell>
          <cell r="B174" t="str">
            <v>Acabados textiles</v>
          </cell>
          <cell r="E174">
            <v>3225000</v>
          </cell>
          <cell r="G174">
            <v>-2322420</v>
          </cell>
          <cell r="I174">
            <v>902580</v>
          </cell>
          <cell r="K174">
            <v>100549.3</v>
          </cell>
          <cell r="M174">
            <v>802030.7</v>
          </cell>
          <cell r="O174">
            <v>109740</v>
          </cell>
          <cell r="Q174">
            <v>109740</v>
          </cell>
          <cell r="S174">
            <v>109740</v>
          </cell>
          <cell r="U174">
            <v>109740</v>
          </cell>
        </row>
        <row r="175">
          <cell r="A175" t="str">
            <v>2.3.2.2.01</v>
          </cell>
          <cell r="B175" t="str">
            <v>Acabados textiles</v>
          </cell>
          <cell r="E175">
            <v>3225000</v>
          </cell>
          <cell r="G175">
            <v>-2322420</v>
          </cell>
          <cell r="I175">
            <v>902580</v>
          </cell>
          <cell r="K175">
            <v>100549.3</v>
          </cell>
          <cell r="M175">
            <v>802030.7</v>
          </cell>
          <cell r="O175">
            <v>109740</v>
          </cell>
          <cell r="Q175">
            <v>109740</v>
          </cell>
          <cell r="S175">
            <v>109740</v>
          </cell>
          <cell r="U175">
            <v>109740</v>
          </cell>
        </row>
        <row r="176">
          <cell r="A176" t="str">
            <v>2.3.2.3</v>
          </cell>
          <cell r="B176" t="str">
            <v>Prendas y accesorios de vestir</v>
          </cell>
          <cell r="E176">
            <v>3000000</v>
          </cell>
          <cell r="G176">
            <v>-1005200</v>
          </cell>
          <cell r="I176">
            <v>1994800</v>
          </cell>
          <cell r="K176">
            <v>1336047.3899999999</v>
          </cell>
          <cell r="M176">
            <v>658752.61</v>
          </cell>
          <cell r="O176">
            <v>658752.61</v>
          </cell>
          <cell r="Q176">
            <v>293837.61</v>
          </cell>
          <cell r="S176">
            <v>293837.61</v>
          </cell>
          <cell r="U176">
            <v>293837.61</v>
          </cell>
        </row>
        <row r="177">
          <cell r="A177" t="str">
            <v>2.3.2.3.01</v>
          </cell>
          <cell r="B177" t="str">
            <v>Prendas y accesorios de vestir</v>
          </cell>
          <cell r="E177">
            <v>3000000</v>
          </cell>
          <cell r="G177">
            <v>-1005200</v>
          </cell>
          <cell r="I177">
            <v>1994800</v>
          </cell>
          <cell r="K177">
            <v>1336047.3899999999</v>
          </cell>
          <cell r="M177">
            <v>658752.61</v>
          </cell>
          <cell r="O177">
            <v>658752.61</v>
          </cell>
          <cell r="Q177">
            <v>293837.61</v>
          </cell>
          <cell r="S177">
            <v>293837.61</v>
          </cell>
          <cell r="U177">
            <v>293837.61</v>
          </cell>
        </row>
        <row r="178">
          <cell r="A178" t="str">
            <v>2.3.2.3.3</v>
          </cell>
          <cell r="E178">
            <v>5575000</v>
          </cell>
          <cell r="G178">
            <v>-535000</v>
          </cell>
          <cell r="I178">
            <v>5040000</v>
          </cell>
          <cell r="K178">
            <v>4289462.01</v>
          </cell>
          <cell r="M178">
            <v>750537.99</v>
          </cell>
          <cell r="O178">
            <v>744337.99</v>
          </cell>
          <cell r="Q178">
            <v>744337.99</v>
          </cell>
          <cell r="S178">
            <v>403442</v>
          </cell>
          <cell r="U178">
            <v>403442</v>
          </cell>
        </row>
        <row r="179">
          <cell r="A179">
            <v>2.2999999999999998</v>
          </cell>
          <cell r="B179" t="str">
            <v>MATERIALES Y SUMINISTROS</v>
          </cell>
          <cell r="E179">
            <v>5575000</v>
          </cell>
          <cell r="G179">
            <v>-535000</v>
          </cell>
          <cell r="I179">
            <v>5040000</v>
          </cell>
          <cell r="K179">
            <v>4289462.01</v>
          </cell>
          <cell r="M179">
            <v>750537.99</v>
          </cell>
          <cell r="O179">
            <v>744337.99</v>
          </cell>
          <cell r="Q179">
            <v>744337.99</v>
          </cell>
          <cell r="S179">
            <v>403442</v>
          </cell>
          <cell r="U179">
            <v>403442</v>
          </cell>
        </row>
        <row r="180">
          <cell r="A180" t="str">
            <v>2.3.3</v>
          </cell>
          <cell r="B180" t="str">
            <v>PAPEL, CARTÓN E IMPRESOS</v>
          </cell>
          <cell r="E180">
            <v>5575000</v>
          </cell>
          <cell r="G180">
            <v>-535000</v>
          </cell>
          <cell r="I180">
            <v>5040000</v>
          </cell>
          <cell r="K180">
            <v>4289462.01</v>
          </cell>
          <cell r="M180">
            <v>750537.99</v>
          </cell>
          <cell r="O180">
            <v>744337.99</v>
          </cell>
          <cell r="Q180">
            <v>744337.99</v>
          </cell>
          <cell r="S180">
            <v>403442</v>
          </cell>
          <cell r="U180">
            <v>403442</v>
          </cell>
        </row>
        <row r="181">
          <cell r="A181" t="str">
            <v>2.3.3.1</v>
          </cell>
          <cell r="B181" t="str">
            <v>Papel de escritorio</v>
          </cell>
          <cell r="E181">
            <v>1025000</v>
          </cell>
          <cell r="G181">
            <v>-25000</v>
          </cell>
          <cell r="I181">
            <v>1000000</v>
          </cell>
          <cell r="K181">
            <v>1000000</v>
          </cell>
          <cell r="M181">
            <v>0</v>
          </cell>
          <cell r="O181">
            <v>0</v>
          </cell>
          <cell r="Q181">
            <v>0</v>
          </cell>
          <cell r="S181">
            <v>0</v>
          </cell>
          <cell r="U181">
            <v>0</v>
          </cell>
        </row>
        <row r="182">
          <cell r="A182" t="str">
            <v>2.3.3.1.01</v>
          </cell>
          <cell r="B182" t="str">
            <v>Papel de escritorio</v>
          </cell>
          <cell r="E182">
            <v>1025000</v>
          </cell>
          <cell r="G182">
            <v>-25000</v>
          </cell>
          <cell r="I182">
            <v>1000000</v>
          </cell>
          <cell r="K182">
            <v>1000000</v>
          </cell>
          <cell r="M182">
            <v>0</v>
          </cell>
          <cell r="O182">
            <v>0</v>
          </cell>
          <cell r="Q182">
            <v>0</v>
          </cell>
          <cell r="S182">
            <v>0</v>
          </cell>
          <cell r="U182">
            <v>0</v>
          </cell>
        </row>
        <row r="183">
          <cell r="A183" t="str">
            <v>2.3.3.2</v>
          </cell>
          <cell r="B183" t="str">
            <v>Papel y cartón</v>
          </cell>
          <cell r="E183">
            <v>2025000</v>
          </cell>
          <cell r="G183">
            <v>15000</v>
          </cell>
          <cell r="I183">
            <v>2040000</v>
          </cell>
          <cell r="K183">
            <v>1321089.01</v>
          </cell>
          <cell r="M183">
            <v>718910.99</v>
          </cell>
          <cell r="O183">
            <v>718910.99</v>
          </cell>
          <cell r="Q183">
            <v>718910.99</v>
          </cell>
          <cell r="S183">
            <v>392940</v>
          </cell>
          <cell r="U183">
            <v>392940</v>
          </cell>
        </row>
        <row r="184">
          <cell r="A184" t="str">
            <v>2.3.3.2.01</v>
          </cell>
          <cell r="B184" t="str">
            <v>Papel y cartón</v>
          </cell>
          <cell r="E184">
            <v>2025000</v>
          </cell>
          <cell r="G184">
            <v>15000</v>
          </cell>
          <cell r="I184">
            <v>2040000</v>
          </cell>
          <cell r="K184">
            <v>1321089.01</v>
          </cell>
          <cell r="M184">
            <v>718910.99</v>
          </cell>
          <cell r="O184">
            <v>718910.99</v>
          </cell>
          <cell r="Q184">
            <v>718910.99</v>
          </cell>
          <cell r="S184">
            <v>392940</v>
          </cell>
          <cell r="U184">
            <v>392940</v>
          </cell>
        </row>
        <row r="185">
          <cell r="A185" t="str">
            <v>2.3.3.3</v>
          </cell>
          <cell r="B185" t="str">
            <v>Productos de artes gráficas</v>
          </cell>
          <cell r="E185">
            <v>2400000</v>
          </cell>
          <cell r="G185">
            <v>-500000</v>
          </cell>
          <cell r="I185">
            <v>1900000</v>
          </cell>
          <cell r="K185">
            <v>1889498</v>
          </cell>
          <cell r="M185">
            <v>10502</v>
          </cell>
          <cell r="O185">
            <v>10502</v>
          </cell>
          <cell r="Q185">
            <v>10502</v>
          </cell>
          <cell r="S185">
            <v>10502</v>
          </cell>
          <cell r="U185">
            <v>10502</v>
          </cell>
        </row>
        <row r="186">
          <cell r="A186" t="str">
            <v>2.3.3.3.01</v>
          </cell>
          <cell r="B186" t="str">
            <v>Productos de artes gráficas</v>
          </cell>
          <cell r="E186">
            <v>2400000</v>
          </cell>
          <cell r="G186">
            <v>-500000</v>
          </cell>
          <cell r="I186">
            <v>1900000</v>
          </cell>
          <cell r="K186">
            <v>1889498</v>
          </cell>
          <cell r="M186">
            <v>10502</v>
          </cell>
          <cell r="O186">
            <v>10502</v>
          </cell>
          <cell r="Q186">
            <v>10502</v>
          </cell>
          <cell r="S186">
            <v>10502</v>
          </cell>
          <cell r="U186">
            <v>10502</v>
          </cell>
        </row>
        <row r="187">
          <cell r="A187" t="str">
            <v>2.3.3.4</v>
          </cell>
          <cell r="B187" t="str">
            <v>Libros, revistas y periódicos</v>
          </cell>
          <cell r="E187">
            <v>125000</v>
          </cell>
          <cell r="G187">
            <v>-25000</v>
          </cell>
          <cell r="I187">
            <v>100000</v>
          </cell>
          <cell r="K187">
            <v>78875</v>
          </cell>
          <cell r="M187">
            <v>21125</v>
          </cell>
          <cell r="O187">
            <v>14925</v>
          </cell>
          <cell r="Q187">
            <v>14925</v>
          </cell>
          <cell r="S187">
            <v>0</v>
          </cell>
          <cell r="U187">
            <v>0</v>
          </cell>
        </row>
        <row r="188">
          <cell r="A188" t="str">
            <v>2.3.3.4.01</v>
          </cell>
          <cell r="B188" t="str">
            <v>Libros, revistas y periódicos</v>
          </cell>
          <cell r="E188">
            <v>125000</v>
          </cell>
          <cell r="G188">
            <v>-25000</v>
          </cell>
          <cell r="I188">
            <v>100000</v>
          </cell>
          <cell r="K188">
            <v>78875</v>
          </cell>
          <cell r="M188">
            <v>21125</v>
          </cell>
          <cell r="O188">
            <v>14925</v>
          </cell>
          <cell r="Q188">
            <v>14925</v>
          </cell>
          <cell r="S188">
            <v>0</v>
          </cell>
          <cell r="U188">
            <v>0</v>
          </cell>
        </row>
        <row r="189">
          <cell r="A189" t="str">
            <v>2.3.2.3.5</v>
          </cell>
          <cell r="E189">
            <v>1105000</v>
          </cell>
          <cell r="G189">
            <v>-380000</v>
          </cell>
          <cell r="I189">
            <v>725000</v>
          </cell>
          <cell r="K189">
            <v>451857</v>
          </cell>
          <cell r="M189">
            <v>273143</v>
          </cell>
          <cell r="O189">
            <v>0</v>
          </cell>
          <cell r="Q189">
            <v>0</v>
          </cell>
          <cell r="S189">
            <v>0</v>
          </cell>
          <cell r="U189">
            <v>0</v>
          </cell>
        </row>
        <row r="190">
          <cell r="A190">
            <v>2.2999999999999998</v>
          </cell>
          <cell r="B190" t="str">
            <v>MATERIALES Y SUMINISTROS</v>
          </cell>
          <cell r="E190">
            <v>1105000</v>
          </cell>
          <cell r="G190">
            <v>-380000</v>
          </cell>
          <cell r="I190">
            <v>725000</v>
          </cell>
          <cell r="K190">
            <v>451857</v>
          </cell>
          <cell r="M190">
            <v>273143</v>
          </cell>
          <cell r="O190">
            <v>0</v>
          </cell>
          <cell r="Q190">
            <v>0</v>
          </cell>
          <cell r="S190">
            <v>0</v>
          </cell>
          <cell r="U190">
            <v>0</v>
          </cell>
        </row>
        <row r="191">
          <cell r="A191" t="str">
            <v>2.3.5</v>
          </cell>
          <cell r="B191" t="str">
            <v>CUERO, CAUCHO Y PLÁSTICO</v>
          </cell>
          <cell r="E191">
            <v>1105000</v>
          </cell>
          <cell r="G191">
            <v>-380000</v>
          </cell>
          <cell r="I191">
            <v>725000</v>
          </cell>
          <cell r="K191">
            <v>451857</v>
          </cell>
          <cell r="M191">
            <v>273143</v>
          </cell>
          <cell r="O191">
            <v>0</v>
          </cell>
          <cell r="Q191">
            <v>0</v>
          </cell>
          <cell r="S191">
            <v>0</v>
          </cell>
          <cell r="U191">
            <v>0</v>
          </cell>
        </row>
        <row r="192">
          <cell r="A192" t="str">
            <v>2.3.5.3</v>
          </cell>
          <cell r="B192" t="str">
            <v>Llantas y neumáticos</v>
          </cell>
          <cell r="E192">
            <v>600000</v>
          </cell>
          <cell r="G192">
            <v>0</v>
          </cell>
          <cell r="I192">
            <v>600000</v>
          </cell>
          <cell r="K192">
            <v>600000</v>
          </cell>
          <cell r="M192">
            <v>0</v>
          </cell>
          <cell r="O192">
            <v>0</v>
          </cell>
          <cell r="Q192">
            <v>0</v>
          </cell>
          <cell r="S192">
            <v>0</v>
          </cell>
          <cell r="U192">
            <v>0</v>
          </cell>
        </row>
        <row r="193">
          <cell r="A193" t="str">
            <v>2.3.5.3.01</v>
          </cell>
          <cell r="B193" t="str">
            <v>Llantas y neumáticos</v>
          </cell>
          <cell r="E193">
            <v>600000</v>
          </cell>
          <cell r="G193">
            <v>0</v>
          </cell>
          <cell r="I193">
            <v>600000</v>
          </cell>
          <cell r="K193">
            <v>600000</v>
          </cell>
          <cell r="M193">
            <v>0</v>
          </cell>
          <cell r="O193">
            <v>0</v>
          </cell>
          <cell r="Q193">
            <v>0</v>
          </cell>
          <cell r="S193">
            <v>0</v>
          </cell>
          <cell r="U193">
            <v>0</v>
          </cell>
        </row>
        <row r="194">
          <cell r="A194" t="str">
            <v>2.3.5.4</v>
          </cell>
          <cell r="B194" t="str">
            <v>Artículos de caucho</v>
          </cell>
          <cell r="E194">
            <v>5000</v>
          </cell>
          <cell r="G194">
            <v>20000</v>
          </cell>
          <cell r="I194">
            <v>25000</v>
          </cell>
          <cell r="K194">
            <v>9357</v>
          </cell>
          <cell r="M194">
            <v>15643</v>
          </cell>
          <cell r="O194">
            <v>0</v>
          </cell>
          <cell r="Q194">
            <v>0</v>
          </cell>
          <cell r="S194">
            <v>0</v>
          </cell>
          <cell r="U194">
            <v>0</v>
          </cell>
        </row>
        <row r="195">
          <cell r="A195" t="str">
            <v>2.3.5.4.01</v>
          </cell>
          <cell r="B195" t="str">
            <v>Artículos de caucho</v>
          </cell>
          <cell r="E195">
            <v>5000</v>
          </cell>
          <cell r="G195">
            <v>20000</v>
          </cell>
          <cell r="I195">
            <v>25000</v>
          </cell>
          <cell r="K195">
            <v>9357</v>
          </cell>
          <cell r="M195">
            <v>15643</v>
          </cell>
          <cell r="O195">
            <v>0</v>
          </cell>
          <cell r="Q195">
            <v>0</v>
          </cell>
          <cell r="S195">
            <v>0</v>
          </cell>
          <cell r="U195">
            <v>0</v>
          </cell>
        </row>
        <row r="196">
          <cell r="A196" t="str">
            <v>2.3.5.5</v>
          </cell>
          <cell r="B196" t="str">
            <v>Plástico</v>
          </cell>
          <cell r="E196">
            <v>500000</v>
          </cell>
          <cell r="G196">
            <v>-400000</v>
          </cell>
          <cell r="I196">
            <v>100000</v>
          </cell>
          <cell r="K196">
            <v>-157500</v>
          </cell>
          <cell r="M196">
            <v>257500</v>
          </cell>
          <cell r="O196">
            <v>0</v>
          </cell>
          <cell r="Q196">
            <v>0</v>
          </cell>
          <cell r="S196">
            <v>0</v>
          </cell>
          <cell r="U196">
            <v>0</v>
          </cell>
        </row>
        <row r="197">
          <cell r="A197" t="str">
            <v>2.3.5.5.01</v>
          </cell>
          <cell r="B197" t="str">
            <v>Plástico</v>
          </cell>
          <cell r="E197">
            <v>500000</v>
          </cell>
          <cell r="G197">
            <v>-400000</v>
          </cell>
          <cell r="I197">
            <v>100000</v>
          </cell>
          <cell r="K197">
            <v>-157500</v>
          </cell>
          <cell r="M197">
            <v>257500</v>
          </cell>
          <cell r="O197">
            <v>0</v>
          </cell>
          <cell r="Q197">
            <v>0</v>
          </cell>
          <cell r="S197">
            <v>0</v>
          </cell>
          <cell r="U197">
            <v>0</v>
          </cell>
        </row>
        <row r="198">
          <cell r="A198" t="str">
            <v>Ref CCP Concepto.Ref CCP Cuenta</v>
          </cell>
          <cell r="D198" t="str">
            <v>Presupuesto Inicial</v>
          </cell>
          <cell r="F198" t="str">
            <v>Modificaciones Presupestarias</v>
          </cell>
          <cell r="H198" t="str">
            <v>Presupuesto Vigente</v>
          </cell>
          <cell r="J198" t="str">
            <v>Presupuesto Disponible</v>
          </cell>
          <cell r="L198" t="str">
            <v>ETAPAS DEL GASTO</v>
          </cell>
        </row>
        <row r="199">
          <cell r="L199" t="str">
            <v>Preventivo</v>
          </cell>
          <cell r="N199" t="str">
            <v>Compromiso</v>
          </cell>
          <cell r="P199" t="str">
            <v>Devengado</v>
          </cell>
          <cell r="R199" t="str">
            <v>Libramiento</v>
          </cell>
          <cell r="T199" t="str">
            <v>Pagado</v>
          </cell>
        </row>
        <row r="201">
          <cell r="A201" t="str">
            <v>Total General</v>
          </cell>
          <cell r="E201">
            <v>2115775488</v>
          </cell>
          <cell r="G201">
            <v>42758103.539999999</v>
          </cell>
          <cell r="I201">
            <v>2158533591.54</v>
          </cell>
          <cell r="K201">
            <v>876821996.40999997</v>
          </cell>
          <cell r="M201">
            <v>1281711595.1300001</v>
          </cell>
          <cell r="O201">
            <v>1188435504.0799999</v>
          </cell>
          <cell r="Q201">
            <v>1149026252.97</v>
          </cell>
          <cell r="S201">
            <v>1034532541.23</v>
          </cell>
          <cell r="U201">
            <v>1034532541.23</v>
          </cell>
        </row>
        <row r="202">
          <cell r="A202" t="str">
            <v>2.3.2.3.6</v>
          </cell>
          <cell r="E202">
            <v>5475121</v>
          </cell>
          <cell r="G202">
            <v>1296456</v>
          </cell>
          <cell r="I202">
            <v>6771577</v>
          </cell>
          <cell r="K202">
            <v>1745534.24</v>
          </cell>
          <cell r="M202">
            <v>5026042.76</v>
          </cell>
          <cell r="O202">
            <v>4671222.4800000004</v>
          </cell>
          <cell r="Q202">
            <v>19805.22</v>
          </cell>
          <cell r="S202">
            <v>1224.22</v>
          </cell>
          <cell r="U202">
            <v>1224.22</v>
          </cell>
        </row>
        <row r="203">
          <cell r="A203">
            <v>2.2999999999999998</v>
          </cell>
          <cell r="B203" t="str">
            <v>MATERIALES Y SUMINISTROS</v>
          </cell>
          <cell r="E203">
            <v>5475121</v>
          </cell>
          <cell r="G203">
            <v>1296456</v>
          </cell>
          <cell r="I203">
            <v>6771577</v>
          </cell>
          <cell r="K203">
            <v>1745534.24</v>
          </cell>
          <cell r="M203">
            <v>5026042.76</v>
          </cell>
          <cell r="O203">
            <v>4671222.4800000004</v>
          </cell>
          <cell r="Q203">
            <v>19805.22</v>
          </cell>
          <cell r="S203">
            <v>1224.22</v>
          </cell>
          <cell r="U203">
            <v>1224.22</v>
          </cell>
        </row>
        <row r="204">
          <cell r="A204" t="str">
            <v>2.3.6</v>
          </cell>
          <cell r="B204" t="str">
            <v>PRODUCTOS DE MINERALES, METÁLICOS Y NO METÁLICOS</v>
          </cell>
          <cell r="E204">
            <v>5475121</v>
          </cell>
          <cell r="G204">
            <v>1296456</v>
          </cell>
          <cell r="I204">
            <v>6771577</v>
          </cell>
          <cell r="K204">
            <v>1745534.24</v>
          </cell>
          <cell r="M204">
            <v>5026042.76</v>
          </cell>
          <cell r="O204">
            <v>4671222.4800000004</v>
          </cell>
          <cell r="Q204">
            <v>19805.22</v>
          </cell>
          <cell r="S204">
            <v>1224.22</v>
          </cell>
          <cell r="U204">
            <v>1224.22</v>
          </cell>
        </row>
        <row r="205">
          <cell r="A205" t="str">
            <v>2.3.6.1</v>
          </cell>
          <cell r="B205" t="str">
            <v>Productos de cemento, cal, asbesto, yeso y arcilla</v>
          </cell>
          <cell r="E205">
            <v>100000</v>
          </cell>
          <cell r="G205">
            <v>35000</v>
          </cell>
          <cell r="I205">
            <v>135000</v>
          </cell>
          <cell r="K205">
            <v>132585</v>
          </cell>
          <cell r="M205">
            <v>2415</v>
          </cell>
          <cell r="O205">
            <v>885</v>
          </cell>
          <cell r="Q205">
            <v>885</v>
          </cell>
          <cell r="S205">
            <v>0</v>
          </cell>
          <cell r="U205">
            <v>0</v>
          </cell>
        </row>
        <row r="206">
          <cell r="A206" t="str">
            <v>2.3.6.1.01</v>
          </cell>
          <cell r="B206" t="str">
            <v>Productos de cemento</v>
          </cell>
          <cell r="E206">
            <v>100000</v>
          </cell>
          <cell r="G206">
            <v>0</v>
          </cell>
          <cell r="I206">
            <v>100000</v>
          </cell>
          <cell r="K206">
            <v>97585</v>
          </cell>
          <cell r="M206">
            <v>2415</v>
          </cell>
          <cell r="O206">
            <v>885</v>
          </cell>
          <cell r="Q206">
            <v>885</v>
          </cell>
          <cell r="S206">
            <v>0</v>
          </cell>
          <cell r="U206">
            <v>0</v>
          </cell>
        </row>
        <row r="207">
          <cell r="A207" t="str">
            <v>2.3.6.1.03</v>
          </cell>
          <cell r="B207" t="str">
            <v>Productos de asbestos</v>
          </cell>
          <cell r="E207">
            <v>0</v>
          </cell>
          <cell r="G207">
            <v>35000</v>
          </cell>
          <cell r="I207">
            <v>35000</v>
          </cell>
          <cell r="K207">
            <v>35000</v>
          </cell>
          <cell r="M207">
            <v>0</v>
          </cell>
          <cell r="O207">
            <v>0</v>
          </cell>
          <cell r="Q207">
            <v>0</v>
          </cell>
          <cell r="S207">
            <v>0</v>
          </cell>
          <cell r="U207">
            <v>0</v>
          </cell>
        </row>
        <row r="208">
          <cell r="A208" t="str">
            <v>2.3.6.2</v>
          </cell>
          <cell r="B208" t="str">
            <v>Productos de vidrio, loza y porcelana</v>
          </cell>
          <cell r="E208">
            <v>500000</v>
          </cell>
          <cell r="G208">
            <v>4651420</v>
          </cell>
          <cell r="I208">
            <v>5151420</v>
          </cell>
          <cell r="K208">
            <v>500002.74</v>
          </cell>
          <cell r="M208">
            <v>4651417.26</v>
          </cell>
          <cell r="O208">
            <v>4651417.26</v>
          </cell>
          <cell r="Q208">
            <v>0</v>
          </cell>
          <cell r="S208">
            <v>0</v>
          </cell>
          <cell r="U208">
            <v>0</v>
          </cell>
        </row>
        <row r="209">
          <cell r="A209" t="str">
            <v>2.3.6.2.01</v>
          </cell>
          <cell r="B209" t="str">
            <v>Productos de vidrio</v>
          </cell>
          <cell r="E209">
            <v>500000</v>
          </cell>
          <cell r="G209">
            <v>4651420</v>
          </cell>
          <cell r="I209">
            <v>5151420</v>
          </cell>
          <cell r="K209">
            <v>500002.74</v>
          </cell>
          <cell r="M209">
            <v>4651417.26</v>
          </cell>
          <cell r="O209">
            <v>4651417.26</v>
          </cell>
          <cell r="Q209">
            <v>0</v>
          </cell>
          <cell r="S209">
            <v>0</v>
          </cell>
          <cell r="U209">
            <v>0</v>
          </cell>
        </row>
        <row r="210">
          <cell r="A210" t="str">
            <v>2.3.6.3</v>
          </cell>
          <cell r="B210" t="str">
            <v>Productos metálicos y sus derivados</v>
          </cell>
          <cell r="E210">
            <v>4875121</v>
          </cell>
          <cell r="G210">
            <v>-3389964</v>
          </cell>
          <cell r="I210">
            <v>1485157</v>
          </cell>
          <cell r="K210">
            <v>1112946.5</v>
          </cell>
          <cell r="M210">
            <v>372210.5</v>
          </cell>
          <cell r="O210">
            <v>18920.22</v>
          </cell>
          <cell r="Q210">
            <v>18920.22</v>
          </cell>
          <cell r="S210">
            <v>1224.22</v>
          </cell>
          <cell r="U210">
            <v>1224.22</v>
          </cell>
        </row>
        <row r="211">
          <cell r="A211" t="str">
            <v>2.3.6.3.04</v>
          </cell>
          <cell r="B211" t="str">
            <v>Herramientas menores</v>
          </cell>
          <cell r="E211">
            <v>4725121</v>
          </cell>
          <cell r="G211">
            <v>-3689000</v>
          </cell>
          <cell r="I211">
            <v>1036121</v>
          </cell>
          <cell r="K211">
            <v>999233.71</v>
          </cell>
          <cell r="M211">
            <v>36887.29</v>
          </cell>
          <cell r="O211">
            <v>2384.2199999999998</v>
          </cell>
          <cell r="Q211">
            <v>2384.2199999999998</v>
          </cell>
          <cell r="S211">
            <v>1224.22</v>
          </cell>
          <cell r="U211">
            <v>1224.22</v>
          </cell>
        </row>
        <row r="212">
          <cell r="A212" t="str">
            <v>2.3.6.3.05</v>
          </cell>
          <cell r="B212" t="str">
            <v>Productos de hojalata</v>
          </cell>
          <cell r="E212">
            <v>0</v>
          </cell>
          <cell r="G212">
            <v>2000</v>
          </cell>
          <cell r="I212">
            <v>2000</v>
          </cell>
          <cell r="K212">
            <v>2000</v>
          </cell>
          <cell r="M212">
            <v>0</v>
          </cell>
          <cell r="O212">
            <v>0</v>
          </cell>
          <cell r="Q212">
            <v>0</v>
          </cell>
          <cell r="S212">
            <v>0</v>
          </cell>
          <cell r="U212">
            <v>0</v>
          </cell>
        </row>
        <row r="213">
          <cell r="A213" t="str">
            <v>2.3.6.3.06</v>
          </cell>
          <cell r="B213" t="str">
            <v>Productos metálicos</v>
          </cell>
          <cell r="E213">
            <v>150000</v>
          </cell>
          <cell r="G213">
            <v>294036</v>
          </cell>
          <cell r="I213">
            <v>444036</v>
          </cell>
          <cell r="K213">
            <v>108712.79</v>
          </cell>
          <cell r="M213">
            <v>335323.21000000002</v>
          </cell>
          <cell r="O213">
            <v>16536</v>
          </cell>
          <cell r="Q213">
            <v>16536</v>
          </cell>
          <cell r="S213">
            <v>0</v>
          </cell>
          <cell r="U213">
            <v>0</v>
          </cell>
        </row>
        <row r="214">
          <cell r="A214" t="str">
            <v>2.3.6.3.07</v>
          </cell>
          <cell r="B214" t="str">
            <v>Otros productos metálicos</v>
          </cell>
          <cell r="E214">
            <v>0</v>
          </cell>
          <cell r="G214">
            <v>3000</v>
          </cell>
          <cell r="I214">
            <v>3000</v>
          </cell>
          <cell r="K214">
            <v>3000</v>
          </cell>
          <cell r="M214">
            <v>0</v>
          </cell>
          <cell r="O214">
            <v>0</v>
          </cell>
          <cell r="Q214">
            <v>0</v>
          </cell>
          <cell r="S214">
            <v>0</v>
          </cell>
          <cell r="U214">
            <v>0</v>
          </cell>
        </row>
        <row r="215">
          <cell r="A215" t="str">
            <v>2.3.2.3.7</v>
          </cell>
          <cell r="E215">
            <v>29331700</v>
          </cell>
          <cell r="G215">
            <v>-289000</v>
          </cell>
          <cell r="I215">
            <v>29042700</v>
          </cell>
          <cell r="K215">
            <v>16134387.810000001</v>
          </cell>
          <cell r="M215">
            <v>12908312.189999999</v>
          </cell>
          <cell r="O215">
            <v>5842546.1900000004</v>
          </cell>
          <cell r="Q215">
            <v>592546.18999999994</v>
          </cell>
          <cell r="S215">
            <v>487728</v>
          </cell>
          <cell r="U215">
            <v>487728</v>
          </cell>
        </row>
        <row r="216">
          <cell r="A216">
            <v>2.2999999999999998</v>
          </cell>
          <cell r="B216" t="str">
            <v>MATERIALES Y SUMINISTROS</v>
          </cell>
          <cell r="E216">
            <v>29331700</v>
          </cell>
          <cell r="G216">
            <v>-289000</v>
          </cell>
          <cell r="I216">
            <v>29042700</v>
          </cell>
          <cell r="K216">
            <v>16134387.810000001</v>
          </cell>
          <cell r="M216">
            <v>12908312.189999999</v>
          </cell>
          <cell r="O216">
            <v>5842546.1900000004</v>
          </cell>
          <cell r="Q216">
            <v>592546.18999999994</v>
          </cell>
          <cell r="S216">
            <v>487728</v>
          </cell>
          <cell r="U216">
            <v>487728</v>
          </cell>
        </row>
        <row r="217">
          <cell r="A217" t="str">
            <v>2.3.7</v>
          </cell>
          <cell r="B217" t="str">
            <v>COMBUSTIBLES, LUBRICANTES, PRODUCTOS QUÍMICOS Y CONEXOS</v>
          </cell>
          <cell r="E217">
            <v>29331700</v>
          </cell>
          <cell r="G217">
            <v>-289000</v>
          </cell>
          <cell r="I217">
            <v>29042700</v>
          </cell>
          <cell r="K217">
            <v>16134387.810000001</v>
          </cell>
          <cell r="M217">
            <v>12908312.189999999</v>
          </cell>
          <cell r="O217">
            <v>5842546.1900000004</v>
          </cell>
          <cell r="Q217">
            <v>592546.18999999994</v>
          </cell>
          <cell r="S217">
            <v>487728</v>
          </cell>
          <cell r="U217">
            <v>487728</v>
          </cell>
        </row>
        <row r="218">
          <cell r="A218" t="str">
            <v>2.3.7.1</v>
          </cell>
          <cell r="B218" t="str">
            <v>Combustibles y lubricantes</v>
          </cell>
          <cell r="E218">
            <v>26331700</v>
          </cell>
          <cell r="G218">
            <v>0</v>
          </cell>
          <cell r="I218">
            <v>26331700</v>
          </cell>
          <cell r="K218">
            <v>14003523.6</v>
          </cell>
          <cell r="M218">
            <v>12328176.4</v>
          </cell>
          <cell r="O218">
            <v>5715216.4000000004</v>
          </cell>
          <cell r="Q218">
            <v>465216.4</v>
          </cell>
          <cell r="S218">
            <v>436691.20000000001</v>
          </cell>
          <cell r="U218">
            <v>436691.20000000001</v>
          </cell>
        </row>
        <row r="219">
          <cell r="A219" t="str">
            <v>2.3.7.1.01</v>
          </cell>
          <cell r="B219" t="str">
            <v>Gasolina</v>
          </cell>
          <cell r="E219">
            <v>24261700</v>
          </cell>
          <cell r="G219">
            <v>0</v>
          </cell>
          <cell r="I219">
            <v>24261700</v>
          </cell>
          <cell r="K219">
            <v>14011700</v>
          </cell>
          <cell r="M219">
            <v>10250000</v>
          </cell>
          <cell r="O219">
            <v>5000000</v>
          </cell>
          <cell r="Q219">
            <v>0</v>
          </cell>
          <cell r="S219">
            <v>0</v>
          </cell>
          <cell r="U219">
            <v>0</v>
          </cell>
        </row>
        <row r="220">
          <cell r="A220" t="str">
            <v>2.3.7.1.02</v>
          </cell>
          <cell r="B220" t="str">
            <v>Gasoil</v>
          </cell>
          <cell r="E220">
            <v>2000000</v>
          </cell>
          <cell r="G220">
            <v>0</v>
          </cell>
          <cell r="I220">
            <v>2000000</v>
          </cell>
          <cell r="K220">
            <v>-78176.399999999994</v>
          </cell>
          <cell r="M220">
            <v>2078176.4</v>
          </cell>
          <cell r="O220">
            <v>715216.4</v>
          </cell>
          <cell r="Q220">
            <v>465216.4</v>
          </cell>
          <cell r="S220">
            <v>436691.20000000001</v>
          </cell>
          <cell r="U220">
            <v>436691.20000000001</v>
          </cell>
        </row>
        <row r="221">
          <cell r="A221" t="str">
            <v>2.3.7.1.05</v>
          </cell>
          <cell r="B221" t="str">
            <v>Aceites y grasas</v>
          </cell>
          <cell r="E221">
            <v>50000</v>
          </cell>
          <cell r="G221">
            <v>0</v>
          </cell>
          <cell r="I221">
            <v>50000</v>
          </cell>
          <cell r="K221">
            <v>50000</v>
          </cell>
          <cell r="M221">
            <v>0</v>
          </cell>
          <cell r="O221">
            <v>0</v>
          </cell>
          <cell r="Q221">
            <v>0</v>
          </cell>
          <cell r="S221">
            <v>0</v>
          </cell>
          <cell r="U221">
            <v>0</v>
          </cell>
        </row>
        <row r="222">
          <cell r="A222" t="str">
            <v>2.3.7.1.06</v>
          </cell>
          <cell r="B222" t="str">
            <v>Lubricantes</v>
          </cell>
          <cell r="E222">
            <v>20000</v>
          </cell>
          <cell r="G222">
            <v>0</v>
          </cell>
          <cell r="I222">
            <v>20000</v>
          </cell>
          <cell r="K222">
            <v>20000</v>
          </cell>
          <cell r="M222">
            <v>0</v>
          </cell>
          <cell r="O222">
            <v>0</v>
          </cell>
          <cell r="Q222">
            <v>0</v>
          </cell>
          <cell r="S222">
            <v>0</v>
          </cell>
          <cell r="U222">
            <v>0</v>
          </cell>
        </row>
        <row r="223">
          <cell r="A223" t="str">
            <v>2.3.7.2</v>
          </cell>
          <cell r="B223" t="str">
            <v>Productos químicos y conexos</v>
          </cell>
          <cell r="E223">
            <v>3000000</v>
          </cell>
          <cell r="G223">
            <v>-289000</v>
          </cell>
          <cell r="I223">
            <v>2711000</v>
          </cell>
          <cell r="K223">
            <v>2130864.21</v>
          </cell>
          <cell r="M223">
            <v>580135.79</v>
          </cell>
          <cell r="O223">
            <v>127329.79</v>
          </cell>
          <cell r="Q223">
            <v>127329.79</v>
          </cell>
          <cell r="S223">
            <v>51036.800000000003</v>
          </cell>
          <cell r="U223">
            <v>51036.800000000003</v>
          </cell>
        </row>
        <row r="224">
          <cell r="A224" t="str">
            <v>2.3.7.2.03</v>
          </cell>
          <cell r="B224" t="str">
            <v>Productos químicos de uso personal y de laboratorios</v>
          </cell>
          <cell r="E224">
            <v>0</v>
          </cell>
          <cell r="G224">
            <v>43000</v>
          </cell>
          <cell r="I224">
            <v>43000</v>
          </cell>
          <cell r="K224">
            <v>213.2</v>
          </cell>
          <cell r="M224">
            <v>42786.8</v>
          </cell>
          <cell r="O224">
            <v>42786.8</v>
          </cell>
          <cell r="Q224">
            <v>42786.8</v>
          </cell>
          <cell r="S224">
            <v>42786.8</v>
          </cell>
          <cell r="U224">
            <v>42786.8</v>
          </cell>
        </row>
        <row r="225">
          <cell r="A225" t="str">
            <v>2.3.7.2.05</v>
          </cell>
          <cell r="B225" t="str">
            <v>Insecticidas, fumigantes y otros</v>
          </cell>
          <cell r="E225">
            <v>500000</v>
          </cell>
          <cell r="G225">
            <v>0</v>
          </cell>
          <cell r="I225">
            <v>500000</v>
          </cell>
          <cell r="K225">
            <v>491750</v>
          </cell>
          <cell r="M225">
            <v>8250</v>
          </cell>
          <cell r="O225">
            <v>8250</v>
          </cell>
          <cell r="Q225">
            <v>8250</v>
          </cell>
          <cell r="S225">
            <v>8250</v>
          </cell>
          <cell r="U225">
            <v>8250</v>
          </cell>
        </row>
        <row r="226">
          <cell r="A226" t="str">
            <v>2.3.7.2.06</v>
          </cell>
          <cell r="B226" t="str">
            <v>Pinturas, lacas, barnices, diluyentes y absorbentes para</v>
          </cell>
          <cell r="E226">
            <v>2500000</v>
          </cell>
          <cell r="G226">
            <v>-500000</v>
          </cell>
          <cell r="I226">
            <v>2000000</v>
          </cell>
          <cell r="K226">
            <v>1625654.01</v>
          </cell>
          <cell r="M226">
            <v>374345.99</v>
          </cell>
          <cell r="O226">
            <v>73914.990000000005</v>
          </cell>
          <cell r="Q226">
            <v>73914.990000000005</v>
          </cell>
          <cell r="S226">
            <v>0</v>
          </cell>
          <cell r="U226">
            <v>0</v>
          </cell>
        </row>
        <row r="227">
          <cell r="B227" t="str">
            <v>pinturas</v>
          </cell>
        </row>
        <row r="228">
          <cell r="A228" t="str">
            <v>2.3.7.2.99</v>
          </cell>
          <cell r="B228" t="str">
            <v>Otros productos químicos y conexos</v>
          </cell>
          <cell r="E228">
            <v>0</v>
          </cell>
          <cell r="G228">
            <v>168000</v>
          </cell>
          <cell r="I228">
            <v>168000</v>
          </cell>
          <cell r="K228">
            <v>13247</v>
          </cell>
          <cell r="M228">
            <v>154753</v>
          </cell>
          <cell r="O228">
            <v>2378</v>
          </cell>
          <cell r="Q228">
            <v>2378</v>
          </cell>
          <cell r="S228">
            <v>0</v>
          </cell>
          <cell r="U228">
            <v>0</v>
          </cell>
        </row>
        <row r="229">
          <cell r="A229" t="str">
            <v>2.3.2.3.9</v>
          </cell>
          <cell r="E229">
            <v>25657000</v>
          </cell>
          <cell r="G229">
            <v>-5428125</v>
          </cell>
          <cell r="I229">
            <v>20228875</v>
          </cell>
          <cell r="K229">
            <v>15329795.57</v>
          </cell>
          <cell r="M229">
            <v>4899079.43</v>
          </cell>
          <cell r="O229">
            <v>2178849.81</v>
          </cell>
          <cell r="Q229">
            <v>2071115.81</v>
          </cell>
          <cell r="S229">
            <v>1462572.75</v>
          </cell>
          <cell r="U229">
            <v>1462572.75</v>
          </cell>
        </row>
        <row r="230">
          <cell r="A230">
            <v>2.2999999999999998</v>
          </cell>
          <cell r="B230" t="str">
            <v>MATERIALES Y SUMINISTROS</v>
          </cell>
          <cell r="E230">
            <v>25657000</v>
          </cell>
          <cell r="G230">
            <v>-5428125</v>
          </cell>
          <cell r="I230">
            <v>20228875</v>
          </cell>
          <cell r="K230">
            <v>15329795.57</v>
          </cell>
          <cell r="M230">
            <v>4899079.43</v>
          </cell>
          <cell r="O230">
            <v>2178849.81</v>
          </cell>
          <cell r="Q230">
            <v>2071115.81</v>
          </cell>
          <cell r="S230">
            <v>1462572.75</v>
          </cell>
          <cell r="U230">
            <v>1462572.75</v>
          </cell>
        </row>
        <row r="231">
          <cell r="A231" t="str">
            <v>2.3.9</v>
          </cell>
          <cell r="B231" t="str">
            <v>PRODUCTOS Y ÚTILES VARIOS</v>
          </cell>
          <cell r="E231">
            <v>25657000</v>
          </cell>
          <cell r="G231">
            <v>-5428125</v>
          </cell>
          <cell r="I231">
            <v>20228875</v>
          </cell>
          <cell r="K231">
            <v>15329795.57</v>
          </cell>
          <cell r="M231">
            <v>4899079.43</v>
          </cell>
          <cell r="O231">
            <v>2178849.81</v>
          </cell>
          <cell r="Q231">
            <v>2071115.81</v>
          </cell>
          <cell r="S231">
            <v>1462572.75</v>
          </cell>
          <cell r="U231">
            <v>1462572.75</v>
          </cell>
        </row>
        <row r="232">
          <cell r="A232" t="str">
            <v>2.3.9.1</v>
          </cell>
          <cell r="B232" t="str">
            <v>Útiles y materiales de limpieza e higiene</v>
          </cell>
          <cell r="E232">
            <v>6000000</v>
          </cell>
          <cell r="G232">
            <v>241411</v>
          </cell>
          <cell r="I232">
            <v>6241411</v>
          </cell>
          <cell r="K232">
            <v>5622066.4100000001</v>
          </cell>
          <cell r="M232">
            <v>619344.59</v>
          </cell>
          <cell r="O232">
            <v>411074.59</v>
          </cell>
          <cell r="Q232">
            <v>411074.59</v>
          </cell>
          <cell r="S232">
            <v>387651.59</v>
          </cell>
          <cell r="U232">
            <v>387651.59</v>
          </cell>
        </row>
        <row r="233">
          <cell r="A233" t="str">
            <v>2.3.9.1.01</v>
          </cell>
          <cell r="B233" t="str">
            <v>Útiles y materiales de limpieza e higiene</v>
          </cell>
          <cell r="E233">
            <v>6000000</v>
          </cell>
          <cell r="G233">
            <v>241411</v>
          </cell>
          <cell r="I233">
            <v>6241411</v>
          </cell>
          <cell r="K233">
            <v>5622066.4100000001</v>
          </cell>
          <cell r="M233">
            <v>619344.59</v>
          </cell>
          <cell r="O233">
            <v>411074.59</v>
          </cell>
          <cell r="Q233">
            <v>411074.59</v>
          </cell>
          <cell r="S233">
            <v>387651.59</v>
          </cell>
          <cell r="U233">
            <v>387651.59</v>
          </cell>
        </row>
        <row r="234">
          <cell r="A234" t="str">
            <v>2.3.9.2</v>
          </cell>
          <cell r="B234" t="str">
            <v>Útiles  y materiales de escritorio, oficina, informática, escolares y de enseñanza</v>
          </cell>
          <cell r="E234">
            <v>4605000</v>
          </cell>
          <cell r="G234">
            <v>-980000</v>
          </cell>
          <cell r="I234">
            <v>3625000</v>
          </cell>
          <cell r="K234">
            <v>2795321.13</v>
          </cell>
          <cell r="M234">
            <v>829678.87</v>
          </cell>
          <cell r="O234">
            <v>764886.51</v>
          </cell>
          <cell r="Q234">
            <v>657152.51</v>
          </cell>
          <cell r="S234">
            <v>111155.46</v>
          </cell>
          <cell r="U234">
            <v>111155.46</v>
          </cell>
        </row>
        <row r="235">
          <cell r="A235" t="str">
            <v>2.3.9.2.01</v>
          </cell>
          <cell r="B235" t="str">
            <v>Útiles  y materiales de escritorio, oficina e informática</v>
          </cell>
          <cell r="E235">
            <v>4605000</v>
          </cell>
          <cell r="G235">
            <v>-1010000</v>
          </cell>
          <cell r="I235">
            <v>3595000</v>
          </cell>
          <cell r="K235">
            <v>2814071.13</v>
          </cell>
          <cell r="M235">
            <v>780928.87</v>
          </cell>
          <cell r="O235">
            <v>746136.51</v>
          </cell>
          <cell r="Q235">
            <v>638402.51</v>
          </cell>
          <cell r="S235">
            <v>92405.46</v>
          </cell>
          <cell r="U235">
            <v>92405.46</v>
          </cell>
        </row>
        <row r="236">
          <cell r="A236" t="str">
            <v>2.3.9.2.02</v>
          </cell>
          <cell r="B236" t="str">
            <v>Útiles y materiales  escolares y de enseñanzas</v>
          </cell>
          <cell r="E236">
            <v>0</v>
          </cell>
          <cell r="G236">
            <v>30000</v>
          </cell>
          <cell r="I236">
            <v>30000</v>
          </cell>
          <cell r="K236">
            <v>-18750</v>
          </cell>
          <cell r="M236">
            <v>48750</v>
          </cell>
          <cell r="O236">
            <v>18750</v>
          </cell>
          <cell r="Q236">
            <v>18750</v>
          </cell>
          <cell r="S236">
            <v>18750</v>
          </cell>
          <cell r="U236">
            <v>18750</v>
          </cell>
        </row>
        <row r="237">
          <cell r="A237" t="str">
            <v>2.3.9.3</v>
          </cell>
          <cell r="B237" t="str">
            <v>Útiles menores médico, quirúrgicos o de laboratorio</v>
          </cell>
          <cell r="E237">
            <v>0</v>
          </cell>
          <cell r="G237">
            <v>80000</v>
          </cell>
          <cell r="I237">
            <v>80000</v>
          </cell>
          <cell r="K237">
            <v>31505.46</v>
          </cell>
          <cell r="M237">
            <v>48494.54</v>
          </cell>
          <cell r="O237">
            <v>0</v>
          </cell>
          <cell r="Q237">
            <v>0</v>
          </cell>
          <cell r="S237">
            <v>0</v>
          </cell>
          <cell r="U237">
            <v>0</v>
          </cell>
        </row>
        <row r="238">
          <cell r="A238" t="str">
            <v>2.3.9.3.01</v>
          </cell>
          <cell r="B238" t="str">
            <v>Útiles menores médico, quirúrgicos o de laboratorio</v>
          </cell>
          <cell r="E238">
            <v>0</v>
          </cell>
          <cell r="G238">
            <v>80000</v>
          </cell>
          <cell r="I238">
            <v>80000</v>
          </cell>
          <cell r="K238">
            <v>31505.46</v>
          </cell>
          <cell r="M238">
            <v>48494.54</v>
          </cell>
          <cell r="O238">
            <v>0</v>
          </cell>
          <cell r="Q238">
            <v>0</v>
          </cell>
          <cell r="S238">
            <v>0</v>
          </cell>
          <cell r="U238">
            <v>0</v>
          </cell>
        </row>
        <row r="239">
          <cell r="A239" t="str">
            <v>2.3.9.4</v>
          </cell>
          <cell r="B239" t="str">
            <v>Útiles destinados a actividades deportivas, culturales y recreativas</v>
          </cell>
          <cell r="E239">
            <v>0</v>
          </cell>
          <cell r="G239">
            <v>150000</v>
          </cell>
          <cell r="I239">
            <v>150000</v>
          </cell>
          <cell r="K239">
            <v>150000</v>
          </cell>
          <cell r="M239">
            <v>0</v>
          </cell>
          <cell r="O239">
            <v>0</v>
          </cell>
          <cell r="Q239">
            <v>0</v>
          </cell>
          <cell r="S239">
            <v>0</v>
          </cell>
          <cell r="U239">
            <v>0</v>
          </cell>
        </row>
        <row r="240">
          <cell r="A240" t="str">
            <v>2.3.9.4.01</v>
          </cell>
          <cell r="B240" t="str">
            <v>Útiles destinados a actividades deportivas, culturales y</v>
          </cell>
          <cell r="E240">
            <v>0</v>
          </cell>
          <cell r="G240">
            <v>150000</v>
          </cell>
          <cell r="I240">
            <v>150000</v>
          </cell>
          <cell r="K240">
            <v>150000</v>
          </cell>
          <cell r="M240">
            <v>0</v>
          </cell>
          <cell r="O240">
            <v>0</v>
          </cell>
          <cell r="Q240">
            <v>0</v>
          </cell>
          <cell r="S240">
            <v>0</v>
          </cell>
          <cell r="U240">
            <v>0</v>
          </cell>
        </row>
        <row r="241">
          <cell r="B241" t="str">
            <v>recreativas</v>
          </cell>
        </row>
        <row r="242">
          <cell r="A242" t="str">
            <v>2.3.9.5</v>
          </cell>
          <cell r="B242" t="str">
            <v>Útiles de cocina y comedor</v>
          </cell>
          <cell r="E242">
            <v>1025000</v>
          </cell>
          <cell r="G242">
            <v>0</v>
          </cell>
          <cell r="I242">
            <v>1025000</v>
          </cell>
          <cell r="K242">
            <v>881468.34</v>
          </cell>
          <cell r="M242">
            <v>143531.66</v>
          </cell>
          <cell r="O242">
            <v>143531.66</v>
          </cell>
          <cell r="Q242">
            <v>143531.66</v>
          </cell>
          <cell r="S242">
            <v>143531.66</v>
          </cell>
          <cell r="U242">
            <v>143531.66</v>
          </cell>
        </row>
        <row r="243">
          <cell r="A243" t="str">
            <v>2.3.9.5.01</v>
          </cell>
          <cell r="B243" t="str">
            <v>Útiles de cocina y comedor</v>
          </cell>
          <cell r="E243">
            <v>1025000</v>
          </cell>
          <cell r="G243">
            <v>0</v>
          </cell>
          <cell r="I243">
            <v>1025000</v>
          </cell>
          <cell r="K243">
            <v>881468.34</v>
          </cell>
          <cell r="M243">
            <v>143531.66</v>
          </cell>
          <cell r="O243">
            <v>143531.66</v>
          </cell>
          <cell r="Q243">
            <v>143531.66</v>
          </cell>
          <cell r="S243">
            <v>143531.66</v>
          </cell>
          <cell r="U243">
            <v>143531.66</v>
          </cell>
        </row>
        <row r="244">
          <cell r="A244" t="str">
            <v>2.3.9.6</v>
          </cell>
          <cell r="B244" t="str">
            <v>Productos eléctricos y afines</v>
          </cell>
          <cell r="E244">
            <v>4500000</v>
          </cell>
          <cell r="G244">
            <v>-1740000</v>
          </cell>
          <cell r="I244">
            <v>2760000</v>
          </cell>
          <cell r="K244">
            <v>1006222.12</v>
          </cell>
          <cell r="M244">
            <v>1753777.88</v>
          </cell>
          <cell r="O244">
            <v>387271.48</v>
          </cell>
          <cell r="Q244">
            <v>387271.48</v>
          </cell>
          <cell r="S244">
            <v>348756.47</v>
          </cell>
          <cell r="U244">
            <v>348756.47</v>
          </cell>
        </row>
        <row r="245">
          <cell r="A245" t="str">
            <v>2.3.9.6.01</v>
          </cell>
          <cell r="B245" t="str">
            <v>Productos eléctricos y afines</v>
          </cell>
          <cell r="E245">
            <v>4500000</v>
          </cell>
          <cell r="G245">
            <v>-1740000</v>
          </cell>
          <cell r="I245">
            <v>2760000</v>
          </cell>
          <cell r="K245">
            <v>1006222.12</v>
          </cell>
          <cell r="M245">
            <v>1753777.88</v>
          </cell>
          <cell r="O245">
            <v>387271.48</v>
          </cell>
          <cell r="Q245">
            <v>387271.48</v>
          </cell>
          <cell r="S245">
            <v>348756.47</v>
          </cell>
          <cell r="U245">
            <v>348756.47</v>
          </cell>
        </row>
        <row r="246">
          <cell r="A246" t="str">
            <v>2.3.9.8</v>
          </cell>
          <cell r="B246" t="str">
            <v>Repuestos y accesorios menores</v>
          </cell>
          <cell r="E246">
            <v>5027000</v>
          </cell>
          <cell r="G246">
            <v>-991536</v>
          </cell>
          <cell r="I246">
            <v>4035464</v>
          </cell>
          <cell r="K246">
            <v>3133220.21</v>
          </cell>
          <cell r="M246">
            <v>902243.79</v>
          </cell>
          <cell r="O246">
            <v>396443.79</v>
          </cell>
          <cell r="Q246">
            <v>396443.79</v>
          </cell>
          <cell r="S246">
            <v>396443.79</v>
          </cell>
          <cell r="U246">
            <v>396443.79</v>
          </cell>
        </row>
        <row r="247">
          <cell r="A247" t="str">
            <v>2.3.9.8.01</v>
          </cell>
          <cell r="B247" t="str">
            <v>Repuestos</v>
          </cell>
          <cell r="E247">
            <v>5027000</v>
          </cell>
          <cell r="G247">
            <v>-1001536</v>
          </cell>
          <cell r="I247">
            <v>4025464</v>
          </cell>
          <cell r="K247">
            <v>3129020.21</v>
          </cell>
          <cell r="M247">
            <v>896443.79</v>
          </cell>
          <cell r="O247">
            <v>396443.79</v>
          </cell>
          <cell r="Q247">
            <v>396443.79</v>
          </cell>
          <cell r="S247">
            <v>396443.79</v>
          </cell>
          <cell r="U247">
            <v>396443.79</v>
          </cell>
        </row>
        <row r="248">
          <cell r="A248" t="str">
            <v>2.3.9.8.02</v>
          </cell>
          <cell r="B248" t="str">
            <v>Accesorios</v>
          </cell>
          <cell r="E248">
            <v>0</v>
          </cell>
          <cell r="G248">
            <v>10000</v>
          </cell>
          <cell r="I248">
            <v>10000</v>
          </cell>
          <cell r="K248">
            <v>4200</v>
          </cell>
          <cell r="M248">
            <v>5800</v>
          </cell>
          <cell r="O248">
            <v>0</v>
          </cell>
          <cell r="Q248">
            <v>0</v>
          </cell>
          <cell r="S248">
            <v>0</v>
          </cell>
          <cell r="U248">
            <v>0</v>
          </cell>
        </row>
        <row r="249">
          <cell r="A249" t="str">
            <v>Ref CCP Concepto.Ref CCP Cuenta</v>
          </cell>
          <cell r="D249" t="str">
            <v>Presupuesto Inicial</v>
          </cell>
          <cell r="F249" t="str">
            <v>Modificaciones Presupestarias</v>
          </cell>
          <cell r="H249" t="str">
            <v>Presupuesto Vigente</v>
          </cell>
          <cell r="J249" t="str">
            <v>Presupuesto Disponible</v>
          </cell>
          <cell r="L249" t="str">
            <v>ETAPAS DEL GASTO</v>
          </cell>
        </row>
        <row r="250">
          <cell r="L250" t="str">
            <v>Preventivo</v>
          </cell>
          <cell r="N250" t="str">
            <v>Compromiso</v>
          </cell>
          <cell r="P250" t="str">
            <v>Devengado</v>
          </cell>
          <cell r="R250" t="str">
            <v>Libramiento</v>
          </cell>
          <cell r="T250" t="str">
            <v>Pagado</v>
          </cell>
        </row>
        <row r="251">
          <cell r="A251" t="str">
            <v>Total General</v>
          </cell>
          <cell r="E251">
            <v>2115775488</v>
          </cell>
          <cell r="G251">
            <v>42758103.539999999</v>
          </cell>
          <cell r="I251">
            <v>2158533591.54</v>
          </cell>
          <cell r="K251">
            <v>876821996.40999997</v>
          </cell>
          <cell r="M251">
            <v>1281711595.1300001</v>
          </cell>
          <cell r="O251">
            <v>1188435504.0799999</v>
          </cell>
          <cell r="Q251">
            <v>1149026252.97</v>
          </cell>
          <cell r="S251">
            <v>1034532541.23</v>
          </cell>
          <cell r="U251">
            <v>1034532541.23</v>
          </cell>
        </row>
        <row r="252">
          <cell r="A252" t="str">
            <v>2.3.2.3.9</v>
          </cell>
          <cell r="E252">
            <v>25657000</v>
          </cell>
          <cell r="G252">
            <v>-5428125</v>
          </cell>
          <cell r="I252">
            <v>20228875</v>
          </cell>
          <cell r="K252">
            <v>15329795.57</v>
          </cell>
          <cell r="M252">
            <v>4899079.43</v>
          </cell>
          <cell r="O252">
            <v>2178849.81</v>
          </cell>
          <cell r="Q252">
            <v>2071115.81</v>
          </cell>
          <cell r="S252">
            <v>1462572.75</v>
          </cell>
          <cell r="U252">
            <v>1462572.75</v>
          </cell>
        </row>
        <row r="253">
          <cell r="A253">
            <v>2.2999999999999998</v>
          </cell>
          <cell r="B253" t="str">
            <v>MATERIALES Y SUMINISTROS</v>
          </cell>
          <cell r="E253">
            <v>25657000</v>
          </cell>
          <cell r="G253">
            <v>-5428125</v>
          </cell>
          <cell r="I253">
            <v>20228875</v>
          </cell>
          <cell r="K253">
            <v>15329795.57</v>
          </cell>
          <cell r="M253">
            <v>4899079.43</v>
          </cell>
          <cell r="O253">
            <v>2178849.81</v>
          </cell>
          <cell r="Q253">
            <v>2071115.81</v>
          </cell>
          <cell r="S253">
            <v>1462572.75</v>
          </cell>
          <cell r="U253">
            <v>1462572.75</v>
          </cell>
        </row>
        <row r="254">
          <cell r="A254" t="str">
            <v>2.3.9.9</v>
          </cell>
          <cell r="B254" t="str">
            <v>Productos y útiles varios no identificados precedentemente (n.i.p.)</v>
          </cell>
          <cell r="E254">
            <v>4500000</v>
          </cell>
          <cell r="G254">
            <v>-2188000</v>
          </cell>
          <cell r="I254">
            <v>2312000</v>
          </cell>
          <cell r="K254">
            <v>1709991.9</v>
          </cell>
          <cell r="M254">
            <v>602008.1</v>
          </cell>
          <cell r="O254">
            <v>75641.78</v>
          </cell>
          <cell r="Q254">
            <v>75641.78</v>
          </cell>
          <cell r="S254">
            <v>75033.78</v>
          </cell>
          <cell r="U254">
            <v>75033.78</v>
          </cell>
        </row>
        <row r="255">
          <cell r="A255" t="str">
            <v>2.3.9.9.01</v>
          </cell>
          <cell r="B255" t="str">
            <v>Productos y Utiles Varios  n.i.p</v>
          </cell>
          <cell r="E255">
            <v>4500000</v>
          </cell>
          <cell r="G255">
            <v>-2500000</v>
          </cell>
          <cell r="I255">
            <v>2000000</v>
          </cell>
          <cell r="K255">
            <v>1780300.37</v>
          </cell>
          <cell r="M255">
            <v>219699.63</v>
          </cell>
          <cell r="O255">
            <v>63902.98</v>
          </cell>
          <cell r="Q255">
            <v>63902.98</v>
          </cell>
          <cell r="S255">
            <v>63902.98</v>
          </cell>
          <cell r="U255">
            <v>63902.98</v>
          </cell>
        </row>
        <row r="256">
          <cell r="A256" t="str">
            <v>2.3.9.9.04</v>
          </cell>
          <cell r="B256" t="str">
            <v>Productos y útiles de defensa y seguridad Productos y útiles diversos</v>
          </cell>
          <cell r="E256">
            <v>0</v>
          </cell>
          <cell r="G256">
            <v>122000</v>
          </cell>
          <cell r="I256">
            <v>122000</v>
          </cell>
          <cell r="K256">
            <v>31789.53</v>
          </cell>
          <cell r="M256">
            <v>90210.47</v>
          </cell>
          <cell r="O256">
            <v>11130.8</v>
          </cell>
          <cell r="Q256">
            <v>11130.8</v>
          </cell>
          <cell r="S256">
            <v>11130.8</v>
          </cell>
          <cell r="U256">
            <v>11130.8</v>
          </cell>
        </row>
        <row r="257">
          <cell r="A257" t="str">
            <v>2.3.9.9.05</v>
          </cell>
          <cell r="E257">
            <v>0</v>
          </cell>
          <cell r="G257">
            <v>190000</v>
          </cell>
          <cell r="I257">
            <v>190000</v>
          </cell>
          <cell r="K257">
            <v>-102098</v>
          </cell>
          <cell r="M257">
            <v>292098</v>
          </cell>
          <cell r="O257">
            <v>608</v>
          </cell>
          <cell r="Q257">
            <v>608</v>
          </cell>
          <cell r="S257">
            <v>0</v>
          </cell>
          <cell r="U257">
            <v>0</v>
          </cell>
        </row>
        <row r="258">
          <cell r="A258" t="str">
            <v>2.4.2.4.1</v>
          </cell>
          <cell r="E258">
            <v>80051097</v>
          </cell>
          <cell r="G258">
            <v>36309250</v>
          </cell>
          <cell r="I258">
            <v>116360347</v>
          </cell>
          <cell r="K258">
            <v>55808082.460000001</v>
          </cell>
          <cell r="M258">
            <v>60552264.539999999</v>
          </cell>
          <cell r="O258">
            <v>60552264.539999999</v>
          </cell>
          <cell r="Q258">
            <v>60552264.539999999</v>
          </cell>
          <cell r="S258">
            <v>58710794.869999997</v>
          </cell>
          <cell r="U258">
            <v>58710794.869999997</v>
          </cell>
        </row>
        <row r="259">
          <cell r="A259">
            <v>2.4</v>
          </cell>
          <cell r="B259" t="str">
            <v>TRANSFERENCIAS CORRIENTES</v>
          </cell>
          <cell r="E259">
            <v>80051097</v>
          </cell>
          <cell r="G259">
            <v>36309250</v>
          </cell>
          <cell r="I259">
            <v>116360347</v>
          </cell>
          <cell r="K259">
            <v>55808082.460000001</v>
          </cell>
          <cell r="M259">
            <v>60552264.539999999</v>
          </cell>
          <cell r="O259">
            <v>60552264.539999999</v>
          </cell>
          <cell r="Q259">
            <v>60552264.539999999</v>
          </cell>
          <cell r="S259">
            <v>58710794.869999997</v>
          </cell>
          <cell r="U259">
            <v>58710794.869999997</v>
          </cell>
        </row>
        <row r="260">
          <cell r="A260" t="str">
            <v>2.4.1</v>
          </cell>
          <cell r="B260" t="str">
            <v>TRANSFERENCIAS CORRIENTES AL SECTOR PRIVADO</v>
          </cell>
          <cell r="E260">
            <v>80051097</v>
          </cell>
          <cell r="G260">
            <v>36309250</v>
          </cell>
          <cell r="I260">
            <v>116360347</v>
          </cell>
          <cell r="K260">
            <v>55808082.460000001</v>
          </cell>
          <cell r="M260">
            <v>60552264.539999999</v>
          </cell>
          <cell r="O260">
            <v>60552264.539999999</v>
          </cell>
          <cell r="Q260">
            <v>60552264.539999999</v>
          </cell>
          <cell r="S260">
            <v>58710794.869999997</v>
          </cell>
          <cell r="U260">
            <v>58710794.869999997</v>
          </cell>
        </row>
        <row r="261">
          <cell r="A261" t="str">
            <v>2.4.1.3</v>
          </cell>
          <cell r="B261" t="str">
            <v>Premios literarios, deportivos y culturales Premios literarios, deportivos y culturales Becas y viajes de estudios</v>
          </cell>
          <cell r="E261">
            <v>10039300</v>
          </cell>
          <cell r="G261">
            <v>5000000</v>
          </cell>
          <cell r="I261">
            <v>15039300</v>
          </cell>
          <cell r="K261">
            <v>9674300</v>
          </cell>
          <cell r="M261">
            <v>5365000</v>
          </cell>
          <cell r="O261">
            <v>5365000</v>
          </cell>
          <cell r="Q261">
            <v>5365000</v>
          </cell>
          <cell r="S261">
            <v>5365000</v>
          </cell>
          <cell r="U261">
            <v>5365000</v>
          </cell>
        </row>
        <row r="262">
          <cell r="A262" t="str">
            <v>2.4.1.3.01</v>
          </cell>
          <cell r="B262" t="str">
            <v>Becas nacionales</v>
          </cell>
          <cell r="E262">
            <v>10039300</v>
          </cell>
          <cell r="G262">
            <v>5000000</v>
          </cell>
          <cell r="I262">
            <v>15039300</v>
          </cell>
          <cell r="K262">
            <v>9674300</v>
          </cell>
          <cell r="M262">
            <v>5365000</v>
          </cell>
          <cell r="O262">
            <v>5365000</v>
          </cell>
          <cell r="Q262">
            <v>5365000</v>
          </cell>
          <cell r="S262">
            <v>5365000</v>
          </cell>
          <cell r="U262">
            <v>5365000</v>
          </cell>
        </row>
        <row r="263">
          <cell r="A263" t="str">
            <v>2.4.1.4</v>
          </cell>
          <cell r="B263" t="str">
            <v>Transferencias corrientes a asociaciones sin fines de lucro y partidos políticos</v>
          </cell>
          <cell r="E263">
            <v>2000000</v>
          </cell>
          <cell r="G263">
            <v>0</v>
          </cell>
          <cell r="I263">
            <v>2000000</v>
          </cell>
          <cell r="K263">
            <v>2000000</v>
          </cell>
          <cell r="M263">
            <v>0</v>
          </cell>
          <cell r="O263">
            <v>0</v>
          </cell>
          <cell r="Q263">
            <v>0</v>
          </cell>
          <cell r="S263">
            <v>0</v>
          </cell>
          <cell r="U263">
            <v>0</v>
          </cell>
        </row>
        <row r="264">
          <cell r="A264" t="str">
            <v>2.4.1.4.01</v>
          </cell>
          <cell r="B264" t="str">
            <v>Transferencias corrientes programadas a asociaciones sin fines de lucro</v>
          </cell>
          <cell r="E264">
            <v>2000000</v>
          </cell>
          <cell r="G264">
            <v>0</v>
          </cell>
          <cell r="I264">
            <v>2000000</v>
          </cell>
          <cell r="K264">
            <v>2000000</v>
          </cell>
          <cell r="M264">
            <v>0</v>
          </cell>
          <cell r="O264">
            <v>0</v>
          </cell>
          <cell r="Q264">
            <v>0</v>
          </cell>
          <cell r="S264">
            <v>0</v>
          </cell>
          <cell r="U264">
            <v>0</v>
          </cell>
        </row>
        <row r="265">
          <cell r="A265" t="str">
            <v>2.4.1.6</v>
          </cell>
          <cell r="B265" t="str">
            <v>Transferencias corrientes ocasionales a asociaciones sin fines de lucro</v>
          </cell>
          <cell r="E265">
            <v>68011797</v>
          </cell>
          <cell r="G265">
            <v>31309250</v>
          </cell>
          <cell r="I265">
            <v>99321047</v>
          </cell>
          <cell r="K265">
            <v>44133782.460000001</v>
          </cell>
          <cell r="M265">
            <v>55187264.539999999</v>
          </cell>
          <cell r="O265">
            <v>55187264.539999999</v>
          </cell>
          <cell r="Q265">
            <v>55187264.539999999</v>
          </cell>
          <cell r="S265">
            <v>53345794.869999997</v>
          </cell>
          <cell r="U265">
            <v>53345794.869999997</v>
          </cell>
        </row>
        <row r="266">
          <cell r="A266" t="str">
            <v>2.4.1.6.01</v>
          </cell>
          <cell r="B266" t="str">
            <v>TRANSFERENCIAS CORRIENTES</v>
          </cell>
          <cell r="E266">
            <v>66811797</v>
          </cell>
          <cell r="G266">
            <v>-8523200</v>
          </cell>
          <cell r="I266">
            <v>58288597</v>
          </cell>
          <cell r="K266">
            <v>21237378</v>
          </cell>
          <cell r="M266">
            <v>37051219</v>
          </cell>
          <cell r="O266">
            <v>37051219</v>
          </cell>
          <cell r="Q266">
            <v>37051219</v>
          </cell>
          <cell r="S266">
            <v>35459749.329999998</v>
          </cell>
          <cell r="U266">
            <v>35459749.329999998</v>
          </cell>
        </row>
        <row r="267">
          <cell r="A267" t="str">
            <v>2.4.1.6.05</v>
          </cell>
          <cell r="B267" t="str">
            <v>TRANSFERENCIAS CORRIENTES AL GOBIERNO GENERAL NACIONAL</v>
          </cell>
          <cell r="E267">
            <v>1200000</v>
          </cell>
          <cell r="G267">
            <v>39832450</v>
          </cell>
          <cell r="I267">
            <v>41032450</v>
          </cell>
          <cell r="K267">
            <v>22896404.460000001</v>
          </cell>
          <cell r="M267">
            <v>18136045.539999999</v>
          </cell>
          <cell r="O267">
            <v>18136045.539999999</v>
          </cell>
          <cell r="Q267">
            <v>18136045.539999999</v>
          </cell>
          <cell r="S267">
            <v>17886045.539999999</v>
          </cell>
          <cell r="U267">
            <v>17886045.539999999</v>
          </cell>
        </row>
        <row r="268">
          <cell r="A268" t="str">
            <v>2.4.2.4.2</v>
          </cell>
          <cell r="B268" t="str">
            <v>Transferencias corrientes a instituciones descentralizadas y autónomas no financieras</v>
          </cell>
          <cell r="E268">
            <v>409808934</v>
          </cell>
          <cell r="G268">
            <v>0</v>
          </cell>
          <cell r="I268">
            <v>409808934</v>
          </cell>
          <cell r="K268">
            <v>199096469.05000001</v>
          </cell>
          <cell r="M268">
            <v>210712464.94999999</v>
          </cell>
          <cell r="O268">
            <v>210712464.94999999</v>
          </cell>
          <cell r="Q268">
            <v>210712464.94999999</v>
          </cell>
          <cell r="S268">
            <v>192369967.69999999</v>
          </cell>
          <cell r="U268">
            <v>192369967.69999999</v>
          </cell>
        </row>
        <row r="269">
          <cell r="A269">
            <v>2.4</v>
          </cell>
          <cell r="B269" t="str">
            <v>Transferencias corrientes a instituciones descentralizadas y autónomas no financieras para servicios personales</v>
          </cell>
          <cell r="E269">
            <v>409808934</v>
          </cell>
          <cell r="G269">
            <v>0</v>
          </cell>
          <cell r="I269">
            <v>409808934</v>
          </cell>
          <cell r="K269">
            <v>199096469.05000001</v>
          </cell>
          <cell r="M269">
            <v>210712464.94999999</v>
          </cell>
          <cell r="O269">
            <v>210712464.94999999</v>
          </cell>
          <cell r="Q269">
            <v>210712464.94999999</v>
          </cell>
          <cell r="S269">
            <v>192369967.69999999</v>
          </cell>
          <cell r="U269">
            <v>192369967.69999999</v>
          </cell>
        </row>
        <row r="270">
          <cell r="A270" t="str">
            <v>2.4.2</v>
          </cell>
          <cell r="B270" t="str">
            <v>Otras transferencias corrientes a instituciones descentralizadas y autónomas no financieras</v>
          </cell>
          <cell r="E270">
            <v>409808934</v>
          </cell>
          <cell r="G270">
            <v>0</v>
          </cell>
          <cell r="I270">
            <v>409808934</v>
          </cell>
          <cell r="K270">
            <v>199096469.05000001</v>
          </cell>
          <cell r="M270">
            <v>210712464.94999999</v>
          </cell>
          <cell r="O270">
            <v>210712464.94999999</v>
          </cell>
          <cell r="Q270">
            <v>210712464.94999999</v>
          </cell>
          <cell r="S270">
            <v>192369967.69999999</v>
          </cell>
          <cell r="U270">
            <v>192369967.69999999</v>
          </cell>
        </row>
        <row r="271">
          <cell r="A271" t="str">
            <v>2.4.2.2</v>
          </cell>
          <cell r="B271" t="str">
            <v>TRANSFERENCIAS CORRIENTES</v>
          </cell>
          <cell r="E271">
            <v>409808934</v>
          </cell>
          <cell r="G271">
            <v>0</v>
          </cell>
          <cell r="I271">
            <v>409808934</v>
          </cell>
          <cell r="K271">
            <v>199096469.05000001</v>
          </cell>
          <cell r="M271">
            <v>210712464.94999999</v>
          </cell>
          <cell r="O271">
            <v>210712464.94999999</v>
          </cell>
          <cell r="Q271">
            <v>210712464.94999999</v>
          </cell>
          <cell r="S271">
            <v>192369967.69999999</v>
          </cell>
          <cell r="U271">
            <v>192369967.69999999</v>
          </cell>
        </row>
        <row r="272">
          <cell r="A272" t="str">
            <v>2.4.2.2.01</v>
          </cell>
          <cell r="B272" t="str">
            <v>TRANSFERENCIAS CORRIENTES A EMPRESAS PÚBLICAS NO FINANCIERAS</v>
          </cell>
          <cell r="E272">
            <v>167858826</v>
          </cell>
          <cell r="G272">
            <v>0</v>
          </cell>
          <cell r="I272">
            <v>167858826</v>
          </cell>
          <cell r="K272">
            <v>54459376.670000002</v>
          </cell>
          <cell r="M272">
            <v>113399449.33</v>
          </cell>
          <cell r="O272">
            <v>113399449.33</v>
          </cell>
          <cell r="Q272">
            <v>113399449.33</v>
          </cell>
          <cell r="S272">
            <v>101658109.69</v>
          </cell>
          <cell r="U272">
            <v>101658109.69</v>
          </cell>
        </row>
        <row r="273">
          <cell r="A273" t="str">
            <v>2.4.2.2.02</v>
          </cell>
          <cell r="B273" t="str">
            <v>Transferencias corrientes a empresas públicas no financieras nacionales</v>
          </cell>
          <cell r="E273">
            <v>241950108</v>
          </cell>
          <cell r="G273">
            <v>0</v>
          </cell>
          <cell r="I273">
            <v>241950108</v>
          </cell>
          <cell r="K273">
            <v>144637092.38</v>
          </cell>
          <cell r="M273">
            <v>97313015.620000005</v>
          </cell>
          <cell r="O273">
            <v>97313015.620000005</v>
          </cell>
          <cell r="Q273">
            <v>97313015.620000005</v>
          </cell>
          <cell r="S273">
            <v>90711858.010000005</v>
          </cell>
          <cell r="U273">
            <v>90711858.010000005</v>
          </cell>
        </row>
        <row r="274">
          <cell r="A274" t="str">
            <v>2.4.2.4.4</v>
          </cell>
          <cell r="B274" t="str">
            <v>Transferencias corrientes a empresas públicas no financieras nacionales para servicios personales</v>
          </cell>
          <cell r="E274">
            <v>109657636</v>
          </cell>
          <cell r="G274">
            <v>60000000</v>
          </cell>
          <cell r="I274">
            <v>169657636</v>
          </cell>
          <cell r="K274">
            <v>73875914.219999999</v>
          </cell>
          <cell r="M274">
            <v>95781721.780000001</v>
          </cell>
          <cell r="O274">
            <v>95781721.780000001</v>
          </cell>
          <cell r="Q274">
            <v>95781721.780000001</v>
          </cell>
          <cell r="S274">
            <v>95781721.780000001</v>
          </cell>
          <cell r="U274">
            <v>95781721.780000001</v>
          </cell>
        </row>
        <row r="275">
          <cell r="A275">
            <v>2.4</v>
          </cell>
          <cell r="B275" t="str">
            <v>Otras transferencias corrientes a empresas públicas no financieras nacionales</v>
          </cell>
          <cell r="E275">
            <v>109657636</v>
          </cell>
          <cell r="G275">
            <v>60000000</v>
          </cell>
          <cell r="I275">
            <v>169657636</v>
          </cell>
          <cell r="K275">
            <v>73875914.219999999</v>
          </cell>
          <cell r="M275">
            <v>95781721.780000001</v>
          </cell>
          <cell r="O275">
            <v>95781721.780000001</v>
          </cell>
          <cell r="Q275">
            <v>95781721.780000001</v>
          </cell>
          <cell r="S275">
            <v>95781721.780000001</v>
          </cell>
          <cell r="U275">
            <v>95781721.780000001</v>
          </cell>
        </row>
        <row r="276">
          <cell r="A276" t="str">
            <v>2.4.4</v>
          </cell>
          <cell r="B276" t="str">
            <v>Transferencias corrientes a empresas públicas no financieras nacionales para pago de electricidad no cortable</v>
          </cell>
          <cell r="E276">
            <v>109657636</v>
          </cell>
          <cell r="G276">
            <v>60000000</v>
          </cell>
          <cell r="I276">
            <v>169657636</v>
          </cell>
          <cell r="K276">
            <v>73875914.219999999</v>
          </cell>
          <cell r="M276">
            <v>95781721.780000001</v>
          </cell>
          <cell r="O276">
            <v>95781721.780000001</v>
          </cell>
          <cell r="Q276">
            <v>95781721.780000001</v>
          </cell>
          <cell r="S276">
            <v>95781721.780000001</v>
          </cell>
          <cell r="U276">
            <v>95781721.780000001</v>
          </cell>
        </row>
        <row r="277">
          <cell r="A277" t="str">
            <v>2.4.4.1</v>
          </cell>
          <cell r="B277" t="str">
            <v>TRANSFERENCIAS CORRIENTES</v>
          </cell>
          <cell r="E277">
            <v>109657636</v>
          </cell>
          <cell r="G277">
            <v>60000000</v>
          </cell>
          <cell r="I277">
            <v>169657636</v>
          </cell>
          <cell r="K277">
            <v>73875914.219999999</v>
          </cell>
          <cell r="M277">
            <v>95781721.780000001</v>
          </cell>
          <cell r="O277">
            <v>95781721.780000001</v>
          </cell>
          <cell r="Q277">
            <v>95781721.780000001</v>
          </cell>
          <cell r="S277">
            <v>95781721.780000001</v>
          </cell>
          <cell r="U277">
            <v>95781721.780000001</v>
          </cell>
        </row>
        <row r="278">
          <cell r="A278" t="str">
            <v>2.4.4.1.01</v>
          </cell>
          <cell r="B278" t="str">
            <v>TRANSFERENCIAS CORRIENTES AL SECTOR EXTERNO</v>
          </cell>
          <cell r="E278">
            <v>93501180</v>
          </cell>
          <cell r="G278">
            <v>0</v>
          </cell>
          <cell r="I278">
            <v>93501180</v>
          </cell>
          <cell r="K278">
            <v>43154390.780000001</v>
          </cell>
          <cell r="M278">
            <v>50346789.219999999</v>
          </cell>
          <cell r="O278">
            <v>50346789.219999999</v>
          </cell>
          <cell r="Q278">
            <v>50346789.219999999</v>
          </cell>
          <cell r="S278">
            <v>50346789.219999999</v>
          </cell>
          <cell r="U278">
            <v>50346789.219999999</v>
          </cell>
        </row>
        <row r="279">
          <cell r="A279" t="str">
            <v>2.4.4.1.02</v>
          </cell>
          <cell r="B279" t="str">
            <v>Transferencias corrientes a organismos internacionales</v>
          </cell>
          <cell r="E279">
            <v>4032433</v>
          </cell>
          <cell r="G279">
            <v>71113688</v>
          </cell>
          <cell r="I279">
            <v>75146121</v>
          </cell>
          <cell r="K279">
            <v>30721523.440000001</v>
          </cell>
          <cell r="M279">
            <v>44424597.560000002</v>
          </cell>
          <cell r="O279">
            <v>44424597.560000002</v>
          </cell>
          <cell r="Q279">
            <v>44424597.560000002</v>
          </cell>
          <cell r="S279">
            <v>44424597.560000002</v>
          </cell>
          <cell r="U279">
            <v>44424597.560000002</v>
          </cell>
        </row>
        <row r="280">
          <cell r="A280" t="str">
            <v>2.4.4.1.03</v>
          </cell>
          <cell r="B280" t="str">
            <v>Transferencias corrientes a Organismos Internacionales</v>
          </cell>
          <cell r="E280">
            <v>12124023</v>
          </cell>
          <cell r="G280">
            <v>-11113688</v>
          </cell>
          <cell r="I280">
            <v>1010335</v>
          </cell>
          <cell r="K280">
            <v>0</v>
          </cell>
          <cell r="M280">
            <v>1010335</v>
          </cell>
          <cell r="O280">
            <v>1010335</v>
          </cell>
          <cell r="Q280">
            <v>1010335</v>
          </cell>
          <cell r="S280">
            <v>1010335</v>
          </cell>
          <cell r="U280">
            <v>1010335</v>
          </cell>
        </row>
        <row r="281">
          <cell r="A281" t="str">
            <v>2.4.2.4.7</v>
          </cell>
          <cell r="E281">
            <v>11556832</v>
          </cell>
          <cell r="G281">
            <v>0</v>
          </cell>
          <cell r="I281">
            <v>11556832</v>
          </cell>
          <cell r="K281">
            <v>11001832</v>
          </cell>
          <cell r="M281">
            <v>555000</v>
          </cell>
          <cell r="O281">
            <v>555000</v>
          </cell>
          <cell r="Q281">
            <v>555000</v>
          </cell>
          <cell r="S281">
            <v>555000</v>
          </cell>
          <cell r="U281">
            <v>555000</v>
          </cell>
        </row>
        <row r="282">
          <cell r="A282">
            <v>2.4</v>
          </cell>
          <cell r="E282">
            <v>11556832</v>
          </cell>
          <cell r="G282">
            <v>0</v>
          </cell>
          <cell r="I282">
            <v>11556832</v>
          </cell>
          <cell r="K282">
            <v>11001832</v>
          </cell>
          <cell r="M282">
            <v>555000</v>
          </cell>
          <cell r="O282">
            <v>555000</v>
          </cell>
          <cell r="Q282">
            <v>555000</v>
          </cell>
          <cell r="S282">
            <v>555000</v>
          </cell>
          <cell r="U282">
            <v>555000</v>
          </cell>
        </row>
        <row r="283">
          <cell r="A283" t="str">
            <v>2.4.7</v>
          </cell>
          <cell r="E283">
            <v>11556832</v>
          </cell>
          <cell r="G283">
            <v>0</v>
          </cell>
          <cell r="I283">
            <v>11556832</v>
          </cell>
          <cell r="K283">
            <v>11001832</v>
          </cell>
          <cell r="M283">
            <v>555000</v>
          </cell>
          <cell r="O283">
            <v>555000</v>
          </cell>
          <cell r="Q283">
            <v>555000</v>
          </cell>
          <cell r="S283">
            <v>555000</v>
          </cell>
          <cell r="U283">
            <v>555000</v>
          </cell>
        </row>
        <row r="284">
          <cell r="A284" t="str">
            <v>2.4.7.2</v>
          </cell>
          <cell r="E284">
            <v>11556832</v>
          </cell>
          <cell r="G284">
            <v>0</v>
          </cell>
          <cell r="I284">
            <v>11556832</v>
          </cell>
          <cell r="K284">
            <v>11001832</v>
          </cell>
          <cell r="M284">
            <v>555000</v>
          </cell>
          <cell r="O284">
            <v>555000</v>
          </cell>
          <cell r="Q284">
            <v>555000</v>
          </cell>
          <cell r="S284">
            <v>555000</v>
          </cell>
          <cell r="U284">
            <v>555000</v>
          </cell>
        </row>
        <row r="285">
          <cell r="A285" t="str">
            <v>2.4.7.2.01</v>
          </cell>
          <cell r="E285">
            <v>11556832</v>
          </cell>
          <cell r="G285">
            <v>0</v>
          </cell>
          <cell r="I285">
            <v>11556832</v>
          </cell>
          <cell r="K285">
            <v>11001832</v>
          </cell>
          <cell r="M285">
            <v>555000</v>
          </cell>
          <cell r="O285">
            <v>555000</v>
          </cell>
          <cell r="Q285">
            <v>555000</v>
          </cell>
          <cell r="S285">
            <v>555000</v>
          </cell>
          <cell r="U285">
            <v>555000</v>
          </cell>
        </row>
        <row r="286">
          <cell r="A286" t="str">
            <v>Ref CCP Concepto.Ref CCP Cuenta</v>
          </cell>
          <cell r="D286" t="str">
            <v>Presupuesto Inicial</v>
          </cell>
          <cell r="F286" t="str">
            <v>Modificaciones Presupestarias</v>
          </cell>
          <cell r="H286" t="str">
            <v>Presupuesto Vigente</v>
          </cell>
          <cell r="J286" t="str">
            <v>Presupuesto Disponible</v>
          </cell>
          <cell r="L286" t="str">
            <v>ETAPAS DEL GASTO</v>
          </cell>
        </row>
        <row r="287">
          <cell r="L287" t="str">
            <v>Preventivo</v>
          </cell>
          <cell r="N287" t="str">
            <v>Compromiso</v>
          </cell>
          <cell r="P287" t="str">
            <v>Devengado</v>
          </cell>
          <cell r="R287" t="str">
            <v>Libramiento</v>
          </cell>
          <cell r="T287" t="str">
            <v>Pagado</v>
          </cell>
        </row>
        <row r="289">
          <cell r="A289" t="str">
            <v>Total General</v>
          </cell>
          <cell r="E289">
            <v>2115775488</v>
          </cell>
          <cell r="G289">
            <v>42758103.539999999</v>
          </cell>
          <cell r="I289">
            <v>2158533591.54</v>
          </cell>
          <cell r="K289">
            <v>876821996.40999997</v>
          </cell>
          <cell r="M289">
            <v>1281711595.1300001</v>
          </cell>
          <cell r="O289">
            <v>1188435504.0799999</v>
          </cell>
          <cell r="Q289">
            <v>1149026252.97</v>
          </cell>
          <cell r="S289">
            <v>1034532541.23</v>
          </cell>
          <cell r="U289">
            <v>1034532541.23</v>
          </cell>
        </row>
        <row r="290">
          <cell r="A290" t="str">
            <v>2.4.2.4.9</v>
          </cell>
          <cell r="E290">
            <v>295211149</v>
          </cell>
          <cell r="G290">
            <v>500000</v>
          </cell>
          <cell r="I290">
            <v>295711149</v>
          </cell>
          <cell r="K290">
            <v>136071356.38</v>
          </cell>
          <cell r="M290">
            <v>159639792.62</v>
          </cell>
          <cell r="O290">
            <v>159639792.62</v>
          </cell>
          <cell r="Q290">
            <v>159639792.62</v>
          </cell>
          <cell r="S290">
            <v>147962097.62</v>
          </cell>
          <cell r="U290">
            <v>147962097.62</v>
          </cell>
        </row>
        <row r="291">
          <cell r="A291">
            <v>2.4</v>
          </cell>
          <cell r="B291" t="str">
            <v>TRANSFERENCIAS CORRIENTES</v>
          </cell>
          <cell r="E291">
            <v>295211149</v>
          </cell>
          <cell r="G291">
            <v>500000</v>
          </cell>
          <cell r="I291">
            <v>295711149</v>
          </cell>
          <cell r="K291">
            <v>136071356.38</v>
          </cell>
          <cell r="M291">
            <v>159639792.62</v>
          </cell>
          <cell r="O291">
            <v>159639792.62</v>
          </cell>
          <cell r="Q291">
            <v>159639792.62</v>
          </cell>
          <cell r="S291">
            <v>147962097.62</v>
          </cell>
          <cell r="U291">
            <v>147962097.62</v>
          </cell>
        </row>
        <row r="292">
          <cell r="A292" t="str">
            <v>2.4.9</v>
          </cell>
          <cell r="B292" t="str">
            <v>TRANSFERENCIAS CORRIENTES A OTRAS INSTITUCIONES PÚBLICAS</v>
          </cell>
          <cell r="E292">
            <v>295211149</v>
          </cell>
          <cell r="G292">
            <v>500000</v>
          </cell>
          <cell r="I292">
            <v>295711149</v>
          </cell>
          <cell r="K292">
            <v>136071356.38</v>
          </cell>
          <cell r="M292">
            <v>159639792.62</v>
          </cell>
          <cell r="O292">
            <v>159639792.62</v>
          </cell>
          <cell r="Q292">
            <v>159639792.62</v>
          </cell>
          <cell r="S292">
            <v>147962097.62</v>
          </cell>
          <cell r="U292">
            <v>147962097.62</v>
          </cell>
        </row>
        <row r="293">
          <cell r="A293" t="str">
            <v>2.4.9.1</v>
          </cell>
          <cell r="B293" t="str">
            <v>Transferencias corrientes destinadas a otras instituciones públicas[1]</v>
          </cell>
          <cell r="E293">
            <v>295211149</v>
          </cell>
          <cell r="G293">
            <v>500000</v>
          </cell>
          <cell r="I293">
            <v>295711149</v>
          </cell>
          <cell r="K293">
            <v>136071356.38</v>
          </cell>
          <cell r="M293">
            <v>159639792.62</v>
          </cell>
          <cell r="O293">
            <v>159639792.62</v>
          </cell>
          <cell r="Q293">
            <v>159639792.62</v>
          </cell>
          <cell r="S293">
            <v>147962097.62</v>
          </cell>
          <cell r="U293">
            <v>147962097.62</v>
          </cell>
        </row>
        <row r="294">
          <cell r="A294" t="str">
            <v>2.4.9.1.01</v>
          </cell>
          <cell r="B294" t="str">
            <v>Transferencias corrientes destinadas a otras instituciones</v>
          </cell>
          <cell r="E294">
            <v>295211149</v>
          </cell>
          <cell r="G294">
            <v>500000</v>
          </cell>
          <cell r="I294">
            <v>295711149</v>
          </cell>
          <cell r="K294">
            <v>136071356.38</v>
          </cell>
          <cell r="M294">
            <v>159639792.62</v>
          </cell>
          <cell r="O294">
            <v>159639792.62</v>
          </cell>
          <cell r="Q294">
            <v>159639792.62</v>
          </cell>
          <cell r="S294">
            <v>147962097.62</v>
          </cell>
          <cell r="U294">
            <v>147962097.62</v>
          </cell>
        </row>
        <row r="295">
          <cell r="A295" t="str">
            <v>2.5.2.5.2</v>
          </cell>
          <cell r="B295" t="str">
            <v>públicas</v>
          </cell>
          <cell r="E295">
            <v>45000000</v>
          </cell>
          <cell r="G295">
            <v>0</v>
          </cell>
          <cell r="I295">
            <v>45000000</v>
          </cell>
          <cell r="K295">
            <v>0</v>
          </cell>
          <cell r="M295">
            <v>45000000</v>
          </cell>
          <cell r="O295">
            <v>45000000</v>
          </cell>
          <cell r="Q295">
            <v>45000000</v>
          </cell>
          <cell r="S295">
            <v>0</v>
          </cell>
          <cell r="U295">
            <v>0</v>
          </cell>
        </row>
        <row r="296">
          <cell r="A296">
            <v>2.5</v>
          </cell>
          <cell r="B296" t="str">
            <v>TRANSFERENCIAS DE CAPITAL</v>
          </cell>
          <cell r="E296">
            <v>45000000</v>
          </cell>
          <cell r="G296">
            <v>0</v>
          </cell>
          <cell r="I296">
            <v>45000000</v>
          </cell>
          <cell r="K296">
            <v>0</v>
          </cell>
          <cell r="M296">
            <v>45000000</v>
          </cell>
          <cell r="O296">
            <v>45000000</v>
          </cell>
          <cell r="Q296">
            <v>45000000</v>
          </cell>
          <cell r="S296">
            <v>0</v>
          </cell>
          <cell r="U296">
            <v>0</v>
          </cell>
        </row>
        <row r="297">
          <cell r="A297" t="str">
            <v>2.5.2</v>
          </cell>
          <cell r="B297" t="str">
            <v>TRANSFERENCIAS DE CAPITAL AL GOBIERNO GENERAL  NACIONAL</v>
          </cell>
          <cell r="E297">
            <v>45000000</v>
          </cell>
          <cell r="G297">
            <v>0</v>
          </cell>
          <cell r="I297">
            <v>45000000</v>
          </cell>
          <cell r="K297">
            <v>0</v>
          </cell>
          <cell r="M297">
            <v>45000000</v>
          </cell>
          <cell r="O297">
            <v>45000000</v>
          </cell>
          <cell r="Q297">
            <v>45000000</v>
          </cell>
          <cell r="S297">
            <v>0</v>
          </cell>
          <cell r="U297">
            <v>0</v>
          </cell>
        </row>
        <row r="298">
          <cell r="A298" t="str">
            <v>2.5.2.2</v>
          </cell>
          <cell r="B298" t="str">
            <v>Transferencias de capital a las instituciones descentralizadas y autónomas no financieras</v>
          </cell>
          <cell r="E298">
            <v>45000000</v>
          </cell>
          <cell r="G298">
            <v>0</v>
          </cell>
          <cell r="I298">
            <v>45000000</v>
          </cell>
          <cell r="K298">
            <v>0</v>
          </cell>
          <cell r="M298">
            <v>45000000</v>
          </cell>
          <cell r="O298">
            <v>45000000</v>
          </cell>
          <cell r="Q298">
            <v>45000000</v>
          </cell>
          <cell r="S298">
            <v>0</v>
          </cell>
          <cell r="U298">
            <v>0</v>
          </cell>
        </row>
        <row r="299">
          <cell r="A299" t="str">
            <v>2.5.2.2.01</v>
          </cell>
          <cell r="B299" t="str">
            <v>Transferencias de capital a instituciones descentralizadas y</v>
          </cell>
          <cell r="E299">
            <v>45000000</v>
          </cell>
          <cell r="G299">
            <v>0</v>
          </cell>
          <cell r="I299">
            <v>45000000</v>
          </cell>
          <cell r="K299">
            <v>0</v>
          </cell>
          <cell r="M299">
            <v>45000000</v>
          </cell>
          <cell r="O299">
            <v>45000000</v>
          </cell>
          <cell r="Q299">
            <v>45000000</v>
          </cell>
          <cell r="S299">
            <v>0</v>
          </cell>
          <cell r="U299">
            <v>0</v>
          </cell>
        </row>
        <row r="300">
          <cell r="A300" t="str">
            <v>2.6.2.6.1</v>
          </cell>
          <cell r="B300" t="str">
            <v>autónomas no financieras para proyectos de inversión</v>
          </cell>
          <cell r="E300">
            <v>8500000</v>
          </cell>
          <cell r="G300">
            <v>325000</v>
          </cell>
          <cell r="I300">
            <v>8825000</v>
          </cell>
          <cell r="K300">
            <v>3091704.96</v>
          </cell>
          <cell r="M300">
            <v>5733295.04</v>
          </cell>
          <cell r="O300">
            <v>5321444.9800000004</v>
          </cell>
          <cell r="Q300">
            <v>5321444.9800000004</v>
          </cell>
          <cell r="S300">
            <v>173666.5</v>
          </cell>
          <cell r="U300">
            <v>173666.5</v>
          </cell>
        </row>
        <row r="301">
          <cell r="A301">
            <v>2.6</v>
          </cell>
          <cell r="B301" t="str">
            <v>BIENES MUEBLES, INMUEBLES E INTANGIBLES</v>
          </cell>
          <cell r="E301">
            <v>8500000</v>
          </cell>
          <cell r="G301">
            <v>325000</v>
          </cell>
          <cell r="I301">
            <v>8825000</v>
          </cell>
          <cell r="K301">
            <v>3091704.96</v>
          </cell>
          <cell r="M301">
            <v>5733295.04</v>
          </cell>
          <cell r="O301">
            <v>5321444.9800000004</v>
          </cell>
          <cell r="Q301">
            <v>5321444.9800000004</v>
          </cell>
          <cell r="S301">
            <v>173666.5</v>
          </cell>
          <cell r="U301">
            <v>173666.5</v>
          </cell>
        </row>
        <row r="302">
          <cell r="A302" t="str">
            <v>2.6.1</v>
          </cell>
          <cell r="B302" t="str">
            <v>MOBILIARIO Y EQUIPO</v>
          </cell>
          <cell r="E302">
            <v>8500000</v>
          </cell>
          <cell r="G302">
            <v>325000</v>
          </cell>
          <cell r="I302">
            <v>8825000</v>
          </cell>
          <cell r="K302">
            <v>3091704.96</v>
          </cell>
          <cell r="M302">
            <v>5733295.04</v>
          </cell>
          <cell r="O302">
            <v>5321444.9800000004</v>
          </cell>
          <cell r="Q302">
            <v>5321444.9800000004</v>
          </cell>
          <cell r="S302">
            <v>173666.5</v>
          </cell>
          <cell r="U302">
            <v>173666.5</v>
          </cell>
        </row>
        <row r="303">
          <cell r="A303" t="str">
            <v>2.6.1.1</v>
          </cell>
          <cell r="B303" t="str">
            <v>Muebles, equipos de oficina y estantería</v>
          </cell>
          <cell r="E303">
            <v>500000</v>
          </cell>
          <cell r="G303">
            <v>2700000</v>
          </cell>
          <cell r="I303">
            <v>3200000</v>
          </cell>
          <cell r="K303">
            <v>2908149.94</v>
          </cell>
          <cell r="M303">
            <v>291850.06</v>
          </cell>
          <cell r="O303">
            <v>0</v>
          </cell>
          <cell r="Q303">
            <v>0</v>
          </cell>
          <cell r="S303">
            <v>0</v>
          </cell>
          <cell r="U303">
            <v>0</v>
          </cell>
        </row>
        <row r="304">
          <cell r="A304" t="str">
            <v>2.6.1.1.01</v>
          </cell>
          <cell r="B304" t="str">
            <v>Muebles, equipos de oficina y estantería</v>
          </cell>
          <cell r="E304">
            <v>500000</v>
          </cell>
          <cell r="G304">
            <v>2700000</v>
          </cell>
          <cell r="I304">
            <v>3200000</v>
          </cell>
          <cell r="K304">
            <v>2908149.94</v>
          </cell>
          <cell r="M304">
            <v>291850.06</v>
          </cell>
          <cell r="O304">
            <v>0</v>
          </cell>
          <cell r="Q304">
            <v>0</v>
          </cell>
          <cell r="S304">
            <v>0</v>
          </cell>
          <cell r="U304">
            <v>0</v>
          </cell>
        </row>
        <row r="305">
          <cell r="A305" t="str">
            <v>2.6.1.3</v>
          </cell>
          <cell r="B305" t="str">
            <v>Equipos de tecnología de la información y comunicación</v>
          </cell>
          <cell r="E305">
            <v>5000000</v>
          </cell>
          <cell r="G305">
            <v>325000</v>
          </cell>
          <cell r="I305">
            <v>5325000</v>
          </cell>
          <cell r="K305">
            <v>3555.02</v>
          </cell>
          <cell r="M305">
            <v>5321444.9800000004</v>
          </cell>
          <cell r="O305">
            <v>5321444.9800000004</v>
          </cell>
          <cell r="Q305">
            <v>5321444.9800000004</v>
          </cell>
          <cell r="S305">
            <v>173666.5</v>
          </cell>
          <cell r="U305">
            <v>173666.5</v>
          </cell>
        </row>
        <row r="306">
          <cell r="A306" t="str">
            <v>2.6.1.3.01</v>
          </cell>
          <cell r="B306" t="str">
            <v>Equipos de tecnología de la información y comunicación</v>
          </cell>
          <cell r="E306">
            <v>5000000</v>
          </cell>
          <cell r="G306">
            <v>325000</v>
          </cell>
          <cell r="I306">
            <v>5325000</v>
          </cell>
          <cell r="K306">
            <v>3555.02</v>
          </cell>
          <cell r="M306">
            <v>5321444.9800000004</v>
          </cell>
          <cell r="O306">
            <v>5321444.9800000004</v>
          </cell>
          <cell r="Q306">
            <v>5321444.9800000004</v>
          </cell>
          <cell r="S306">
            <v>173666.5</v>
          </cell>
          <cell r="U306">
            <v>173666.5</v>
          </cell>
        </row>
        <row r="307">
          <cell r="A307" t="str">
            <v>2.6.1.4</v>
          </cell>
          <cell r="B307" t="str">
            <v>Electrodomésticos</v>
          </cell>
          <cell r="E307">
            <v>1000000</v>
          </cell>
          <cell r="G307">
            <v>-700000</v>
          </cell>
          <cell r="I307">
            <v>300000</v>
          </cell>
          <cell r="K307">
            <v>180000</v>
          </cell>
          <cell r="M307">
            <v>120000</v>
          </cell>
          <cell r="O307">
            <v>0</v>
          </cell>
          <cell r="Q307">
            <v>0</v>
          </cell>
          <cell r="S307">
            <v>0</v>
          </cell>
          <cell r="U307">
            <v>0</v>
          </cell>
        </row>
        <row r="308">
          <cell r="A308" t="str">
            <v>2.6.1.4.01</v>
          </cell>
          <cell r="B308" t="str">
            <v>Electrodomésticos</v>
          </cell>
          <cell r="E308">
            <v>1000000</v>
          </cell>
          <cell r="G308">
            <v>-700000</v>
          </cell>
          <cell r="I308">
            <v>300000</v>
          </cell>
          <cell r="K308">
            <v>180000</v>
          </cell>
          <cell r="M308">
            <v>120000</v>
          </cell>
          <cell r="O308">
            <v>0</v>
          </cell>
          <cell r="Q308">
            <v>0</v>
          </cell>
          <cell r="S308">
            <v>0</v>
          </cell>
          <cell r="U308">
            <v>0</v>
          </cell>
        </row>
        <row r="309">
          <cell r="A309" t="str">
            <v>2.6.1.9</v>
          </cell>
          <cell r="B309" t="str">
            <v>Otros mobiliarios y equipos no identificados precedentemente</v>
          </cell>
          <cell r="E309">
            <v>2000000</v>
          </cell>
          <cell r="G309">
            <v>-2000000</v>
          </cell>
          <cell r="I309">
            <v>0</v>
          </cell>
          <cell r="K309">
            <v>0</v>
          </cell>
          <cell r="M309">
            <v>0</v>
          </cell>
          <cell r="O309">
            <v>0</v>
          </cell>
          <cell r="Q309">
            <v>0</v>
          </cell>
          <cell r="S309">
            <v>0</v>
          </cell>
          <cell r="U309">
            <v>0</v>
          </cell>
        </row>
        <row r="310">
          <cell r="A310" t="str">
            <v>2.6.1.9.01</v>
          </cell>
          <cell r="B310" t="str">
            <v>Otros Mobiliarios y Equipos no Identificados Precedentemente</v>
          </cell>
          <cell r="E310">
            <v>2000000</v>
          </cell>
          <cell r="G310">
            <v>-2000000</v>
          </cell>
          <cell r="I310">
            <v>0</v>
          </cell>
          <cell r="K310">
            <v>0</v>
          </cell>
          <cell r="M310">
            <v>0</v>
          </cell>
          <cell r="O310">
            <v>0</v>
          </cell>
          <cell r="Q310">
            <v>0</v>
          </cell>
          <cell r="S310">
            <v>0</v>
          </cell>
          <cell r="U310">
            <v>0</v>
          </cell>
        </row>
        <row r="311">
          <cell r="A311" t="str">
            <v>2.6.2.6.2</v>
          </cell>
          <cell r="E311">
            <v>5246550</v>
          </cell>
          <cell r="G311">
            <v>3895000</v>
          </cell>
          <cell r="I311">
            <v>9141550</v>
          </cell>
          <cell r="K311">
            <v>4021267.1</v>
          </cell>
          <cell r="M311">
            <v>5120282.9000000004</v>
          </cell>
          <cell r="O311">
            <v>5120282.9000000004</v>
          </cell>
          <cell r="Q311">
            <v>5120282.9000000004</v>
          </cell>
          <cell r="S311">
            <v>5120282.9000000004</v>
          </cell>
          <cell r="U311">
            <v>5120282.9000000004</v>
          </cell>
        </row>
        <row r="312">
          <cell r="A312">
            <v>2.6</v>
          </cell>
          <cell r="B312" t="str">
            <v>BIENES MUEBLES, INMUEBLES E INTANGIBLES</v>
          </cell>
          <cell r="E312">
            <v>5246550</v>
          </cell>
          <cell r="G312">
            <v>3895000</v>
          </cell>
          <cell r="I312">
            <v>9141550</v>
          </cell>
          <cell r="K312">
            <v>4021267.1</v>
          </cell>
          <cell r="M312">
            <v>5120282.9000000004</v>
          </cell>
          <cell r="O312">
            <v>5120282.9000000004</v>
          </cell>
          <cell r="Q312">
            <v>5120282.9000000004</v>
          </cell>
          <cell r="S312">
            <v>5120282.9000000004</v>
          </cell>
          <cell r="U312">
            <v>5120282.9000000004</v>
          </cell>
        </row>
        <row r="313">
          <cell r="A313" t="str">
            <v>2.6.2</v>
          </cell>
          <cell r="B313" t="str">
            <v>MOBILIARIO Y EQUIPO DE AUDIO, AUDIOVISUAL, RECREATIVO Y EDUCACIONAL</v>
          </cell>
          <cell r="E313">
            <v>5246550</v>
          </cell>
          <cell r="G313">
            <v>3895000</v>
          </cell>
          <cell r="I313">
            <v>9141550</v>
          </cell>
          <cell r="K313">
            <v>4021267.1</v>
          </cell>
          <cell r="M313">
            <v>5120282.9000000004</v>
          </cell>
          <cell r="O313">
            <v>5120282.9000000004</v>
          </cell>
          <cell r="Q313">
            <v>5120282.9000000004</v>
          </cell>
          <cell r="S313">
            <v>5120282.9000000004</v>
          </cell>
          <cell r="U313">
            <v>5120282.9000000004</v>
          </cell>
        </row>
        <row r="314">
          <cell r="A314" t="str">
            <v>2.6.2.1</v>
          </cell>
          <cell r="B314" t="str">
            <v>Equipos y aparatos audiovisuales</v>
          </cell>
          <cell r="E314">
            <v>2946550</v>
          </cell>
          <cell r="G314">
            <v>220000</v>
          </cell>
          <cell r="I314">
            <v>3166550</v>
          </cell>
          <cell r="K314">
            <v>2935462.92</v>
          </cell>
          <cell r="M314">
            <v>231087.08</v>
          </cell>
          <cell r="O314">
            <v>231087.08</v>
          </cell>
          <cell r="Q314">
            <v>231087.08</v>
          </cell>
          <cell r="S314">
            <v>231087.08</v>
          </cell>
          <cell r="U314">
            <v>231087.08</v>
          </cell>
        </row>
        <row r="315">
          <cell r="A315" t="str">
            <v>2.6.2.1.01</v>
          </cell>
          <cell r="B315" t="str">
            <v>Equipos y Aparatos Audiovisuales</v>
          </cell>
          <cell r="E315">
            <v>2946550</v>
          </cell>
          <cell r="G315">
            <v>220000</v>
          </cell>
          <cell r="I315">
            <v>3166550</v>
          </cell>
          <cell r="K315">
            <v>2935462.92</v>
          </cell>
          <cell r="M315">
            <v>231087.08</v>
          </cell>
          <cell r="O315">
            <v>231087.08</v>
          </cell>
          <cell r="Q315">
            <v>231087.08</v>
          </cell>
          <cell r="S315">
            <v>231087.08</v>
          </cell>
          <cell r="U315">
            <v>231087.08</v>
          </cell>
        </row>
        <row r="316">
          <cell r="A316" t="str">
            <v>2.6.2.3</v>
          </cell>
          <cell r="B316" t="str">
            <v>Cámaras fotográficas y de video</v>
          </cell>
          <cell r="E316">
            <v>300000</v>
          </cell>
          <cell r="G316">
            <v>1675000</v>
          </cell>
          <cell r="I316">
            <v>1975000</v>
          </cell>
          <cell r="K316">
            <v>303231.24</v>
          </cell>
          <cell r="M316">
            <v>1671768.76</v>
          </cell>
          <cell r="O316">
            <v>1671768.76</v>
          </cell>
          <cell r="Q316">
            <v>1671768.76</v>
          </cell>
          <cell r="S316">
            <v>1671768.76</v>
          </cell>
          <cell r="U316">
            <v>1671768.76</v>
          </cell>
        </row>
        <row r="317">
          <cell r="A317" t="str">
            <v>2.6.2.3.01</v>
          </cell>
          <cell r="B317" t="str">
            <v>Cámaras fotográficas y de video</v>
          </cell>
          <cell r="E317">
            <v>300000</v>
          </cell>
          <cell r="G317">
            <v>1675000</v>
          </cell>
          <cell r="I317">
            <v>1975000</v>
          </cell>
          <cell r="K317">
            <v>303231.24</v>
          </cell>
          <cell r="M317">
            <v>1671768.76</v>
          </cell>
          <cell r="O317">
            <v>1671768.76</v>
          </cell>
          <cell r="Q317">
            <v>1671768.76</v>
          </cell>
          <cell r="S317">
            <v>1671768.76</v>
          </cell>
          <cell r="U317">
            <v>1671768.76</v>
          </cell>
        </row>
        <row r="318">
          <cell r="A318" t="str">
            <v>2.6.2.4</v>
          </cell>
          <cell r="B318" t="str">
            <v>Mobiliario y equipo educacional y recreativo</v>
          </cell>
          <cell r="E318">
            <v>2000000</v>
          </cell>
          <cell r="G318">
            <v>2000000</v>
          </cell>
          <cell r="I318">
            <v>4000000</v>
          </cell>
          <cell r="K318">
            <v>782572.94</v>
          </cell>
          <cell r="M318">
            <v>3217427.06</v>
          </cell>
          <cell r="O318">
            <v>3217427.06</v>
          </cell>
          <cell r="Q318">
            <v>3217427.06</v>
          </cell>
          <cell r="S318">
            <v>3217427.06</v>
          </cell>
          <cell r="U318">
            <v>3217427.06</v>
          </cell>
        </row>
        <row r="319">
          <cell r="A319" t="str">
            <v>2.6.2.4.01</v>
          </cell>
          <cell r="B319" t="str">
            <v>Mobiliario y equipo educacional y recreativo</v>
          </cell>
          <cell r="E319">
            <v>2000000</v>
          </cell>
          <cell r="G319">
            <v>2000000</v>
          </cell>
          <cell r="I319">
            <v>4000000</v>
          </cell>
          <cell r="K319">
            <v>782572.94</v>
          </cell>
          <cell r="M319">
            <v>3217427.06</v>
          </cell>
          <cell r="O319">
            <v>3217427.06</v>
          </cell>
          <cell r="Q319">
            <v>3217427.06</v>
          </cell>
          <cell r="S319">
            <v>3217427.06</v>
          </cell>
          <cell r="U319">
            <v>3217427.06</v>
          </cell>
        </row>
        <row r="320">
          <cell r="A320" t="str">
            <v>2.6.2.6.5</v>
          </cell>
          <cell r="E320">
            <v>7410508</v>
          </cell>
          <cell r="G320">
            <v>1365000</v>
          </cell>
          <cell r="I320">
            <v>8775508</v>
          </cell>
          <cell r="K320">
            <v>5959125.2300000004</v>
          </cell>
          <cell r="M320">
            <v>2816382.77</v>
          </cell>
          <cell r="O320">
            <v>834758.21</v>
          </cell>
          <cell r="Q320">
            <v>834758.21</v>
          </cell>
          <cell r="S320">
            <v>834758.21</v>
          </cell>
          <cell r="U320">
            <v>834758.21</v>
          </cell>
        </row>
        <row r="321">
          <cell r="A321">
            <v>2.6</v>
          </cell>
          <cell r="B321" t="str">
            <v>BIENES MUEBLES, INMUEBLES E INTANGIBLES</v>
          </cell>
          <cell r="E321">
            <v>7410508</v>
          </cell>
          <cell r="G321">
            <v>1365000</v>
          </cell>
          <cell r="I321">
            <v>8775508</v>
          </cell>
          <cell r="K321">
            <v>5959125.2300000004</v>
          </cell>
          <cell r="M321">
            <v>2816382.77</v>
          </cell>
          <cell r="O321">
            <v>834758.21</v>
          </cell>
          <cell r="Q321">
            <v>834758.21</v>
          </cell>
          <cell r="S321">
            <v>834758.21</v>
          </cell>
          <cell r="U321">
            <v>834758.21</v>
          </cell>
        </row>
        <row r="322">
          <cell r="A322" t="str">
            <v>2.6.5</v>
          </cell>
          <cell r="B322" t="str">
            <v>MAQUINARIA, OTROS EQUIPOS Y HERRAMIENTAS</v>
          </cell>
          <cell r="E322">
            <v>7410508</v>
          </cell>
          <cell r="G322">
            <v>1365000</v>
          </cell>
          <cell r="I322">
            <v>8775508</v>
          </cell>
          <cell r="K322">
            <v>5959125.2300000004</v>
          </cell>
          <cell r="M322">
            <v>2816382.77</v>
          </cell>
          <cell r="O322">
            <v>834758.21</v>
          </cell>
          <cell r="Q322">
            <v>834758.21</v>
          </cell>
          <cell r="S322">
            <v>834758.21</v>
          </cell>
          <cell r="U322">
            <v>834758.21</v>
          </cell>
        </row>
        <row r="323">
          <cell r="A323" t="str">
            <v>2.6.5.1</v>
          </cell>
          <cell r="B323" t="str">
            <v>Maquinaria y equipo agropecuario</v>
          </cell>
          <cell r="E323">
            <v>0</v>
          </cell>
          <cell r="G323">
            <v>420000</v>
          </cell>
          <cell r="I323">
            <v>420000</v>
          </cell>
          <cell r="K323">
            <v>11885.2</v>
          </cell>
          <cell r="M323">
            <v>408114.8</v>
          </cell>
          <cell r="O323">
            <v>0</v>
          </cell>
          <cell r="Q323">
            <v>0</v>
          </cell>
          <cell r="S323">
            <v>0</v>
          </cell>
          <cell r="U323">
            <v>0</v>
          </cell>
        </row>
        <row r="324">
          <cell r="A324" t="str">
            <v>2.6.5.1.01</v>
          </cell>
          <cell r="B324" t="str">
            <v>Maquinaria y equipo agropecuario</v>
          </cell>
          <cell r="E324">
            <v>0</v>
          </cell>
          <cell r="G324">
            <v>420000</v>
          </cell>
          <cell r="I324">
            <v>420000</v>
          </cell>
          <cell r="K324">
            <v>11885.2</v>
          </cell>
          <cell r="M324">
            <v>408114.8</v>
          </cell>
          <cell r="O324">
            <v>0</v>
          </cell>
          <cell r="Q324">
            <v>0</v>
          </cell>
          <cell r="S324">
            <v>0</v>
          </cell>
          <cell r="U324">
            <v>0</v>
          </cell>
        </row>
        <row r="325">
          <cell r="A325" t="str">
            <v>2.6.5.2</v>
          </cell>
          <cell r="B325" t="str">
            <v>Maquinaria y equipo industrial</v>
          </cell>
          <cell r="E325">
            <v>1150000</v>
          </cell>
          <cell r="G325">
            <v>0</v>
          </cell>
          <cell r="I325">
            <v>1150000</v>
          </cell>
          <cell r="K325">
            <v>786972.18</v>
          </cell>
          <cell r="M325">
            <v>363027.82</v>
          </cell>
          <cell r="O325">
            <v>0</v>
          </cell>
          <cell r="Q325">
            <v>0</v>
          </cell>
          <cell r="S325">
            <v>0</v>
          </cell>
          <cell r="U325">
            <v>0</v>
          </cell>
        </row>
        <row r="326">
          <cell r="A326" t="str">
            <v>2.6.5.2.01</v>
          </cell>
          <cell r="B326" t="str">
            <v>Maquinaria y equipo industrial</v>
          </cell>
          <cell r="E326">
            <v>1150000</v>
          </cell>
          <cell r="G326">
            <v>0</v>
          </cell>
          <cell r="I326">
            <v>1150000</v>
          </cell>
          <cell r="K326">
            <v>786972.18</v>
          </cell>
          <cell r="M326">
            <v>363027.82</v>
          </cell>
          <cell r="O326">
            <v>0</v>
          </cell>
          <cell r="Q326">
            <v>0</v>
          </cell>
          <cell r="S326">
            <v>0</v>
          </cell>
          <cell r="U326">
            <v>0</v>
          </cell>
        </row>
        <row r="327">
          <cell r="A327" t="str">
            <v>2.6.5.4</v>
          </cell>
          <cell r="B327" t="str">
            <v>Sistemas y equipos de climatización</v>
          </cell>
          <cell r="E327">
            <v>6105508</v>
          </cell>
          <cell r="G327">
            <v>835000</v>
          </cell>
          <cell r="I327">
            <v>6940508</v>
          </cell>
          <cell r="K327">
            <v>5174884.79</v>
          </cell>
          <cell r="M327">
            <v>1765623.21</v>
          </cell>
          <cell r="O327">
            <v>834758.21</v>
          </cell>
          <cell r="Q327">
            <v>834758.21</v>
          </cell>
          <cell r="S327">
            <v>834758.21</v>
          </cell>
          <cell r="U327">
            <v>834758.21</v>
          </cell>
        </row>
        <row r="328">
          <cell r="A328" t="str">
            <v>2.6.5.4.01</v>
          </cell>
          <cell r="B328" t="str">
            <v>Sistemas y equipos de climatización</v>
          </cell>
          <cell r="E328">
            <v>6105508</v>
          </cell>
          <cell r="G328">
            <v>835000</v>
          </cell>
          <cell r="I328">
            <v>6940508</v>
          </cell>
          <cell r="K328">
            <v>5174884.79</v>
          </cell>
          <cell r="M328">
            <v>1765623.21</v>
          </cell>
          <cell r="O328">
            <v>834758.21</v>
          </cell>
          <cell r="Q328">
            <v>834758.21</v>
          </cell>
          <cell r="S328">
            <v>834758.21</v>
          </cell>
          <cell r="U328">
            <v>834758.21</v>
          </cell>
        </row>
        <row r="329">
          <cell r="A329" t="str">
            <v>2.6.5.5</v>
          </cell>
          <cell r="B329" t="str">
            <v>Equipo de comunicación, telecomunicaciones y señalamiento</v>
          </cell>
          <cell r="E329">
            <v>155000</v>
          </cell>
          <cell r="G329">
            <v>0</v>
          </cell>
          <cell r="I329">
            <v>155000</v>
          </cell>
          <cell r="K329">
            <v>155000</v>
          </cell>
          <cell r="M329">
            <v>0</v>
          </cell>
          <cell r="O329">
            <v>0</v>
          </cell>
          <cell r="Q329">
            <v>0</v>
          </cell>
          <cell r="S329">
            <v>0</v>
          </cell>
          <cell r="U329">
            <v>0</v>
          </cell>
        </row>
        <row r="330">
          <cell r="A330" t="str">
            <v>2.6.5.5.01</v>
          </cell>
          <cell r="B330" t="str">
            <v>Equipo de comunicación, telecomunicaciones y señalamiento</v>
          </cell>
          <cell r="E330">
            <v>155000</v>
          </cell>
          <cell r="G330">
            <v>0</v>
          </cell>
          <cell r="I330">
            <v>155000</v>
          </cell>
          <cell r="K330">
            <v>155000</v>
          </cell>
          <cell r="M330">
            <v>0</v>
          </cell>
          <cell r="O330">
            <v>0</v>
          </cell>
          <cell r="Q330">
            <v>0</v>
          </cell>
          <cell r="S330">
            <v>0</v>
          </cell>
          <cell r="U330">
            <v>0</v>
          </cell>
        </row>
        <row r="331">
          <cell r="A331" t="str">
            <v>Ref CCP Concepto.Ref CCP Cuenta</v>
          </cell>
          <cell r="D331" t="str">
            <v>Presupuesto Inicial</v>
          </cell>
          <cell r="F331" t="str">
            <v>Modificaciones Presupestarias</v>
          </cell>
          <cell r="H331" t="str">
            <v>Presupuesto Vigente</v>
          </cell>
          <cell r="J331" t="str">
            <v>Presupuesto Disponible</v>
          </cell>
          <cell r="L331" t="str">
            <v>ETAPAS DEL GASTO</v>
          </cell>
        </row>
        <row r="332">
          <cell r="L332" t="str">
            <v>Preventivo</v>
          </cell>
          <cell r="N332" t="str">
            <v>Compromiso</v>
          </cell>
          <cell r="P332" t="str">
            <v>Devengado</v>
          </cell>
          <cell r="R332" t="str">
            <v>Libramiento</v>
          </cell>
          <cell r="T332" t="str">
            <v>Pagado</v>
          </cell>
        </row>
        <row r="333">
          <cell r="A333" t="str">
            <v>Total General</v>
          </cell>
          <cell r="E333">
            <v>2115775488</v>
          </cell>
          <cell r="G333">
            <v>42758103.539999999</v>
          </cell>
          <cell r="I333">
            <v>2158533591.54</v>
          </cell>
          <cell r="K333">
            <v>876821996.40999997</v>
          </cell>
          <cell r="M333">
            <v>1281711595.1300001</v>
          </cell>
          <cell r="O333">
            <v>1188435504.0799999</v>
          </cell>
          <cell r="Q333">
            <v>1149026252.97</v>
          </cell>
          <cell r="S333">
            <v>1034532541.23</v>
          </cell>
          <cell r="U333">
            <v>1034532541.23</v>
          </cell>
        </row>
        <row r="334">
          <cell r="A334" t="str">
            <v>2.6.2.6.5</v>
          </cell>
          <cell r="E334">
            <v>7410508</v>
          </cell>
          <cell r="G334">
            <v>1365000</v>
          </cell>
          <cell r="I334">
            <v>8775508</v>
          </cell>
          <cell r="K334">
            <v>5959125.2300000004</v>
          </cell>
          <cell r="M334">
            <v>2816382.77</v>
          </cell>
          <cell r="O334">
            <v>834758.21</v>
          </cell>
          <cell r="Q334">
            <v>834758.21</v>
          </cell>
          <cell r="S334">
            <v>834758.21</v>
          </cell>
          <cell r="U334">
            <v>834758.21</v>
          </cell>
        </row>
        <row r="335">
          <cell r="A335">
            <v>2.6</v>
          </cell>
          <cell r="B335" t="str">
            <v>BIENES MUEBLES, INMUEBLES E INTANGIBLES</v>
          </cell>
          <cell r="E335">
            <v>7410508</v>
          </cell>
          <cell r="G335">
            <v>1365000</v>
          </cell>
          <cell r="I335">
            <v>8775508</v>
          </cell>
          <cell r="K335">
            <v>5959125.2300000004</v>
          </cell>
          <cell r="M335">
            <v>2816382.77</v>
          </cell>
          <cell r="O335">
            <v>834758.21</v>
          </cell>
          <cell r="Q335">
            <v>834758.21</v>
          </cell>
          <cell r="S335">
            <v>834758.21</v>
          </cell>
          <cell r="U335">
            <v>834758.21</v>
          </cell>
        </row>
        <row r="336">
          <cell r="A336" t="str">
            <v>2.6.5.7</v>
          </cell>
          <cell r="B336" t="str">
            <v>Máquinas-herramientas</v>
          </cell>
          <cell r="E336">
            <v>0</v>
          </cell>
          <cell r="G336">
            <v>110000</v>
          </cell>
          <cell r="I336">
            <v>110000</v>
          </cell>
          <cell r="K336">
            <v>-169616.94</v>
          </cell>
          <cell r="M336">
            <v>279616.94</v>
          </cell>
          <cell r="O336">
            <v>0</v>
          </cell>
          <cell r="Q336">
            <v>0</v>
          </cell>
          <cell r="S336">
            <v>0</v>
          </cell>
          <cell r="U336">
            <v>0</v>
          </cell>
        </row>
        <row r="337">
          <cell r="A337" t="str">
            <v>2.6.5.7.01</v>
          </cell>
          <cell r="B337" t="str">
            <v>Máquinas-herramientas</v>
          </cell>
          <cell r="E337">
            <v>0</v>
          </cell>
          <cell r="G337">
            <v>110000</v>
          </cell>
          <cell r="I337">
            <v>110000</v>
          </cell>
          <cell r="K337">
            <v>-169616.94</v>
          </cell>
          <cell r="M337">
            <v>279616.94</v>
          </cell>
          <cell r="O337">
            <v>0</v>
          </cell>
          <cell r="Q337">
            <v>0</v>
          </cell>
          <cell r="S337">
            <v>0</v>
          </cell>
          <cell r="U337">
            <v>0</v>
          </cell>
        </row>
        <row r="338">
          <cell r="A338" t="str">
            <v>2.6.2.6.6</v>
          </cell>
          <cell r="E338">
            <v>0</v>
          </cell>
          <cell r="G338">
            <v>50000</v>
          </cell>
          <cell r="I338">
            <v>50000</v>
          </cell>
          <cell r="K338">
            <v>30959.99</v>
          </cell>
          <cell r="M338">
            <v>19040.009999999998</v>
          </cell>
          <cell r="O338">
            <v>19040.009999999998</v>
          </cell>
          <cell r="Q338">
            <v>19040.009999999998</v>
          </cell>
          <cell r="S338">
            <v>19040.009999999998</v>
          </cell>
          <cell r="U338">
            <v>19040.009999999998</v>
          </cell>
        </row>
        <row r="339">
          <cell r="A339">
            <v>2.6</v>
          </cell>
          <cell r="B339" t="str">
            <v>BIENES MUEBLES, INMUEBLES E INTANGIBLES</v>
          </cell>
          <cell r="E339">
            <v>0</v>
          </cell>
          <cell r="G339">
            <v>50000</v>
          </cell>
          <cell r="I339">
            <v>50000</v>
          </cell>
          <cell r="K339">
            <v>30959.99</v>
          </cell>
          <cell r="M339">
            <v>19040.009999999998</v>
          </cell>
          <cell r="O339">
            <v>19040.009999999998</v>
          </cell>
          <cell r="Q339">
            <v>19040.009999999998</v>
          </cell>
          <cell r="S339">
            <v>19040.009999999998</v>
          </cell>
          <cell r="U339">
            <v>19040.009999999998</v>
          </cell>
        </row>
        <row r="340">
          <cell r="A340" t="str">
            <v>2.6.6</v>
          </cell>
          <cell r="B340" t="str">
            <v>EQUIPOS DE DEFENSA Y SEGURIDAD</v>
          </cell>
          <cell r="E340">
            <v>0</v>
          </cell>
          <cell r="G340">
            <v>50000</v>
          </cell>
          <cell r="I340">
            <v>50000</v>
          </cell>
          <cell r="K340">
            <v>30959.99</v>
          </cell>
          <cell r="M340">
            <v>19040.009999999998</v>
          </cell>
          <cell r="O340">
            <v>19040.009999999998</v>
          </cell>
          <cell r="Q340">
            <v>19040.009999999998</v>
          </cell>
          <cell r="S340">
            <v>19040.009999999998</v>
          </cell>
          <cell r="U340">
            <v>19040.009999999998</v>
          </cell>
        </row>
        <row r="341">
          <cell r="A341" t="str">
            <v>2.6.6.2</v>
          </cell>
          <cell r="B341" t="str">
            <v>Equipos de seguridad</v>
          </cell>
          <cell r="E341">
            <v>0</v>
          </cell>
          <cell r="G341">
            <v>50000</v>
          </cell>
          <cell r="I341">
            <v>50000</v>
          </cell>
          <cell r="K341">
            <v>30959.99</v>
          </cell>
          <cell r="M341">
            <v>19040.009999999998</v>
          </cell>
          <cell r="O341">
            <v>19040.009999999998</v>
          </cell>
          <cell r="Q341">
            <v>19040.009999999998</v>
          </cell>
          <cell r="S341">
            <v>19040.009999999998</v>
          </cell>
          <cell r="U341">
            <v>19040.009999999998</v>
          </cell>
        </row>
        <row r="342">
          <cell r="A342" t="str">
            <v>2.6.6.2.01</v>
          </cell>
          <cell r="B342" t="str">
            <v>Equipos de seguridad</v>
          </cell>
          <cell r="E342">
            <v>0</v>
          </cell>
          <cell r="G342">
            <v>50000</v>
          </cell>
          <cell r="I342">
            <v>50000</v>
          </cell>
          <cell r="K342">
            <v>30959.99</v>
          </cell>
          <cell r="M342">
            <v>19040.009999999998</v>
          </cell>
          <cell r="O342">
            <v>19040.009999999998</v>
          </cell>
          <cell r="Q342">
            <v>19040.009999999998</v>
          </cell>
          <cell r="S342">
            <v>19040.009999999998</v>
          </cell>
          <cell r="U342">
            <v>19040.009999999998</v>
          </cell>
        </row>
        <row r="343">
          <cell r="A343" t="str">
            <v>2.7.2.7.1</v>
          </cell>
          <cell r="E343">
            <v>0</v>
          </cell>
          <cell r="G343">
            <v>17916694.289999999</v>
          </cell>
          <cell r="I343">
            <v>17916694.289999999</v>
          </cell>
          <cell r="K343">
            <v>17133310</v>
          </cell>
          <cell r="M343">
            <v>783384.29</v>
          </cell>
          <cell r="O343">
            <v>783384.29</v>
          </cell>
          <cell r="Q343">
            <v>0</v>
          </cell>
          <cell r="S343">
            <v>0</v>
          </cell>
          <cell r="U343">
            <v>0</v>
          </cell>
        </row>
        <row r="344">
          <cell r="A344">
            <v>2.7</v>
          </cell>
          <cell r="B344" t="str">
            <v>OBRAS</v>
          </cell>
          <cell r="E344">
            <v>0</v>
          </cell>
          <cell r="G344">
            <v>17916694.289999999</v>
          </cell>
          <cell r="I344">
            <v>17916694.289999999</v>
          </cell>
          <cell r="K344">
            <v>17133310</v>
          </cell>
          <cell r="M344">
            <v>783384.29</v>
          </cell>
          <cell r="O344">
            <v>783384.29</v>
          </cell>
          <cell r="Q344">
            <v>0</v>
          </cell>
          <cell r="S344">
            <v>0</v>
          </cell>
          <cell r="U344">
            <v>0</v>
          </cell>
        </row>
        <row r="345">
          <cell r="A345" t="str">
            <v>2.7.1</v>
          </cell>
          <cell r="B345" t="str">
            <v>OBRAS EN EDIFICACIONES</v>
          </cell>
          <cell r="E345">
            <v>0</v>
          </cell>
          <cell r="G345">
            <v>17916694.289999999</v>
          </cell>
          <cell r="I345">
            <v>17916694.289999999</v>
          </cell>
          <cell r="K345">
            <v>17133310</v>
          </cell>
          <cell r="M345">
            <v>783384.29</v>
          </cell>
          <cell r="O345">
            <v>783384.29</v>
          </cell>
          <cell r="Q345">
            <v>0</v>
          </cell>
          <cell r="S345">
            <v>0</v>
          </cell>
          <cell r="U345">
            <v>0</v>
          </cell>
        </row>
        <row r="346">
          <cell r="A346" t="str">
            <v>2.7.1.2</v>
          </cell>
          <cell r="B346" t="str">
            <v>Obras para edificación no residencial</v>
          </cell>
          <cell r="E346">
            <v>0</v>
          </cell>
          <cell r="G346">
            <v>17133310</v>
          </cell>
          <cell r="I346">
            <v>17133310</v>
          </cell>
          <cell r="K346">
            <v>17133310</v>
          </cell>
          <cell r="M346">
            <v>0</v>
          </cell>
          <cell r="O346">
            <v>0</v>
          </cell>
          <cell r="Q346">
            <v>0</v>
          </cell>
          <cell r="S346">
            <v>0</v>
          </cell>
          <cell r="U346">
            <v>0</v>
          </cell>
        </row>
        <row r="347">
          <cell r="A347" t="str">
            <v>2.7.1.2.01</v>
          </cell>
          <cell r="B347" t="str">
            <v>Obras para edificación no residencial</v>
          </cell>
          <cell r="E347">
            <v>0</v>
          </cell>
          <cell r="G347">
            <v>17133310</v>
          </cell>
          <cell r="I347">
            <v>17133310</v>
          </cell>
          <cell r="K347">
            <v>17133310</v>
          </cell>
          <cell r="M347">
            <v>0</v>
          </cell>
          <cell r="O347">
            <v>0</v>
          </cell>
          <cell r="Q347">
            <v>0</v>
          </cell>
          <cell r="S347">
            <v>0</v>
          </cell>
          <cell r="U347">
            <v>0</v>
          </cell>
        </row>
        <row r="348">
          <cell r="A348" t="str">
            <v>2.7.1.5</v>
          </cell>
          <cell r="B348" t="str">
            <v>Supervisión e inspección de obras en edificaciones</v>
          </cell>
          <cell r="E348">
            <v>0</v>
          </cell>
          <cell r="G348">
            <v>783384.29</v>
          </cell>
          <cell r="I348">
            <v>783384.29</v>
          </cell>
          <cell r="K348">
            <v>0</v>
          </cell>
          <cell r="M348">
            <v>783384.29</v>
          </cell>
          <cell r="O348">
            <v>783384.29</v>
          </cell>
          <cell r="Q348">
            <v>0</v>
          </cell>
          <cell r="S348">
            <v>0</v>
          </cell>
          <cell r="U348">
            <v>0</v>
          </cell>
        </row>
        <row r="349">
          <cell r="A349" t="str">
            <v>2.7.1.5.01</v>
          </cell>
          <cell r="B349" t="str">
            <v>Supervisión e inspección de obras en edificaciones</v>
          </cell>
          <cell r="E349">
            <v>0</v>
          </cell>
          <cell r="G349">
            <v>783384.29</v>
          </cell>
          <cell r="I349">
            <v>783384.29</v>
          </cell>
          <cell r="K349">
            <v>0</v>
          </cell>
          <cell r="M349">
            <v>783384.29</v>
          </cell>
          <cell r="O349">
            <v>783384.29</v>
          </cell>
          <cell r="Q349">
            <v>0</v>
          </cell>
          <cell r="S349">
            <v>0</v>
          </cell>
          <cell r="U349">
            <v>0</v>
          </cell>
        </row>
        <row r="350">
          <cell r="A350" t="str">
            <v>2.7.2.7.2</v>
          </cell>
          <cell r="E350">
            <v>0</v>
          </cell>
          <cell r="G350">
            <v>6453501.3300000001</v>
          </cell>
          <cell r="I350">
            <v>6453501.3300000001</v>
          </cell>
          <cell r="K350">
            <v>505236.19</v>
          </cell>
          <cell r="M350">
            <v>5948265.1399999997</v>
          </cell>
          <cell r="O350">
            <v>4211954.49</v>
          </cell>
          <cell r="Q350">
            <v>2303098.3199999998</v>
          </cell>
          <cell r="S350">
            <v>2303098.3199999998</v>
          </cell>
          <cell r="U350">
            <v>2303098.3199999998</v>
          </cell>
        </row>
        <row r="351">
          <cell r="A351">
            <v>2.7</v>
          </cell>
          <cell r="B351" t="str">
            <v>OBRAS</v>
          </cell>
          <cell r="E351">
            <v>0</v>
          </cell>
          <cell r="G351">
            <v>6453501.3300000001</v>
          </cell>
          <cell r="I351">
            <v>6453501.3300000001</v>
          </cell>
          <cell r="K351">
            <v>505236.19</v>
          </cell>
          <cell r="M351">
            <v>5948265.1399999997</v>
          </cell>
          <cell r="O351">
            <v>4211954.49</v>
          </cell>
          <cell r="Q351">
            <v>2303098.3199999998</v>
          </cell>
          <cell r="S351">
            <v>2303098.3199999998</v>
          </cell>
          <cell r="U351">
            <v>2303098.3199999998</v>
          </cell>
        </row>
        <row r="352">
          <cell r="A352" t="str">
            <v>2.7.2</v>
          </cell>
          <cell r="B352" t="str">
            <v>INFRAESTRUCTURA</v>
          </cell>
          <cell r="E352">
            <v>0</v>
          </cell>
          <cell r="G352">
            <v>6453501.3300000001</v>
          </cell>
          <cell r="I352">
            <v>6453501.3300000001</v>
          </cell>
          <cell r="K352">
            <v>505236.19</v>
          </cell>
          <cell r="M352">
            <v>5948265.1399999997</v>
          </cell>
          <cell r="O352">
            <v>4211954.49</v>
          </cell>
          <cell r="Q352">
            <v>2303098.3199999998</v>
          </cell>
          <cell r="S352">
            <v>2303098.3199999998</v>
          </cell>
          <cell r="U352">
            <v>2303098.3199999998</v>
          </cell>
        </row>
        <row r="353">
          <cell r="A353" t="str">
            <v>2.7.2.7</v>
          </cell>
          <cell r="B353" t="str">
            <v>Obras urbanísticas</v>
          </cell>
          <cell r="E353">
            <v>0</v>
          </cell>
          <cell r="G353">
            <v>6453501.3300000001</v>
          </cell>
          <cell r="I353">
            <v>6453501.3300000001</v>
          </cell>
          <cell r="K353">
            <v>505236.19</v>
          </cell>
          <cell r="M353">
            <v>5948265.1399999997</v>
          </cell>
          <cell r="O353">
            <v>4211954.49</v>
          </cell>
          <cell r="Q353">
            <v>2303098.3199999998</v>
          </cell>
          <cell r="S353">
            <v>2303098.3199999998</v>
          </cell>
          <cell r="U353">
            <v>2303098.3199999998</v>
          </cell>
        </row>
        <row r="354">
          <cell r="A354" t="str">
            <v>2.7.2.7.01</v>
          </cell>
          <cell r="B354" t="str">
            <v>Obras urbanísticas</v>
          </cell>
          <cell r="E354">
            <v>0</v>
          </cell>
          <cell r="G354">
            <v>6453501.3300000001</v>
          </cell>
          <cell r="I354">
            <v>6453501.3300000001</v>
          </cell>
          <cell r="K354">
            <v>505236.19</v>
          </cell>
          <cell r="M354">
            <v>5948265.1399999997</v>
          </cell>
          <cell r="O354">
            <v>4211954.49</v>
          </cell>
          <cell r="Q354">
            <v>2303098.3199999998</v>
          </cell>
          <cell r="S354">
            <v>2303098.3199999998</v>
          </cell>
          <cell r="U354">
            <v>2303098.3199999998</v>
          </cell>
        </row>
        <row r="355">
          <cell r="A355" t="str">
            <v>Parametros del Reporte :</v>
          </cell>
        </row>
        <row r="356">
          <cell r="A356" t="str">
            <v>Tipo Moneda : 1 - Nacional
Seleccion(es) del Grid Clasificador Posee 1 valores! [2022-0216-01-01-0001-MINISTERIO DE CULTURA]
Tipo Gasto : Presupuestado Parametros Reporte:
Hasta : 31/07/2022 23:59
null : Balance Aprobado Lista Clasificadores :
Posee 1 valores!
[2022-0216-01-01-0001-MINISTERIO DE CULTURA]
Preconfiguración : - Perí-odo : 2022 Institucional : N Partida Libre :
Presupuestado : S
Titulo Reporte : Ejecución por Cuenta y SubCuenta No Presupuestado : N
Tipo Fecha : 01-01-Hist.Registro
: -
Reportes Anteriores : -
Tipo de Reporte : pdf-Archivo PDF Acrobat Entidad :  No Informado
Clasificador : dr.gov.sigef.clasificadores.institucional.ue.LookupVOUePartidasDelGasto-UE Partidas Del Gasto
Nombre :</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BE2C4-4534-44EA-AFAE-0F618E153B4C}">
  <sheetPr>
    <tabColor theme="4" tint="0.79998168889431442"/>
  </sheetPr>
  <dimension ref="A1:Q102"/>
  <sheetViews>
    <sheetView tabSelected="1" topLeftCell="B1" zoomScale="160" zoomScaleNormal="160" workbookViewId="0">
      <selection activeCell="A8" sqref="A8:P8"/>
    </sheetView>
  </sheetViews>
  <sheetFormatPr defaultColWidth="13.33203125" defaultRowHeight="12.75" x14ac:dyDescent="0.2"/>
  <cols>
    <col min="1" max="1" width="52" style="1" customWidth="1"/>
    <col min="2" max="2" width="11.33203125" style="1" customWidth="1"/>
    <col min="3" max="3" width="12.1640625" style="1" customWidth="1"/>
    <col min="4" max="4" width="10.5" style="1" customWidth="1"/>
    <col min="5" max="5" width="11.1640625" style="1" customWidth="1"/>
    <col min="6" max="6" width="10.5" style="1" customWidth="1"/>
    <col min="7" max="7" width="9.83203125" style="1" customWidth="1"/>
    <col min="8" max="8" width="10.33203125" style="1" customWidth="1"/>
    <col min="9" max="9" width="11" style="1" customWidth="1"/>
    <col min="10" max="10" width="10.5" style="1" customWidth="1"/>
    <col min="11" max="11" width="9.6640625" style="1" customWidth="1"/>
    <col min="12" max="12" width="9.83203125" style="1" customWidth="1"/>
    <col min="13" max="13" width="9.6640625" style="1" customWidth="1"/>
    <col min="14" max="14" width="9.83203125" style="1" customWidth="1"/>
    <col min="15" max="15" width="9.1640625" style="1" customWidth="1"/>
    <col min="16" max="16" width="11.1640625" style="1" customWidth="1"/>
    <col min="17" max="16384" width="13.33203125" style="1"/>
  </cols>
  <sheetData>
    <row r="1" spans="1:17" ht="39" customHeight="1" x14ac:dyDescent="0.2"/>
    <row r="3" spans="1:17" ht="28.5" customHeight="1" x14ac:dyDescent="0.2">
      <c r="A3" s="57" t="s">
        <v>0</v>
      </c>
      <c r="B3" s="58"/>
      <c r="C3" s="58"/>
      <c r="D3" s="58"/>
      <c r="E3" s="58"/>
      <c r="F3" s="58"/>
      <c r="G3" s="58"/>
      <c r="H3" s="58"/>
      <c r="I3" s="58"/>
      <c r="J3" s="58"/>
      <c r="K3" s="58"/>
      <c r="L3" s="58"/>
      <c r="M3" s="58"/>
      <c r="N3" s="58"/>
      <c r="O3" s="58"/>
      <c r="P3" s="58"/>
    </row>
    <row r="4" spans="1:17" ht="21" customHeight="1" x14ac:dyDescent="0.2">
      <c r="A4" s="59" t="s">
        <v>1</v>
      </c>
      <c r="B4" s="60"/>
      <c r="C4" s="60"/>
      <c r="D4" s="60"/>
      <c r="E4" s="60"/>
      <c r="F4" s="60"/>
      <c r="G4" s="60"/>
      <c r="H4" s="60"/>
      <c r="I4" s="60"/>
      <c r="J4" s="60"/>
      <c r="K4" s="60"/>
      <c r="L4" s="60"/>
      <c r="M4" s="60"/>
      <c r="N4" s="60"/>
      <c r="O4" s="60"/>
      <c r="P4" s="60"/>
    </row>
    <row r="5" spans="1:17" ht="15.75" x14ac:dyDescent="0.2">
      <c r="A5" s="61" t="s">
        <v>2</v>
      </c>
      <c r="B5" s="62"/>
      <c r="C5" s="62"/>
      <c r="D5" s="62"/>
      <c r="E5" s="62"/>
      <c r="F5" s="62"/>
      <c r="G5" s="62"/>
      <c r="H5" s="62"/>
      <c r="I5" s="62"/>
      <c r="J5" s="62"/>
      <c r="K5" s="62"/>
      <c r="L5" s="62"/>
      <c r="M5" s="62"/>
      <c r="N5" s="62"/>
      <c r="O5" s="62"/>
      <c r="P5" s="62"/>
    </row>
    <row r="6" spans="1:17" ht="15.75" customHeight="1" x14ac:dyDescent="0.2">
      <c r="A6" s="59" t="s">
        <v>499</v>
      </c>
      <c r="B6" s="60"/>
      <c r="C6" s="60"/>
      <c r="D6" s="60"/>
      <c r="E6" s="60"/>
      <c r="F6" s="60"/>
      <c r="G6" s="60"/>
      <c r="H6" s="60"/>
      <c r="I6" s="60"/>
      <c r="J6" s="60"/>
      <c r="K6" s="60"/>
      <c r="L6" s="60"/>
      <c r="M6" s="60"/>
      <c r="N6" s="60"/>
      <c r="O6" s="60"/>
      <c r="P6" s="60"/>
    </row>
    <row r="7" spans="1:17" ht="15.75" customHeight="1" x14ac:dyDescent="0.2">
      <c r="A7" s="58" t="s">
        <v>146</v>
      </c>
      <c r="B7" s="58"/>
      <c r="C7" s="58"/>
      <c r="D7" s="58"/>
      <c r="E7" s="58"/>
      <c r="F7" s="58"/>
      <c r="G7" s="58"/>
      <c r="H7" s="58"/>
      <c r="I7" s="58"/>
      <c r="J7" s="58"/>
      <c r="K7" s="58"/>
      <c r="L7" s="58"/>
      <c r="M7" s="58"/>
      <c r="N7" s="58"/>
      <c r="O7" s="58"/>
      <c r="P7" s="58"/>
    </row>
    <row r="8" spans="1:17" x14ac:dyDescent="0.2">
      <c r="A8" s="56" t="s">
        <v>97</v>
      </c>
      <c r="B8" s="56"/>
      <c r="C8" s="56"/>
      <c r="D8" s="56"/>
      <c r="E8" s="56"/>
      <c r="F8" s="56"/>
      <c r="G8" s="56"/>
      <c r="H8" s="56"/>
      <c r="I8" s="56"/>
      <c r="J8" s="56"/>
      <c r="K8" s="56"/>
      <c r="L8" s="56"/>
      <c r="M8" s="56"/>
      <c r="N8" s="56"/>
      <c r="O8" s="56"/>
      <c r="P8" s="56"/>
    </row>
    <row r="9" spans="1:17" ht="25.5" customHeight="1" x14ac:dyDescent="0.2">
      <c r="A9" s="46" t="s">
        <v>3</v>
      </c>
      <c r="B9" s="47" t="s">
        <v>4</v>
      </c>
      <c r="C9" s="47" t="s">
        <v>5</v>
      </c>
      <c r="D9" s="49" t="s">
        <v>6</v>
      </c>
      <c r="E9" s="50"/>
      <c r="F9" s="50"/>
      <c r="G9" s="50"/>
      <c r="H9" s="50"/>
      <c r="I9" s="50"/>
      <c r="J9" s="50"/>
      <c r="K9" s="50"/>
      <c r="L9" s="50"/>
      <c r="M9" s="50"/>
      <c r="N9" s="50"/>
      <c r="O9" s="50"/>
      <c r="P9" s="51"/>
    </row>
    <row r="10" spans="1:17" x14ac:dyDescent="0.2">
      <c r="A10" s="46"/>
      <c r="B10" s="48"/>
      <c r="C10" s="48"/>
      <c r="D10" s="2" t="s">
        <v>7</v>
      </c>
      <c r="E10" s="2" t="s">
        <v>8</v>
      </c>
      <c r="F10" s="2" t="s">
        <v>9</v>
      </c>
      <c r="G10" s="2" t="s">
        <v>10</v>
      </c>
      <c r="H10" s="3" t="s">
        <v>11</v>
      </c>
      <c r="I10" s="2" t="s">
        <v>12</v>
      </c>
      <c r="J10" s="3" t="s">
        <v>13</v>
      </c>
      <c r="K10" s="2" t="s">
        <v>14</v>
      </c>
      <c r="L10" s="2" t="s">
        <v>15</v>
      </c>
      <c r="M10" s="2" t="s">
        <v>16</v>
      </c>
      <c r="N10" s="2" t="s">
        <v>17</v>
      </c>
      <c r="O10" s="3" t="s">
        <v>18</v>
      </c>
      <c r="P10" s="2" t="s">
        <v>19</v>
      </c>
    </row>
    <row r="11" spans="1:17" x14ac:dyDescent="0.2">
      <c r="A11" s="4" t="s">
        <v>20</v>
      </c>
      <c r="B11" s="5"/>
      <c r="C11" s="5"/>
      <c r="D11" s="5"/>
      <c r="E11" s="5"/>
      <c r="F11" s="5"/>
      <c r="G11" s="5"/>
      <c r="H11" s="5"/>
      <c r="I11" s="5"/>
      <c r="J11" s="5"/>
      <c r="K11" s="5"/>
      <c r="L11" s="5"/>
      <c r="M11" s="5"/>
      <c r="N11" s="5"/>
      <c r="O11" s="5"/>
      <c r="P11" s="5"/>
    </row>
    <row r="12" spans="1:17" x14ac:dyDescent="0.2">
      <c r="A12" s="6" t="s">
        <v>21</v>
      </c>
      <c r="B12" s="16">
        <f>B13+B14+B17+B15+B16</f>
        <v>728933490</v>
      </c>
      <c r="C12" s="16">
        <f t="shared" ref="C12:P12" si="0">C13+C14+C17+C15+C16</f>
        <v>860759983</v>
      </c>
      <c r="D12" s="16">
        <f t="shared" si="0"/>
        <v>42166398.729999997</v>
      </c>
      <c r="E12" s="16">
        <f t="shared" si="0"/>
        <v>67470798.340000004</v>
      </c>
      <c r="F12" s="16">
        <f t="shared" si="0"/>
        <v>59416250.550000004</v>
      </c>
      <c r="G12" s="16">
        <f t="shared" si="0"/>
        <v>59460932.210000001</v>
      </c>
      <c r="H12" s="16">
        <f t="shared" si="0"/>
        <v>57983836.249999993</v>
      </c>
      <c r="I12" s="16">
        <f t="shared" si="0"/>
        <v>82204828.809999987</v>
      </c>
      <c r="J12" s="16">
        <f t="shared" si="0"/>
        <v>58096525.810000002</v>
      </c>
      <c r="K12" s="16">
        <f t="shared" si="0"/>
        <v>58536379.570000008</v>
      </c>
      <c r="L12" s="16">
        <f t="shared" si="0"/>
        <v>64407957.81000001</v>
      </c>
      <c r="M12" s="16">
        <f t="shared" si="0"/>
        <v>59717261</v>
      </c>
      <c r="N12" s="16">
        <f t="shared" si="0"/>
        <v>150848845.52999997</v>
      </c>
      <c r="O12" s="16">
        <f t="shared" si="0"/>
        <v>100435280.10000001</v>
      </c>
      <c r="P12" s="16">
        <f t="shared" si="0"/>
        <v>860745294.7099998</v>
      </c>
    </row>
    <row r="13" spans="1:17" x14ac:dyDescent="0.2">
      <c r="A13" s="8" t="s">
        <v>22</v>
      </c>
      <c r="B13" s="28">
        <v>582024694</v>
      </c>
      <c r="C13" s="28">
        <v>663836609.08000004</v>
      </c>
      <c r="D13" s="28">
        <v>36647731.009999998</v>
      </c>
      <c r="E13" s="28">
        <v>54506027.07</v>
      </c>
      <c r="F13" s="28">
        <v>49707053.410000004</v>
      </c>
      <c r="G13" s="28">
        <v>49771985.740000002</v>
      </c>
      <c r="H13" s="28">
        <v>48290361.169999994</v>
      </c>
      <c r="I13" s="28">
        <v>72819292.139999986</v>
      </c>
      <c r="J13" s="28">
        <v>48772146.759999998</v>
      </c>
      <c r="K13" s="28">
        <v>49234201.280000001</v>
      </c>
      <c r="L13" s="28">
        <v>46740860.020000003</v>
      </c>
      <c r="M13" s="28">
        <v>50488749.57</v>
      </c>
      <c r="N13" s="28">
        <v>97715621.429999977</v>
      </c>
      <c r="O13" s="28">
        <v>59142567.270000003</v>
      </c>
      <c r="P13" s="28">
        <f t="shared" ref="P13:P37" si="1">D13+E13+F13+G13+H13+I13+J13+K13+L13+M13+N13+O13</f>
        <v>663836596.86999989</v>
      </c>
    </row>
    <row r="14" spans="1:17" x14ac:dyDescent="0.2">
      <c r="A14" s="8" t="s">
        <v>23</v>
      </c>
      <c r="B14" s="28">
        <v>69874474</v>
      </c>
      <c r="C14" s="28">
        <v>110303547.92</v>
      </c>
      <c r="D14" s="28">
        <v>30000</v>
      </c>
      <c r="E14" s="28">
        <v>4794000</v>
      </c>
      <c r="F14" s="28">
        <v>2257000</v>
      </c>
      <c r="G14" s="28">
        <v>2236249</v>
      </c>
      <c r="H14" s="28">
        <v>2453149</v>
      </c>
      <c r="I14" s="28">
        <v>2281291</v>
      </c>
      <c r="J14" s="28">
        <v>2293111</v>
      </c>
      <c r="K14" s="28">
        <v>2297164.34</v>
      </c>
      <c r="L14" s="28">
        <v>10705584.66</v>
      </c>
      <c r="M14" s="28">
        <v>2189273</v>
      </c>
      <c r="N14" s="28">
        <v>45975821.82</v>
      </c>
      <c r="O14" s="28">
        <v>32780998.340000004</v>
      </c>
      <c r="P14" s="28">
        <f t="shared" si="1"/>
        <v>110293642.16</v>
      </c>
    </row>
    <row r="15" spans="1:17" x14ac:dyDescent="0.2">
      <c r="A15" s="9" t="s">
        <v>24</v>
      </c>
      <c r="B15" s="28">
        <f>IFERROR(VLOOKUP(#REF!,[1]PRESUPUESTO!$A:$U,5,0),0)</f>
        <v>0</v>
      </c>
      <c r="C15" s="28">
        <f>IFERROR(VLOOKUP(#REF!,[1]PRESUPUESTO!$A:$U,9,0),0)</f>
        <v>0</v>
      </c>
      <c r="D15" s="28">
        <f>IFERROR(VLOOKUP(#REF!,[1]SIGEF!$A:$O,3,0),0)</f>
        <v>0</v>
      </c>
      <c r="E15" s="28">
        <f>IFERROR(VLOOKUP(#REF!,[1]SIGEF!$A:$O,4,0),0)</f>
        <v>0</v>
      </c>
      <c r="F15" s="28">
        <f>IFERROR(VLOOKUP(#REF!,[1]SIGEF!$A:$O,5,0),0)</f>
        <v>0</v>
      </c>
      <c r="G15" s="28">
        <f>IFERROR(VLOOKUP(#REF!,[1]SIGEF!$A:$O,6,0),0)</f>
        <v>0</v>
      </c>
      <c r="H15" s="28">
        <f>IFERROR(VLOOKUP(#REF!,[1]SIGEF!$A:$O,7,0),0)</f>
        <v>0</v>
      </c>
      <c r="I15" s="28">
        <f>IFERROR(VLOOKUP(#REF!,[1]SIGEF!$A:$O,8,0),0)</f>
        <v>0</v>
      </c>
      <c r="J15" s="28">
        <f>IFERROR(VLOOKUP(#REF!,[1]SIGEF!$A:$O,9,0),0)</f>
        <v>0</v>
      </c>
      <c r="K15" s="28">
        <v>0</v>
      </c>
      <c r="L15" s="28">
        <f>IFERROR(VLOOKUP(#REF!,[1]SIGEF!#REF!,12,0),0)</f>
        <v>0</v>
      </c>
      <c r="M15" s="28">
        <f>IFERROR(VLOOKUP(#REF!,[1]SIGEF!#REF!,13,0),0)</f>
        <v>0</v>
      </c>
      <c r="N15" s="28">
        <f>IFERROR(VLOOKUP(#REF!,[1]SIGEF!#REF!,14,0),0)</f>
        <v>0</v>
      </c>
      <c r="O15" s="28">
        <f>IFERROR(VLOOKUP(#REF!,[1]SIGEF!#REF!,15,0),0)</f>
        <v>0</v>
      </c>
      <c r="P15" s="28">
        <f t="shared" si="1"/>
        <v>0</v>
      </c>
      <c r="Q15" s="10"/>
    </row>
    <row r="16" spans="1:17" x14ac:dyDescent="0.2">
      <c r="A16" s="9" t="s">
        <v>25</v>
      </c>
      <c r="B16" s="28">
        <f>IFERROR(VLOOKUP(#REF!,[1]PRESUPUESTO!$A:$U,5,0),0)</f>
        <v>0</v>
      </c>
      <c r="C16" s="28">
        <f>IFERROR(VLOOKUP(#REF!,[1]PRESUPUESTO!$A:$U,9,0),0)</f>
        <v>0</v>
      </c>
      <c r="D16" s="28">
        <f>IFERROR(VLOOKUP(#REF!,[1]SIGEF!$A:$O,3,0),0)</f>
        <v>0</v>
      </c>
      <c r="E16" s="28">
        <f>IFERROR(VLOOKUP(#REF!,[1]SIGEF!$A:$O,4,0),0)</f>
        <v>0</v>
      </c>
      <c r="F16" s="28">
        <f>IFERROR(VLOOKUP(#REF!,[1]SIGEF!$A:$O,5,0),0)</f>
        <v>0</v>
      </c>
      <c r="G16" s="28">
        <f>IFERROR(VLOOKUP(#REF!,[1]SIGEF!$A:$O,6,0),0)</f>
        <v>0</v>
      </c>
      <c r="H16" s="28">
        <f>IFERROR(VLOOKUP(#REF!,[1]SIGEF!$A:$O,7,0),0)</f>
        <v>0</v>
      </c>
      <c r="I16" s="28">
        <f>IFERROR(VLOOKUP(#REF!,[1]SIGEF!$A:$O,8,0),0)</f>
        <v>0</v>
      </c>
      <c r="J16" s="28">
        <f>IFERROR(VLOOKUP(#REF!,[1]SIGEF!$A:$O,9,0),0)</f>
        <v>0</v>
      </c>
      <c r="K16" s="28">
        <v>0</v>
      </c>
      <c r="L16" s="28">
        <f>IFERROR(VLOOKUP(#REF!,[1]SIGEF!#REF!,12,0),0)</f>
        <v>0</v>
      </c>
      <c r="M16" s="28">
        <f>IFERROR(VLOOKUP(#REF!,[1]SIGEF!#REF!,13,0),0)</f>
        <v>0</v>
      </c>
      <c r="N16" s="28">
        <f>IFERROR(VLOOKUP(#REF!,[1]SIGEF!#REF!,14,0),0)</f>
        <v>0</v>
      </c>
      <c r="O16" s="28">
        <f>IFERROR(VLOOKUP(#REF!,[1]SIGEF!#REF!,15,0),0)</f>
        <v>0</v>
      </c>
      <c r="P16" s="28">
        <f t="shared" si="1"/>
        <v>0</v>
      </c>
    </row>
    <row r="17" spans="1:16" x14ac:dyDescent="0.2">
      <c r="A17" s="9" t="s">
        <v>26</v>
      </c>
      <c r="B17" s="28">
        <v>77034322</v>
      </c>
      <c r="C17" s="28">
        <v>86619826</v>
      </c>
      <c r="D17" s="28">
        <v>5488667.7200000007</v>
      </c>
      <c r="E17" s="28">
        <v>8170771.2700000005</v>
      </c>
      <c r="F17" s="28">
        <v>7452197.1399999978</v>
      </c>
      <c r="G17" s="28">
        <v>7452697.4699999997</v>
      </c>
      <c r="H17" s="28">
        <v>7240326.080000001</v>
      </c>
      <c r="I17" s="28">
        <v>7104245.669999999</v>
      </c>
      <c r="J17" s="28">
        <v>7031268.0500000007</v>
      </c>
      <c r="K17" s="28">
        <v>7005013.9500000002</v>
      </c>
      <c r="L17" s="28">
        <v>6961513.1299999999</v>
      </c>
      <c r="M17" s="28">
        <v>7039238.4299999988</v>
      </c>
      <c r="N17" s="28">
        <v>7157402.2799999993</v>
      </c>
      <c r="O17" s="28">
        <v>8511714.4899999984</v>
      </c>
      <c r="P17" s="28">
        <f t="shared" si="1"/>
        <v>86615055.680000007</v>
      </c>
    </row>
    <row r="18" spans="1:16" x14ac:dyDescent="0.2">
      <c r="A18" s="6" t="s">
        <v>27</v>
      </c>
      <c r="B18" s="27">
        <f>B19+B20+B21+B22+B23+B24+B25+B26+B27</f>
        <v>337120471</v>
      </c>
      <c r="C18" s="27">
        <f t="shared" ref="C18:P18" si="2">C19+C20+C21+C22+C23+C24+C25+C26+C27</f>
        <v>342114125.92000002</v>
      </c>
      <c r="D18" s="27">
        <f t="shared" si="2"/>
        <v>8427054.8399999999</v>
      </c>
      <c r="E18" s="27">
        <f t="shared" si="2"/>
        <v>9057936.1899999995</v>
      </c>
      <c r="F18" s="27">
        <f t="shared" si="2"/>
        <v>13883710.82</v>
      </c>
      <c r="G18" s="27">
        <f t="shared" si="2"/>
        <v>10642736.920000002</v>
      </c>
      <c r="H18" s="27">
        <f t="shared" si="2"/>
        <v>15092844.780000001</v>
      </c>
      <c r="I18" s="27">
        <f t="shared" si="2"/>
        <v>33740563.960000001</v>
      </c>
      <c r="J18" s="27">
        <f t="shared" si="2"/>
        <v>37849169.799999997</v>
      </c>
      <c r="K18" s="27">
        <f t="shared" si="2"/>
        <v>25970581.18</v>
      </c>
      <c r="L18" s="27">
        <f t="shared" si="2"/>
        <v>24452193.210000001</v>
      </c>
      <c r="M18" s="27">
        <f t="shared" si="2"/>
        <v>37341483.009999998</v>
      </c>
      <c r="N18" s="27">
        <f t="shared" si="2"/>
        <v>36867331.030000001</v>
      </c>
      <c r="O18" s="27">
        <f t="shared" si="2"/>
        <v>74795316.170000002</v>
      </c>
      <c r="P18" s="27">
        <f t="shared" si="2"/>
        <v>328120921.90999997</v>
      </c>
    </row>
    <row r="19" spans="1:16" x14ac:dyDescent="0.2">
      <c r="A19" s="8" t="s">
        <v>28</v>
      </c>
      <c r="B19" s="28">
        <v>114956500</v>
      </c>
      <c r="C19" s="28">
        <v>120423745</v>
      </c>
      <c r="D19" s="28">
        <v>8427054.8399999999</v>
      </c>
      <c r="E19" s="28">
        <v>8250533.0499999998</v>
      </c>
      <c r="F19" s="28">
        <v>9412928.6699999999</v>
      </c>
      <c r="G19" s="28">
        <v>9099405.8000000007</v>
      </c>
      <c r="H19" s="28">
        <v>8364509.4100000001</v>
      </c>
      <c r="I19" s="28">
        <v>12117195.390000002</v>
      </c>
      <c r="J19" s="28">
        <v>10408680.73</v>
      </c>
      <c r="K19" s="28">
        <v>11837972.5</v>
      </c>
      <c r="L19" s="28">
        <v>9078255.8900000006</v>
      </c>
      <c r="M19" s="28">
        <v>12683507.639999999</v>
      </c>
      <c r="N19" s="28">
        <v>10978648.470000001</v>
      </c>
      <c r="O19" s="28">
        <v>9765047.5900000017</v>
      </c>
      <c r="P19" s="28">
        <f t="shared" si="1"/>
        <v>120423739.98</v>
      </c>
    </row>
    <row r="20" spans="1:16" x14ac:dyDescent="0.2">
      <c r="A20" s="9" t="s">
        <v>29</v>
      </c>
      <c r="B20" s="28">
        <v>12255000</v>
      </c>
      <c r="C20" s="28">
        <v>14796336.42</v>
      </c>
      <c r="D20" s="28">
        <v>0</v>
      </c>
      <c r="E20" s="28">
        <v>0</v>
      </c>
      <c r="F20" s="28">
        <v>121114.89</v>
      </c>
      <c r="G20" s="28">
        <v>0</v>
      </c>
      <c r="H20" s="28">
        <v>0</v>
      </c>
      <c r="I20" s="28">
        <v>2304353.84</v>
      </c>
      <c r="J20" s="28">
        <v>348572</v>
      </c>
      <c r="K20" s="28">
        <v>585693</v>
      </c>
      <c r="L20" s="28">
        <v>804488.60000000009</v>
      </c>
      <c r="M20" s="28">
        <v>0</v>
      </c>
      <c r="N20" s="28">
        <v>2165625.09</v>
      </c>
      <c r="O20" s="28">
        <v>6381772.0700000012</v>
      </c>
      <c r="P20" s="28">
        <f t="shared" si="1"/>
        <v>12711619.490000002</v>
      </c>
    </row>
    <row r="21" spans="1:16" x14ac:dyDescent="0.2">
      <c r="A21" s="8" t="s">
        <v>30</v>
      </c>
      <c r="B21" s="28">
        <v>2000000</v>
      </c>
      <c r="C21" s="28">
        <v>6598999.7300000004</v>
      </c>
      <c r="D21" s="28">
        <v>0</v>
      </c>
      <c r="E21" s="28">
        <v>92150</v>
      </c>
      <c r="F21" s="28">
        <v>85000</v>
      </c>
      <c r="G21" s="28">
        <v>52450</v>
      </c>
      <c r="H21" s="28">
        <v>31500</v>
      </c>
      <c r="I21" s="28">
        <v>170150</v>
      </c>
      <c r="J21" s="28">
        <v>80350</v>
      </c>
      <c r="K21" s="28">
        <v>57150</v>
      </c>
      <c r="L21" s="28">
        <v>142150</v>
      </c>
      <c r="M21" s="28">
        <v>92500</v>
      </c>
      <c r="N21" s="28">
        <v>4836850</v>
      </c>
      <c r="O21" s="28">
        <v>958749.73</v>
      </c>
      <c r="P21" s="28">
        <f t="shared" si="1"/>
        <v>6598999.7300000004</v>
      </c>
    </row>
    <row r="22" spans="1:16" x14ac:dyDescent="0.2">
      <c r="A22" s="8" t="s">
        <v>31</v>
      </c>
      <c r="B22" s="28">
        <v>5000000</v>
      </c>
      <c r="C22" s="28">
        <v>4262602.66</v>
      </c>
      <c r="D22" s="28">
        <v>0</v>
      </c>
      <c r="E22" s="28">
        <v>0</v>
      </c>
      <c r="F22" s="28">
        <v>0</v>
      </c>
      <c r="G22" s="28">
        <v>0</v>
      </c>
      <c r="H22" s="28">
        <v>0</v>
      </c>
      <c r="I22" s="28"/>
      <c r="J22" s="28"/>
      <c r="K22" s="28"/>
      <c r="L22" s="28">
        <v>0</v>
      </c>
      <c r="M22" s="28">
        <v>0</v>
      </c>
      <c r="N22" s="28">
        <v>0</v>
      </c>
      <c r="O22" s="28">
        <v>4262592.66</v>
      </c>
      <c r="P22" s="28">
        <f t="shared" si="1"/>
        <v>4262592.66</v>
      </c>
    </row>
    <row r="23" spans="1:16" x14ac:dyDescent="0.2">
      <c r="A23" s="8" t="s">
        <v>32</v>
      </c>
      <c r="B23" s="28">
        <v>33033996</v>
      </c>
      <c r="C23" s="28">
        <v>38715087.509999998</v>
      </c>
      <c r="D23" s="28">
        <v>0</v>
      </c>
      <c r="E23" s="28">
        <v>0</v>
      </c>
      <c r="F23" s="28">
        <v>877960</v>
      </c>
      <c r="G23" s="28">
        <v>419258.4</v>
      </c>
      <c r="H23" s="28">
        <v>318736.88</v>
      </c>
      <c r="I23" s="28">
        <v>478590</v>
      </c>
      <c r="J23" s="28">
        <v>6291997.5199999996</v>
      </c>
      <c r="K23" s="28">
        <v>1966244.12</v>
      </c>
      <c r="L23" s="28">
        <v>4607295.1300000008</v>
      </c>
      <c r="M23" s="28">
        <v>10281364.399999999</v>
      </c>
      <c r="N23" s="28">
        <v>6226571.3600000003</v>
      </c>
      <c r="O23" s="28">
        <v>5078005.5500000007</v>
      </c>
      <c r="P23" s="28">
        <f t="shared" si="1"/>
        <v>36546023.359999999</v>
      </c>
    </row>
    <row r="24" spans="1:16" x14ac:dyDescent="0.2">
      <c r="A24" s="8" t="s">
        <v>33</v>
      </c>
      <c r="B24" s="28">
        <v>12390000</v>
      </c>
      <c r="C24" s="28">
        <v>9453792</v>
      </c>
      <c r="D24" s="28">
        <v>0</v>
      </c>
      <c r="E24" s="28">
        <v>715253.14</v>
      </c>
      <c r="F24" s="28">
        <v>1466357.08</v>
      </c>
      <c r="G24" s="28">
        <v>759875.17</v>
      </c>
      <c r="H24" s="28">
        <v>0</v>
      </c>
      <c r="I24" s="28">
        <v>1433331.47</v>
      </c>
      <c r="J24" s="28">
        <v>854720.91</v>
      </c>
      <c r="K24" s="28">
        <v>0</v>
      </c>
      <c r="L24" s="28">
        <v>849184.48</v>
      </c>
      <c r="M24" s="28">
        <v>854179.56</v>
      </c>
      <c r="N24" s="28">
        <v>1680888.4700000002</v>
      </c>
      <c r="O24" s="28">
        <v>500000</v>
      </c>
      <c r="P24" s="28">
        <f t="shared" si="1"/>
        <v>9113790.2800000012</v>
      </c>
    </row>
    <row r="25" spans="1:16" ht="16.149999999999999" customHeight="1" x14ac:dyDescent="0.2">
      <c r="A25" s="9" t="s">
        <v>34</v>
      </c>
      <c r="B25" s="28">
        <v>80284975</v>
      </c>
      <c r="C25" s="28">
        <v>60105573.030000001</v>
      </c>
      <c r="D25" s="28">
        <v>0</v>
      </c>
      <c r="E25" s="28">
        <v>0</v>
      </c>
      <c r="F25" s="28">
        <v>1188256.3500000001</v>
      </c>
      <c r="G25" s="28">
        <v>152565.54999999999</v>
      </c>
      <c r="H25" s="28">
        <v>4111355.83</v>
      </c>
      <c r="I25" s="28">
        <v>1374241.85</v>
      </c>
      <c r="J25" s="28">
        <v>18537960.729999997</v>
      </c>
      <c r="K25" s="28">
        <v>7054728.0900000008</v>
      </c>
      <c r="L25" s="28">
        <v>1046916.4400000001</v>
      </c>
      <c r="M25" s="28">
        <v>4763038.0999999996</v>
      </c>
      <c r="N25" s="28">
        <v>5752569.9600000009</v>
      </c>
      <c r="O25" s="28">
        <v>10216008.310000001</v>
      </c>
      <c r="P25" s="28">
        <f t="shared" si="1"/>
        <v>54197641.210000001</v>
      </c>
    </row>
    <row r="26" spans="1:16" x14ac:dyDescent="0.2">
      <c r="A26" s="9" t="s">
        <v>35</v>
      </c>
      <c r="B26" s="28">
        <v>38200000</v>
      </c>
      <c r="C26" s="28">
        <v>59159798.270000011</v>
      </c>
      <c r="D26" s="28">
        <v>0</v>
      </c>
      <c r="E26" s="28">
        <v>0</v>
      </c>
      <c r="F26" s="28">
        <v>528262.40000000002</v>
      </c>
      <c r="G26" s="28">
        <v>0</v>
      </c>
      <c r="H26" s="28">
        <v>42480</v>
      </c>
      <c r="I26" s="28">
        <v>15384889.08</v>
      </c>
      <c r="J26" s="28">
        <v>573516.90999999992</v>
      </c>
      <c r="K26" s="28">
        <v>21240</v>
      </c>
      <c r="L26" s="28">
        <v>7664361.6699999999</v>
      </c>
      <c r="M26" s="28">
        <v>948818.21000000008</v>
      </c>
      <c r="N26" s="28">
        <v>2550350.6799999997</v>
      </c>
      <c r="O26" s="28">
        <v>30321922.299999997</v>
      </c>
      <c r="P26" s="28">
        <f t="shared" si="1"/>
        <v>58035841.25</v>
      </c>
    </row>
    <row r="27" spans="1:16" x14ac:dyDescent="0.2">
      <c r="A27" s="9" t="s">
        <v>36</v>
      </c>
      <c r="B27" s="28">
        <v>39000000</v>
      </c>
      <c r="C27" s="28">
        <v>28598191.299999997</v>
      </c>
      <c r="D27" s="28">
        <v>0</v>
      </c>
      <c r="E27" s="28">
        <v>0</v>
      </c>
      <c r="F27" s="28">
        <v>203831.43</v>
      </c>
      <c r="G27" s="28">
        <v>159182</v>
      </c>
      <c r="H27" s="28">
        <v>2224262.66</v>
      </c>
      <c r="I27" s="28">
        <v>477812.33</v>
      </c>
      <c r="J27" s="28">
        <v>753371</v>
      </c>
      <c r="K27" s="28">
        <v>4447553.4700000007</v>
      </c>
      <c r="L27" s="28">
        <v>259541</v>
      </c>
      <c r="M27" s="28">
        <v>7718075.1000000006</v>
      </c>
      <c r="N27" s="28">
        <v>2675827</v>
      </c>
      <c r="O27" s="28">
        <v>7311217.96</v>
      </c>
      <c r="P27" s="28">
        <f t="shared" si="1"/>
        <v>26230673.950000003</v>
      </c>
    </row>
    <row r="28" spans="1:16" x14ac:dyDescent="0.2">
      <c r="A28" s="6" t="s">
        <v>37</v>
      </c>
      <c r="B28" s="27">
        <f>B37+B35+B34+B33+B32+B31+B30+B29+B36</f>
        <v>77278821</v>
      </c>
      <c r="C28" s="27">
        <f t="shared" ref="C28:P28" si="3">C37+C35+C34+C33+C32+C31+C30+C29+C36</f>
        <v>38742382</v>
      </c>
      <c r="D28" s="27">
        <f t="shared" si="3"/>
        <v>0</v>
      </c>
      <c r="E28" s="27">
        <f t="shared" si="3"/>
        <v>0</v>
      </c>
      <c r="F28" s="27">
        <f t="shared" si="3"/>
        <v>944998.83000000007</v>
      </c>
      <c r="G28" s="27">
        <f t="shared" si="3"/>
        <v>167110</v>
      </c>
      <c r="H28" s="27">
        <f t="shared" si="3"/>
        <v>143842</v>
      </c>
      <c r="I28" s="27">
        <f t="shared" si="3"/>
        <v>2535894.75</v>
      </c>
      <c r="J28" s="27">
        <f t="shared" si="3"/>
        <v>753783.68</v>
      </c>
      <c r="K28" s="27">
        <f t="shared" si="3"/>
        <v>6098293.2699999996</v>
      </c>
      <c r="L28" s="27">
        <f t="shared" si="3"/>
        <v>3249109.2100000004</v>
      </c>
      <c r="M28" s="27">
        <f t="shared" si="3"/>
        <v>474056.1</v>
      </c>
      <c r="N28" s="27">
        <f t="shared" si="3"/>
        <v>7532742.71</v>
      </c>
      <c r="O28" s="27">
        <f t="shared" si="3"/>
        <v>14670894.030000001</v>
      </c>
      <c r="P28" s="27">
        <f t="shared" si="3"/>
        <v>36570724.579999998</v>
      </c>
    </row>
    <row r="29" spans="1:16" x14ac:dyDescent="0.2">
      <c r="A29" s="9" t="s">
        <v>38</v>
      </c>
      <c r="B29" s="28">
        <v>3710000</v>
      </c>
      <c r="C29" s="28">
        <v>3969073</v>
      </c>
      <c r="D29" s="28">
        <v>0</v>
      </c>
      <c r="E29" s="28">
        <v>0</v>
      </c>
      <c r="F29" s="28">
        <v>0</v>
      </c>
      <c r="G29" s="28">
        <v>0</v>
      </c>
      <c r="H29" s="28">
        <v>0</v>
      </c>
      <c r="I29" s="28">
        <v>1052324</v>
      </c>
      <c r="J29" s="28">
        <v>105205.9</v>
      </c>
      <c r="K29" s="28">
        <v>659465</v>
      </c>
      <c r="L29" s="28">
        <v>411997</v>
      </c>
      <c r="M29" s="28">
        <v>0</v>
      </c>
      <c r="N29" s="28">
        <v>48915</v>
      </c>
      <c r="O29" s="28">
        <v>1376017.69</v>
      </c>
      <c r="P29" s="28">
        <f t="shared" si="1"/>
        <v>3653924.59</v>
      </c>
    </row>
    <row r="30" spans="1:16" x14ac:dyDescent="0.2">
      <c r="A30" s="8" t="s">
        <v>39</v>
      </c>
      <c r="B30" s="28">
        <v>6425000</v>
      </c>
      <c r="C30" s="28">
        <v>1859398</v>
      </c>
      <c r="D30" s="28">
        <v>0</v>
      </c>
      <c r="E30" s="28">
        <v>0</v>
      </c>
      <c r="F30" s="28">
        <v>109740</v>
      </c>
      <c r="G30" s="28">
        <v>0</v>
      </c>
      <c r="H30" s="28">
        <v>0</v>
      </c>
      <c r="I30" s="28">
        <v>293837.61</v>
      </c>
      <c r="J30" s="28">
        <v>0</v>
      </c>
      <c r="K30" s="28">
        <v>0</v>
      </c>
      <c r="L30" s="28">
        <v>453238</v>
      </c>
      <c r="M30" s="28">
        <v>0</v>
      </c>
      <c r="N30" s="28">
        <v>4125</v>
      </c>
      <c r="O30" s="28">
        <v>272094.8</v>
      </c>
      <c r="P30" s="28">
        <f t="shared" si="1"/>
        <v>1133035.4099999999</v>
      </c>
    </row>
    <row r="31" spans="1:16" x14ac:dyDescent="0.2">
      <c r="A31" s="9" t="s">
        <v>40</v>
      </c>
      <c r="B31" s="28">
        <v>5575000</v>
      </c>
      <c r="C31" s="28">
        <v>2418436</v>
      </c>
      <c r="D31" s="28">
        <v>0</v>
      </c>
      <c r="E31" s="28">
        <v>0</v>
      </c>
      <c r="F31" s="28">
        <v>0</v>
      </c>
      <c r="G31" s="28">
        <v>0</v>
      </c>
      <c r="H31" s="28">
        <v>0</v>
      </c>
      <c r="I31" s="28">
        <v>392940</v>
      </c>
      <c r="J31" s="28">
        <v>347072.99</v>
      </c>
      <c r="K31" s="28">
        <v>10525</v>
      </c>
      <c r="L31" s="28">
        <v>245594.58000000002</v>
      </c>
      <c r="M31" s="28">
        <v>0</v>
      </c>
      <c r="N31" s="28">
        <v>518905</v>
      </c>
      <c r="O31" s="28">
        <v>902434.36</v>
      </c>
      <c r="P31" s="28">
        <f t="shared" si="1"/>
        <v>2417471.9300000002</v>
      </c>
    </row>
    <row r="32" spans="1:16" x14ac:dyDescent="0.2">
      <c r="A32" s="8" t="s">
        <v>41</v>
      </c>
      <c r="B32" s="28">
        <f>IFERROR(VLOOKUP(#REF!,[1]PRESUPUESTO!$A:$U,5,0),0)</f>
        <v>0</v>
      </c>
      <c r="C32" s="28">
        <f>IFERROR(VLOOKUP(#REF!,[1]PRESUPUESTO!$A:$U,9,0),0)</f>
        <v>0</v>
      </c>
      <c r="D32" s="28">
        <f>IFERROR(VLOOKUP(#REF!,[1]SIGEF!$A:$O,3,0),0)</f>
        <v>0</v>
      </c>
      <c r="E32" s="28">
        <f>IFERROR(VLOOKUP(#REF!,[1]SIGEF!$A:$O,4,0),0)</f>
        <v>0</v>
      </c>
      <c r="F32" s="28">
        <f>IFERROR(VLOOKUP(#REF!,[1]SIGEF!$A:$O,5,0),0)</f>
        <v>0</v>
      </c>
      <c r="G32" s="28">
        <f>IFERROR(VLOOKUP(#REF!,[1]SIGEF!$A:$O,6,0),0)</f>
        <v>0</v>
      </c>
      <c r="H32" s="28">
        <f>IFERROR(VLOOKUP(#REF!,[1]SIGEF!$A:$O,7,0),0)</f>
        <v>0</v>
      </c>
      <c r="I32" s="28">
        <f>IFERROR(VLOOKUP(#REF!,[1]SIGEF!$A:$O,8,0),0)</f>
        <v>0</v>
      </c>
      <c r="J32" s="28">
        <f>IFERROR(VLOOKUP(#REF!,[1]SIGEF!$A:$O,9,0),0)</f>
        <v>0</v>
      </c>
      <c r="K32" s="28">
        <v>0</v>
      </c>
      <c r="L32" s="28">
        <f>IFERROR(VLOOKUP(#REF!,[1]SIGEF!#REF!,12,0),0)</f>
        <v>0</v>
      </c>
      <c r="M32" s="28">
        <f>IFERROR(VLOOKUP(#REF!,[1]SIGEF!#REF!,13,0),0)</f>
        <v>0</v>
      </c>
      <c r="N32" s="28">
        <f>IFERROR(VLOOKUP(#REF!,[1]SIGEF!#REF!,14,0),0)</f>
        <v>0</v>
      </c>
      <c r="O32" s="28">
        <f>IFERROR(VLOOKUP(#REF!,[1]SIGEF!#REF!,15,0),0)</f>
        <v>0</v>
      </c>
      <c r="P32" s="28">
        <f t="shared" si="1"/>
        <v>0</v>
      </c>
    </row>
    <row r="33" spans="1:16" x14ac:dyDescent="0.2">
      <c r="A33" s="9" t="s">
        <v>42</v>
      </c>
      <c r="B33" s="28">
        <v>1105000</v>
      </c>
      <c r="C33" s="28">
        <v>601106</v>
      </c>
      <c r="D33" s="28">
        <v>0</v>
      </c>
      <c r="E33" s="28">
        <v>0</v>
      </c>
      <c r="F33" s="28">
        <v>0</v>
      </c>
      <c r="G33" s="28">
        <v>0</v>
      </c>
      <c r="H33" s="28">
        <v>0</v>
      </c>
      <c r="I33" s="28">
        <v>0</v>
      </c>
      <c r="J33" s="28">
        <v>0</v>
      </c>
      <c r="K33" s="28">
        <v>27398.47</v>
      </c>
      <c r="L33" s="28">
        <v>24308.04</v>
      </c>
      <c r="M33" s="28">
        <v>39204.32</v>
      </c>
      <c r="N33" s="28">
        <v>359580.22</v>
      </c>
      <c r="O33" s="28">
        <v>150612.71</v>
      </c>
      <c r="P33" s="28">
        <f t="shared" si="1"/>
        <v>601103.76</v>
      </c>
    </row>
    <row r="34" spans="1:16" x14ac:dyDescent="0.2">
      <c r="A34" s="9" t="s">
        <v>43</v>
      </c>
      <c r="B34" s="28">
        <v>5475121</v>
      </c>
      <c r="C34" s="28">
        <v>673948</v>
      </c>
      <c r="D34" s="28">
        <v>0</v>
      </c>
      <c r="E34" s="28">
        <v>0</v>
      </c>
      <c r="F34" s="28">
        <v>0</v>
      </c>
      <c r="G34" s="28">
        <v>0</v>
      </c>
      <c r="H34" s="28">
        <v>0</v>
      </c>
      <c r="I34" s="28">
        <v>13260.22</v>
      </c>
      <c r="J34" s="28">
        <v>6545</v>
      </c>
      <c r="K34" s="28">
        <v>0</v>
      </c>
      <c r="L34" s="28">
        <v>75244.67</v>
      </c>
      <c r="M34" s="28">
        <v>1335</v>
      </c>
      <c r="N34" s="28">
        <v>2377.6999999999998</v>
      </c>
      <c r="O34" s="28">
        <v>571206.47</v>
      </c>
      <c r="P34" s="28">
        <f t="shared" si="1"/>
        <v>669969.05999999994</v>
      </c>
    </row>
    <row r="35" spans="1:16" x14ac:dyDescent="0.2">
      <c r="A35" s="9" t="s">
        <v>44</v>
      </c>
      <c r="B35" s="28">
        <v>29331700</v>
      </c>
      <c r="C35" s="28">
        <v>19234023</v>
      </c>
      <c r="D35" s="28">
        <v>0</v>
      </c>
      <c r="E35" s="28">
        <v>0</v>
      </c>
      <c r="F35" s="28">
        <v>269581.2</v>
      </c>
      <c r="G35" s="28">
        <v>167110</v>
      </c>
      <c r="H35" s="28">
        <v>0</v>
      </c>
      <c r="I35" s="28">
        <v>51036.800000000003</v>
      </c>
      <c r="J35" s="28">
        <v>104818.19</v>
      </c>
      <c r="K35" s="28">
        <v>5243374.8</v>
      </c>
      <c r="L35" s="28">
        <v>153504.33000000002</v>
      </c>
      <c r="M35" s="28">
        <v>386615.8</v>
      </c>
      <c r="N35" s="28">
        <v>5680672.6100000003</v>
      </c>
      <c r="O35" s="28">
        <v>6704068.7400000002</v>
      </c>
      <c r="P35" s="28">
        <f t="shared" si="1"/>
        <v>18760782.469999999</v>
      </c>
    </row>
    <row r="36" spans="1:16" ht="16.5" x14ac:dyDescent="0.2">
      <c r="A36" s="9" t="s">
        <v>45</v>
      </c>
      <c r="B36" s="28">
        <f>IFERROR(VLOOKUP(#REF!,[1]PRESUPUESTO!$A:$U,5,0),0)</f>
        <v>0</v>
      </c>
      <c r="C36" s="28">
        <f>IFERROR(VLOOKUP(#REF!,[1]PRESUPUESTO!$A:$U,9,0),0)</f>
        <v>0</v>
      </c>
      <c r="D36" s="28">
        <f>IFERROR(VLOOKUP(#REF!,[1]SIGEF!$A:$O,3,0),0)</f>
        <v>0</v>
      </c>
      <c r="E36" s="28">
        <f>IFERROR(VLOOKUP(#REF!,[1]SIGEF!$A:$O,4,0),0)</f>
        <v>0</v>
      </c>
      <c r="F36" s="28">
        <f>IFERROR(VLOOKUP(#REF!,[1]SIGEF!$A:$O,5,0),0)</f>
        <v>0</v>
      </c>
      <c r="G36" s="28">
        <f>IFERROR(VLOOKUP(#REF!,[1]SIGEF!$A:$O,6,0),0)</f>
        <v>0</v>
      </c>
      <c r="H36" s="28">
        <f>IFERROR(VLOOKUP(#REF!,[1]SIGEF!$A:$O,7,0),0)</f>
        <v>0</v>
      </c>
      <c r="I36" s="28">
        <f>IFERROR(VLOOKUP(#REF!,[1]SIGEF!$A:$O,8,0),0)</f>
        <v>0</v>
      </c>
      <c r="J36" s="28">
        <f>IFERROR(VLOOKUP(#REF!,[1]SIGEF!$A:$O,9,0),0)</f>
        <v>0</v>
      </c>
      <c r="K36" s="28">
        <v>0</v>
      </c>
      <c r="L36" s="28">
        <f>IFERROR(VLOOKUP(#REF!,[1]SIGEF!#REF!,12,0),0)</f>
        <v>0</v>
      </c>
      <c r="M36" s="28">
        <f>IFERROR(VLOOKUP(#REF!,[1]SIGEF!#REF!,13,0),0)</f>
        <v>0</v>
      </c>
      <c r="N36" s="28">
        <f>IFERROR(VLOOKUP(#REF!,[1]SIGEF!#REF!,14,0),0)</f>
        <v>0</v>
      </c>
      <c r="O36" s="28">
        <f>IFERROR(VLOOKUP(#REF!,[1]SIGEF!#REF!,15,0),0)</f>
        <v>0</v>
      </c>
      <c r="P36" s="28">
        <f t="shared" si="1"/>
        <v>0</v>
      </c>
    </row>
    <row r="37" spans="1:16" x14ac:dyDescent="0.2">
      <c r="A37" s="8" t="s">
        <v>46</v>
      </c>
      <c r="B37" s="28">
        <v>25657000</v>
      </c>
      <c r="C37" s="28">
        <v>9986398</v>
      </c>
      <c r="D37" s="28">
        <v>0</v>
      </c>
      <c r="E37" s="28">
        <v>0</v>
      </c>
      <c r="F37" s="28">
        <v>565677.63</v>
      </c>
      <c r="G37" s="28">
        <v>0</v>
      </c>
      <c r="H37" s="28">
        <v>143842</v>
      </c>
      <c r="I37" s="28">
        <v>732496.12</v>
      </c>
      <c r="J37" s="28">
        <v>190141.6</v>
      </c>
      <c r="K37" s="28">
        <v>157530</v>
      </c>
      <c r="L37" s="28">
        <v>1885222.5900000003</v>
      </c>
      <c r="M37" s="28">
        <v>46900.979999999996</v>
      </c>
      <c r="N37" s="28">
        <v>918167.17999999993</v>
      </c>
      <c r="O37" s="28">
        <v>4694459.26</v>
      </c>
      <c r="P37" s="28">
        <f t="shared" si="1"/>
        <v>9334437.3599999994</v>
      </c>
    </row>
    <row r="38" spans="1:16" x14ac:dyDescent="0.2">
      <c r="A38" s="6" t="s">
        <v>47</v>
      </c>
      <c r="B38" s="27">
        <f>B39+B40+B42+B44+B45+B46+B41+B43</f>
        <v>906285648</v>
      </c>
      <c r="C38" s="27">
        <f t="shared" ref="C38:P38" si="4">C39+C40+C42+C44+C45+C46+C41+C43</f>
        <v>1084849897</v>
      </c>
      <c r="D38" s="27">
        <f t="shared" si="4"/>
        <v>48753923.450000003</v>
      </c>
      <c r="E38" s="27">
        <f t="shared" si="4"/>
        <v>63290088.200000003</v>
      </c>
      <c r="F38" s="27">
        <f t="shared" si="4"/>
        <v>88457968.430000007</v>
      </c>
      <c r="G38" s="27">
        <f t="shared" si="4"/>
        <v>69059805.049999997</v>
      </c>
      <c r="H38" s="27">
        <f t="shared" si="4"/>
        <v>69132675.280000001</v>
      </c>
      <c r="I38" s="27">
        <f t="shared" si="4"/>
        <v>104709640.50999999</v>
      </c>
      <c r="J38" s="27">
        <f t="shared" si="4"/>
        <v>83837142.969999999</v>
      </c>
      <c r="K38" s="27">
        <f t="shared" si="4"/>
        <v>89582257.469999999</v>
      </c>
      <c r="L38" s="27">
        <f t="shared" si="4"/>
        <v>55293792.109999999</v>
      </c>
      <c r="M38" s="27">
        <f t="shared" si="4"/>
        <v>93088834.87999998</v>
      </c>
      <c r="N38" s="27">
        <f t="shared" si="4"/>
        <v>116173350.14</v>
      </c>
      <c r="O38" s="27">
        <f t="shared" si="4"/>
        <v>203358917.56</v>
      </c>
      <c r="P38" s="27">
        <f t="shared" si="4"/>
        <v>1084738396.05</v>
      </c>
    </row>
    <row r="39" spans="1:16" x14ac:dyDescent="0.2">
      <c r="A39" s="9" t="s">
        <v>48</v>
      </c>
      <c r="B39" s="28">
        <v>80051097</v>
      </c>
      <c r="C39" s="36">
        <v>124782309</v>
      </c>
      <c r="D39" s="28">
        <v>100000</v>
      </c>
      <c r="E39" s="28">
        <v>100000</v>
      </c>
      <c r="F39" s="28">
        <v>9504574.4800000004</v>
      </c>
      <c r="G39" s="28">
        <v>11334374.850000001</v>
      </c>
      <c r="H39" s="28">
        <v>6961975.0800000001</v>
      </c>
      <c r="I39" s="28">
        <v>19098170.310000002</v>
      </c>
      <c r="J39" s="28">
        <v>13453169.82</v>
      </c>
      <c r="K39" s="28">
        <v>8106815.5200000005</v>
      </c>
      <c r="L39" s="28">
        <v>1852666.66</v>
      </c>
      <c r="M39" s="28">
        <v>12411480.129999999</v>
      </c>
      <c r="N39" s="28">
        <v>11720973.380000001</v>
      </c>
      <c r="O39" s="28">
        <v>30027544.510000002</v>
      </c>
      <c r="P39" s="28">
        <f t="shared" ref="P39:P75" si="5">D39+E39+F39+G39+H39+I39+J39+K39+L39+M39+N39+O39</f>
        <v>124671744.73999999</v>
      </c>
    </row>
    <row r="40" spans="1:16" x14ac:dyDescent="0.2">
      <c r="A40" s="9" t="s">
        <v>49</v>
      </c>
      <c r="B40" s="28">
        <v>409808934</v>
      </c>
      <c r="C40" s="36">
        <v>409808934</v>
      </c>
      <c r="D40" s="28">
        <v>20650189.25</v>
      </c>
      <c r="E40" s="28">
        <v>29369354</v>
      </c>
      <c r="F40" s="28">
        <v>45011594.75</v>
      </c>
      <c r="G40" s="28">
        <v>31677046</v>
      </c>
      <c r="H40" s="28">
        <v>31677046</v>
      </c>
      <c r="I40" s="28">
        <v>31677046</v>
      </c>
      <c r="J40" s="28">
        <v>20650188.950000003</v>
      </c>
      <c r="K40" s="28">
        <v>42703902.75</v>
      </c>
      <c r="L40" s="28">
        <v>20885986.25</v>
      </c>
      <c r="M40" s="28">
        <v>42939700.75</v>
      </c>
      <c r="N40" s="28">
        <v>32953487.25</v>
      </c>
      <c r="O40" s="28">
        <v>59613391.560000002</v>
      </c>
      <c r="P40" s="28">
        <f t="shared" si="5"/>
        <v>409808933.50999999</v>
      </c>
    </row>
    <row r="41" spans="1:16" x14ac:dyDescent="0.2">
      <c r="A41" s="9" t="s">
        <v>50</v>
      </c>
      <c r="B41" s="28">
        <f>IFERROR(VLOOKUP(#REF!,[1]PRESUPUESTO!$A:$U,5,0),0)</f>
        <v>0</v>
      </c>
      <c r="C41" s="28">
        <f>IFERROR(VLOOKUP(#REF!,[1]PRESUPUESTO!$A:$U,9,0),0)</f>
        <v>0</v>
      </c>
      <c r="D41" s="28">
        <f>IFERROR(VLOOKUP(#REF!,[1]SIGEF!$A:$O,3,0),0)</f>
        <v>0</v>
      </c>
      <c r="E41" s="28">
        <f>IFERROR(VLOOKUP(#REF!,[1]SIGEF!$A:$O,4,0),0)</f>
        <v>0</v>
      </c>
      <c r="F41" s="28">
        <f>IFERROR(VLOOKUP(#REF!,[1]SIGEF!$A:$O,5,0),0)</f>
        <v>0</v>
      </c>
      <c r="G41" s="28">
        <f>IFERROR(VLOOKUP(#REF!,[1]SIGEF!$A:$O,6,0),0)</f>
        <v>0</v>
      </c>
      <c r="H41" s="28">
        <f>IFERROR(VLOOKUP(#REF!,[1]SIGEF!$A:$O,7,0),0)</f>
        <v>0</v>
      </c>
      <c r="I41" s="28">
        <f>IFERROR(VLOOKUP(#REF!,[1]SIGEF!$A:$O,8,0),0)</f>
        <v>0</v>
      </c>
      <c r="J41" s="28">
        <f>IFERROR(VLOOKUP(#REF!,[1]SIGEF!$A:$O,9,0),0)</f>
        <v>0</v>
      </c>
      <c r="K41" s="28">
        <v>0</v>
      </c>
      <c r="L41" s="28">
        <f>IFERROR(VLOOKUP(#REF!,[1]SIGEF!#REF!,12,0),0)</f>
        <v>0</v>
      </c>
      <c r="M41" s="28">
        <f>IFERROR(VLOOKUP(#REF!,[1]SIGEF!#REF!,13,0),0)</f>
        <v>0</v>
      </c>
      <c r="N41" s="28">
        <f>IFERROR(VLOOKUP(#REF!,[1]SIGEF!#REF!,14,0),0)</f>
        <v>0</v>
      </c>
      <c r="O41" s="28">
        <v>0</v>
      </c>
      <c r="P41" s="28">
        <f t="shared" si="5"/>
        <v>0</v>
      </c>
    </row>
    <row r="42" spans="1:16" ht="16.5" x14ac:dyDescent="0.2">
      <c r="A42" s="9" t="s">
        <v>51</v>
      </c>
      <c r="B42" s="28">
        <v>109657636</v>
      </c>
      <c r="C42" s="28">
        <v>195336868</v>
      </c>
      <c r="D42" s="28">
        <v>8538769.5399999991</v>
      </c>
      <c r="E42" s="28">
        <v>8538769.5399999991</v>
      </c>
      <c r="F42" s="28">
        <v>8538769.5399999991</v>
      </c>
      <c r="G42" s="28">
        <v>8538769.5399999991</v>
      </c>
      <c r="H42" s="28">
        <v>8538769.5399999991</v>
      </c>
      <c r="I42" s="28">
        <v>34549104.539999999</v>
      </c>
      <c r="J42" s="28">
        <v>18538769.539999999</v>
      </c>
      <c r="K42" s="28">
        <v>13538769.539999999</v>
      </c>
      <c r="L42" s="28">
        <v>13538769.540000001</v>
      </c>
      <c r="M42" s="28">
        <v>13538769.539999999</v>
      </c>
      <c r="N42" s="28">
        <v>34269937.560000002</v>
      </c>
      <c r="O42" s="28">
        <v>24668900.039999999</v>
      </c>
      <c r="P42" s="28">
        <f t="shared" si="5"/>
        <v>195336868</v>
      </c>
    </row>
    <row r="43" spans="1:16" ht="16.5" x14ac:dyDescent="0.2">
      <c r="A43" s="9" t="s">
        <v>52</v>
      </c>
      <c r="B43" s="28">
        <f>IFERROR(VLOOKUP(#REF!,[1]PRESUPUESTO!$A:$U,5,0),0)</f>
        <v>0</v>
      </c>
      <c r="C43" s="28">
        <f>IFERROR(VLOOKUP(#REF!,[1]PRESUPUESTO!$A:$U,9,0),0)</f>
        <v>0</v>
      </c>
      <c r="D43" s="28">
        <f>IFERROR(VLOOKUP(#REF!,[1]SIGEF!$A:$O,3,0),0)</f>
        <v>0</v>
      </c>
      <c r="E43" s="28">
        <f>IFERROR(VLOOKUP(#REF!,[1]SIGEF!$A:$O,4,0),0)</f>
        <v>0</v>
      </c>
      <c r="F43" s="28">
        <f>IFERROR(VLOOKUP(#REF!,[1]SIGEF!$A:$O,5,0),0)</f>
        <v>0</v>
      </c>
      <c r="G43" s="28">
        <f>IFERROR(VLOOKUP(#REF!,[1]SIGEF!$A:$O,6,0),0)</f>
        <v>0</v>
      </c>
      <c r="H43" s="28">
        <f>IFERROR(VLOOKUP(#REF!,[1]SIGEF!$A:$O,7,0),0)</f>
        <v>0</v>
      </c>
      <c r="I43" s="28">
        <f>IFERROR(VLOOKUP(#REF!,[1]SIGEF!$A:$O,8,0),0)</f>
        <v>0</v>
      </c>
      <c r="J43" s="28">
        <f>IFERROR(VLOOKUP(#REF!,[1]SIGEF!$A:$O,9,0),0)</f>
        <v>0</v>
      </c>
      <c r="K43" s="28">
        <v>0</v>
      </c>
      <c r="L43" s="28">
        <f>IFERROR(VLOOKUP(#REF!,[1]SIGEF!#REF!,12,0),0)</f>
        <v>0</v>
      </c>
      <c r="M43" s="28">
        <f>IFERROR(VLOOKUP(#REF!,[1]SIGEF!#REF!,13,0),0)</f>
        <v>0</v>
      </c>
      <c r="N43" s="28">
        <f>IFERROR(VLOOKUP(#REF!,[1]SIGEF!#REF!,14,0),0)</f>
        <v>0</v>
      </c>
      <c r="O43" s="28">
        <v>0</v>
      </c>
      <c r="P43" s="28">
        <f t="shared" si="5"/>
        <v>0</v>
      </c>
    </row>
    <row r="44" spans="1:16" x14ac:dyDescent="0.2">
      <c r="A44" s="8" t="s">
        <v>53</v>
      </c>
      <c r="B44" s="28">
        <f>IFERROR(VLOOKUP(#REF!,[1]PRESUPUESTO!$A:$U,5,0),0)</f>
        <v>0</v>
      </c>
      <c r="C44" s="28">
        <f>IFERROR(VLOOKUP(#REF!,[1]PRESUPUESTO!$A:$U,9,0),0)</f>
        <v>0</v>
      </c>
      <c r="D44" s="28">
        <f>IFERROR(VLOOKUP(#REF!,[1]SIGEF!$A:$O,3,0),0)</f>
        <v>0</v>
      </c>
      <c r="E44" s="28">
        <f>IFERROR(VLOOKUP(#REF!,[1]SIGEF!$A:$O,4,0),0)</f>
        <v>0</v>
      </c>
      <c r="F44" s="28">
        <f>IFERROR(VLOOKUP(#REF!,[1]SIGEF!$A:$O,5,0),0)</f>
        <v>0</v>
      </c>
      <c r="G44" s="28">
        <f>IFERROR(VLOOKUP(#REF!,[1]SIGEF!$A:$O,6,0),0)</f>
        <v>0</v>
      </c>
      <c r="H44" s="28">
        <f>IFERROR(VLOOKUP(#REF!,[1]SIGEF!$A:$O,7,0),0)</f>
        <v>0</v>
      </c>
      <c r="I44" s="28">
        <f>IFERROR(VLOOKUP(#REF!,[1]SIGEF!$A:$O,8,0),0)</f>
        <v>0</v>
      </c>
      <c r="J44" s="28">
        <f>IFERROR(VLOOKUP(#REF!,[1]SIGEF!$A:$O,9,0),0)</f>
        <v>0</v>
      </c>
      <c r="K44" s="28">
        <v>0</v>
      </c>
      <c r="L44" s="28">
        <f>IFERROR(VLOOKUP(#REF!,[1]SIGEF!#REF!,12,0),0)</f>
        <v>0</v>
      </c>
      <c r="M44" s="28">
        <f>IFERROR(VLOOKUP(#REF!,[1]SIGEF!#REF!,13,0),0)</f>
        <v>0</v>
      </c>
      <c r="N44" s="28">
        <f>IFERROR(VLOOKUP(#REF!,[1]SIGEF!#REF!,14,0),0)</f>
        <v>0</v>
      </c>
      <c r="O44" s="28">
        <v>0</v>
      </c>
      <c r="P44" s="28">
        <f t="shared" si="5"/>
        <v>0</v>
      </c>
    </row>
    <row r="45" spans="1:16" x14ac:dyDescent="0.2">
      <c r="A45" s="9" t="s">
        <v>54</v>
      </c>
      <c r="B45" s="28">
        <v>11556832</v>
      </c>
      <c r="C45" s="28">
        <v>11830766</v>
      </c>
      <c r="D45" s="28">
        <v>0</v>
      </c>
      <c r="E45" s="28">
        <v>0</v>
      </c>
      <c r="F45" s="28">
        <v>0</v>
      </c>
      <c r="G45" s="28">
        <v>0</v>
      </c>
      <c r="H45" s="28">
        <v>555000</v>
      </c>
      <c r="I45" s="28">
        <v>0</v>
      </c>
      <c r="J45" s="28">
        <v>0</v>
      </c>
      <c r="K45" s="28">
        <v>0</v>
      </c>
      <c r="L45" s="28">
        <v>0</v>
      </c>
      <c r="M45" s="28">
        <v>10999514.800000001</v>
      </c>
      <c r="N45" s="28">
        <f>IFERROR(VLOOKUP(#REF!,[1]SIGEF!#REF!,14,0),0)</f>
        <v>0</v>
      </c>
      <c r="O45" s="28">
        <v>276250</v>
      </c>
      <c r="P45" s="28">
        <f t="shared" si="5"/>
        <v>11830764.800000001</v>
      </c>
    </row>
    <row r="46" spans="1:16" x14ac:dyDescent="0.2">
      <c r="A46" s="9" t="s">
        <v>55</v>
      </c>
      <c r="B46" s="28">
        <v>295211149</v>
      </c>
      <c r="C46" s="28">
        <v>343091020</v>
      </c>
      <c r="D46" s="28">
        <v>19464964.66</v>
      </c>
      <c r="E46" s="28">
        <v>25281964.66</v>
      </c>
      <c r="F46" s="28">
        <v>25403029.66</v>
      </c>
      <c r="G46" s="28">
        <v>17509614.66</v>
      </c>
      <c r="H46" s="28">
        <v>21399884.66</v>
      </c>
      <c r="I46" s="28">
        <v>19385319.66</v>
      </c>
      <c r="J46" s="28">
        <v>31195014.66</v>
      </c>
      <c r="K46" s="28">
        <v>25232769.66</v>
      </c>
      <c r="L46" s="28">
        <v>19016369.66</v>
      </c>
      <c r="M46" s="28">
        <v>13199369.66</v>
      </c>
      <c r="N46" s="28">
        <v>37228951.950000003</v>
      </c>
      <c r="O46" s="28">
        <v>88772831.449999988</v>
      </c>
      <c r="P46" s="28">
        <f t="shared" si="5"/>
        <v>343090085</v>
      </c>
    </row>
    <row r="47" spans="1:16" s="12" customFormat="1" ht="15" x14ac:dyDescent="0.2">
      <c r="A47" s="6" t="s">
        <v>56</v>
      </c>
      <c r="B47" s="27">
        <f>SUM(B48:B53)</f>
        <v>45000000</v>
      </c>
      <c r="C47" s="27">
        <f t="shared" ref="C47:P47" si="6">SUM(C48:C53)</f>
        <v>259551229.11000001</v>
      </c>
      <c r="D47" s="27">
        <f t="shared" si="6"/>
        <v>0</v>
      </c>
      <c r="E47" s="27">
        <f t="shared" si="6"/>
        <v>0</v>
      </c>
      <c r="F47" s="27">
        <f t="shared" si="6"/>
        <v>0</v>
      </c>
      <c r="G47" s="27">
        <f t="shared" si="6"/>
        <v>0</v>
      </c>
      <c r="H47" s="27">
        <f t="shared" si="6"/>
        <v>0</v>
      </c>
      <c r="I47" s="27">
        <f t="shared" si="6"/>
        <v>0</v>
      </c>
      <c r="J47" s="27">
        <f t="shared" si="6"/>
        <v>45000000</v>
      </c>
      <c r="K47" s="27">
        <f t="shared" si="6"/>
        <v>0</v>
      </c>
      <c r="L47" s="27">
        <f t="shared" si="6"/>
        <v>0</v>
      </c>
      <c r="M47" s="27">
        <f t="shared" si="6"/>
        <v>0</v>
      </c>
      <c r="N47" s="27">
        <f t="shared" si="6"/>
        <v>57270461.109999999</v>
      </c>
      <c r="O47" s="27">
        <f t="shared" si="6"/>
        <v>157280768</v>
      </c>
      <c r="P47" s="27">
        <f t="shared" si="6"/>
        <v>259551229.11000001</v>
      </c>
    </row>
    <row r="48" spans="1:16" x14ac:dyDescent="0.2">
      <c r="A48" s="9" t="s">
        <v>57</v>
      </c>
      <c r="B48" s="28">
        <v>45000000</v>
      </c>
      <c r="C48" s="28">
        <f>IFERROR(VLOOKUP(#REF!,[1]PRESUPUESTO!$A:$U,9,0),0)</f>
        <v>0</v>
      </c>
      <c r="D48" s="28">
        <f>IFERROR(VLOOKUP(#REF!,[1]SIGEF!$A:$O,3,0),0)</f>
        <v>0</v>
      </c>
      <c r="E48" s="28">
        <f>IFERROR(VLOOKUP(#REF!,[1]SIGEF!$A:$O,4,0),0)</f>
        <v>0</v>
      </c>
      <c r="F48" s="28">
        <f>IFERROR(VLOOKUP(#REF!,[1]SIGEF!$A:$O,5,0),0)</f>
        <v>0</v>
      </c>
      <c r="G48" s="28">
        <f>IFERROR(VLOOKUP(#REF!,[1]SIGEF!$A:$O,6,0),0)</f>
        <v>0</v>
      </c>
      <c r="H48" s="28">
        <f>IFERROR(VLOOKUP(#REF!,[1]SIGEF!$A:$O,7,0),0)</f>
        <v>0</v>
      </c>
      <c r="I48" s="28">
        <f>IFERROR(VLOOKUP(#REF!,[1]SIGEF!$A:$O,8,0),0)</f>
        <v>0</v>
      </c>
      <c r="J48" s="28">
        <f>IFERROR(VLOOKUP(#REF!,[1]SIGEF!$A:$O,9,0),0)</f>
        <v>0</v>
      </c>
      <c r="K48" s="28">
        <f>IFERROR(VLOOKUP(#REF!,[1]SIGEF!#REF!,11,0),0)</f>
        <v>0</v>
      </c>
      <c r="L48" s="28">
        <f>IFERROR(VLOOKUP(#REF!,[1]SIGEF!#REF!,12,0),0)</f>
        <v>0</v>
      </c>
      <c r="M48" s="28">
        <f>IFERROR(VLOOKUP(#REF!,[1]SIGEF!#REF!,13,0),0)</f>
        <v>0</v>
      </c>
      <c r="N48" s="28">
        <f>IFERROR(VLOOKUP(#REF!,[1]SIGEF!#REF!,14,0),0)</f>
        <v>0</v>
      </c>
      <c r="O48" s="28">
        <f>IFERROR(VLOOKUP(#REF!,[1]SIGEF!#REF!,15,0),0)</f>
        <v>0</v>
      </c>
      <c r="P48" s="28">
        <f t="shared" si="5"/>
        <v>0</v>
      </c>
    </row>
    <row r="49" spans="1:16" x14ac:dyDescent="0.2">
      <c r="A49" s="9" t="s">
        <v>58</v>
      </c>
      <c r="B49" s="28">
        <v>0</v>
      </c>
      <c r="C49" s="28">
        <v>56530461.109999999</v>
      </c>
      <c r="D49" s="28">
        <v>0</v>
      </c>
      <c r="E49" s="28">
        <v>0</v>
      </c>
      <c r="F49" s="28">
        <v>0</v>
      </c>
      <c r="G49" s="28">
        <v>0</v>
      </c>
      <c r="H49" s="28">
        <v>0</v>
      </c>
      <c r="I49" s="28">
        <v>0</v>
      </c>
      <c r="J49" s="28">
        <v>45000000</v>
      </c>
      <c r="K49" s="28">
        <v>0</v>
      </c>
      <c r="L49" s="28">
        <v>0</v>
      </c>
      <c r="M49" s="28">
        <v>0</v>
      </c>
      <c r="N49" s="28">
        <v>11530461.109999999</v>
      </c>
      <c r="O49" s="28">
        <f>IFERROR(VLOOKUP(#REF!,[1]SIGEF!#REF!,15,0),0)</f>
        <v>0</v>
      </c>
      <c r="P49" s="28">
        <f t="shared" si="5"/>
        <v>56530461.109999999</v>
      </c>
    </row>
    <row r="50" spans="1:16" x14ac:dyDescent="0.2">
      <c r="A50" s="9" t="s">
        <v>59</v>
      </c>
      <c r="B50" s="28">
        <v>0</v>
      </c>
      <c r="C50" s="28">
        <f>IFERROR(VLOOKUP(#REF!,[1]PRESUPUESTO!$A:$U,9,0),0)</f>
        <v>0</v>
      </c>
      <c r="D50" s="28">
        <f>IFERROR(VLOOKUP(#REF!,[1]SIGEF!$A:$O,3,0),0)</f>
        <v>0</v>
      </c>
      <c r="E50" s="28">
        <f>IFERROR(VLOOKUP(#REF!,[1]SIGEF!$A:$O,4,0),0)</f>
        <v>0</v>
      </c>
      <c r="F50" s="28">
        <f>IFERROR(VLOOKUP(#REF!,[1]SIGEF!$A:$O,5,0),0)</f>
        <v>0</v>
      </c>
      <c r="G50" s="28">
        <f>IFERROR(VLOOKUP(#REF!,[1]SIGEF!$A:$O,6,0),0)</f>
        <v>0</v>
      </c>
      <c r="H50" s="28">
        <f>IFERROR(VLOOKUP(#REF!,[1]SIGEF!$A:$O,7,0),0)</f>
        <v>0</v>
      </c>
      <c r="I50" s="28">
        <f>IFERROR(VLOOKUP(#REF!,[1]SIGEF!$A:$O,8,0),0)</f>
        <v>0</v>
      </c>
      <c r="J50" s="28">
        <f>IFERROR(VLOOKUP(#REF!,[1]SIGEF!$A:$O,9,0),0)</f>
        <v>0</v>
      </c>
      <c r="K50" s="28">
        <f>IFERROR(VLOOKUP(#REF!,[1]SIGEF!#REF!,11,0),0)</f>
        <v>0</v>
      </c>
      <c r="L50" s="28">
        <f>IFERROR(VLOOKUP(#REF!,[1]SIGEF!#REF!,12,0),0)</f>
        <v>0</v>
      </c>
      <c r="M50" s="28">
        <f>IFERROR(VLOOKUP(#REF!,[1]SIGEF!#REF!,13,0),0)</f>
        <v>0</v>
      </c>
      <c r="N50" s="28">
        <f>IFERROR(VLOOKUP(#REF!,[1]SIGEF!#REF!,14,0),0)</f>
        <v>0</v>
      </c>
      <c r="O50" s="28">
        <f>IFERROR(VLOOKUP(#REF!,[1]SIGEF!#REF!,15,0),0)</f>
        <v>0</v>
      </c>
      <c r="P50" s="28">
        <f t="shared" si="5"/>
        <v>0</v>
      </c>
    </row>
    <row r="51" spans="1:16" ht="16.5" x14ac:dyDescent="0.2">
      <c r="A51" s="9" t="s">
        <v>60</v>
      </c>
      <c r="B51" s="28">
        <v>0</v>
      </c>
      <c r="C51" s="28">
        <v>203020768</v>
      </c>
      <c r="D51" s="28">
        <f>IFERROR(VLOOKUP(#REF!,[1]SIGEF!$A:$O,3,0),0)</f>
        <v>0</v>
      </c>
      <c r="E51" s="28">
        <f>IFERROR(VLOOKUP(#REF!,[1]SIGEF!$A:$O,4,0),0)</f>
        <v>0</v>
      </c>
      <c r="F51" s="28">
        <f>IFERROR(VLOOKUP(#REF!,[1]SIGEF!$A:$O,5,0),0)</f>
        <v>0</v>
      </c>
      <c r="G51" s="28">
        <f>IFERROR(VLOOKUP(#REF!,[1]SIGEF!$A:$O,6,0),0)</f>
        <v>0</v>
      </c>
      <c r="H51" s="28">
        <f>IFERROR(VLOOKUP(#REF!,[1]SIGEF!$A:$O,7,0),0)</f>
        <v>0</v>
      </c>
      <c r="I51" s="28">
        <f>IFERROR(VLOOKUP(#REF!,[1]SIGEF!$A:$O,8,0),0)</f>
        <v>0</v>
      </c>
      <c r="J51" s="28">
        <f>IFERROR(VLOOKUP(#REF!,[1]SIGEF!$A:$O,9,0),0)</f>
        <v>0</v>
      </c>
      <c r="K51" s="28">
        <f>IFERROR(VLOOKUP(#REF!,[1]SIGEF!#REF!,11,0),0)</f>
        <v>0</v>
      </c>
      <c r="L51" s="28">
        <f>IFERROR(VLOOKUP(#REF!,[1]SIGEF!#REF!,12,0),0)</f>
        <v>0</v>
      </c>
      <c r="M51" s="28">
        <f>IFERROR(VLOOKUP(#REF!,[1]SIGEF!#REF!,13,0),0)</f>
        <v>0</v>
      </c>
      <c r="N51" s="28">
        <v>45740000</v>
      </c>
      <c r="O51" s="28">
        <v>157280768</v>
      </c>
      <c r="P51" s="28">
        <f t="shared" si="5"/>
        <v>203020768</v>
      </c>
    </row>
    <row r="52" spans="1:16" x14ac:dyDescent="0.2">
      <c r="A52" s="9" t="s">
        <v>61</v>
      </c>
      <c r="B52" s="28">
        <v>0</v>
      </c>
      <c r="C52" s="28">
        <f>IFERROR(VLOOKUP(#REF!,[1]PRESUPUESTO!$A:$U,9,0),0)</f>
        <v>0</v>
      </c>
      <c r="D52" s="28">
        <f>IFERROR(VLOOKUP(#REF!,[1]SIGEF!$A:$O,3,0),0)</f>
        <v>0</v>
      </c>
      <c r="E52" s="28">
        <f>IFERROR(VLOOKUP(#REF!,[1]SIGEF!$A:$O,4,0),0)</f>
        <v>0</v>
      </c>
      <c r="F52" s="28">
        <f>IFERROR(VLOOKUP(#REF!,[1]SIGEF!$A:$O,5,0),0)</f>
        <v>0</v>
      </c>
      <c r="G52" s="28">
        <f>IFERROR(VLOOKUP(#REF!,[1]SIGEF!$A:$O,6,0),0)</f>
        <v>0</v>
      </c>
      <c r="H52" s="28">
        <f>IFERROR(VLOOKUP(#REF!,[1]SIGEF!$A:$O,7,0),0)</f>
        <v>0</v>
      </c>
      <c r="I52" s="28">
        <f>IFERROR(VLOOKUP(#REF!,[1]SIGEF!$A:$O,8,0),0)</f>
        <v>0</v>
      </c>
      <c r="J52" s="28">
        <f>IFERROR(VLOOKUP(#REF!,[1]SIGEF!$A:$O,9,0),0)</f>
        <v>0</v>
      </c>
      <c r="K52" s="28">
        <f>IFERROR(VLOOKUP(#REF!,[1]SIGEF!#REF!,11,0),0)</f>
        <v>0</v>
      </c>
      <c r="L52" s="28">
        <f>IFERROR(VLOOKUP(#REF!,[1]SIGEF!#REF!,12,0),0)</f>
        <v>0</v>
      </c>
      <c r="M52" s="28">
        <f>IFERROR(VLOOKUP(#REF!,[1]SIGEF!#REF!,13,0),0)</f>
        <v>0</v>
      </c>
      <c r="N52" s="28">
        <f>IFERROR(VLOOKUP(#REF!,[1]SIGEF!#REF!,14,0),0)</f>
        <v>0</v>
      </c>
      <c r="O52" s="28">
        <f>IFERROR(VLOOKUP(#REF!,[1]SIGEF!#REF!,15,0),0)</f>
        <v>0</v>
      </c>
      <c r="P52" s="28">
        <f t="shared" si="5"/>
        <v>0</v>
      </c>
    </row>
    <row r="53" spans="1:16" x14ac:dyDescent="0.2">
      <c r="A53" s="9" t="s">
        <v>62</v>
      </c>
      <c r="B53" s="28">
        <v>0</v>
      </c>
      <c r="C53" s="28">
        <f>IFERROR(VLOOKUP(#REF!,[1]PRESUPUESTO!$A:$U,9,0),0)</f>
        <v>0</v>
      </c>
      <c r="D53" s="28">
        <f>IFERROR(VLOOKUP(#REF!,[1]SIGEF!$A:$O,3,0),0)</f>
        <v>0</v>
      </c>
      <c r="E53" s="28">
        <f>IFERROR(VLOOKUP(#REF!,[1]SIGEF!$A:$O,4,0),0)</f>
        <v>0</v>
      </c>
      <c r="F53" s="28">
        <f>IFERROR(VLOOKUP(#REF!,[1]SIGEF!$A:$O,5,0),0)</f>
        <v>0</v>
      </c>
      <c r="G53" s="28">
        <f>IFERROR(VLOOKUP(#REF!,[1]SIGEF!$A:$O,6,0),0)</f>
        <v>0</v>
      </c>
      <c r="H53" s="28">
        <f>IFERROR(VLOOKUP(#REF!,[1]SIGEF!$A:$O,7,0),0)</f>
        <v>0</v>
      </c>
      <c r="I53" s="28">
        <f>IFERROR(VLOOKUP(#REF!,[1]SIGEF!$A:$O,8,0),0)</f>
        <v>0</v>
      </c>
      <c r="J53" s="28">
        <f>IFERROR(VLOOKUP(#REF!,[1]SIGEF!$A:$O,9,0),0)</f>
        <v>0</v>
      </c>
      <c r="K53" s="28">
        <f>IFERROR(VLOOKUP(#REF!,[1]SIGEF!#REF!,11,0),0)</f>
        <v>0</v>
      </c>
      <c r="L53" s="28">
        <f>IFERROR(VLOOKUP(#REF!,[1]SIGEF!#REF!,12,0),0)</f>
        <v>0</v>
      </c>
      <c r="M53" s="28">
        <f>IFERROR(VLOOKUP(#REF!,[1]SIGEF!#REF!,13,0),0)</f>
        <v>0</v>
      </c>
      <c r="N53" s="28">
        <f>IFERROR(VLOOKUP(#REF!,[1]SIGEF!#REF!,14,0),0)</f>
        <v>0</v>
      </c>
      <c r="O53" s="28">
        <f>IFERROR(VLOOKUP(#REF!,[1]SIGEF!#REF!,15,0),0)</f>
        <v>0</v>
      </c>
      <c r="P53" s="28">
        <f t="shared" si="5"/>
        <v>0</v>
      </c>
    </row>
    <row r="54" spans="1:16" x14ac:dyDescent="0.2">
      <c r="A54" s="6" t="s">
        <v>63</v>
      </c>
      <c r="B54" s="27">
        <f>B55+B56+B58+B59+B60+B62+B57+B63+B61</f>
        <v>21157058</v>
      </c>
      <c r="C54" s="27">
        <f t="shared" ref="C54:P54" si="7">C55+C56+C58+C59+C60+C62+C57+C63+C61</f>
        <v>45017873</v>
      </c>
      <c r="D54" s="27">
        <f t="shared" si="7"/>
        <v>0</v>
      </c>
      <c r="E54" s="27">
        <f t="shared" si="7"/>
        <v>0</v>
      </c>
      <c r="F54" s="27">
        <f t="shared" si="7"/>
        <v>5194690.75</v>
      </c>
      <c r="G54" s="27">
        <f t="shared" si="7"/>
        <v>0</v>
      </c>
      <c r="H54" s="27">
        <f t="shared" si="7"/>
        <v>118298.66</v>
      </c>
      <c r="I54" s="27">
        <f t="shared" si="7"/>
        <v>0</v>
      </c>
      <c r="J54" s="27">
        <f t="shared" si="7"/>
        <v>5982536.6900000004</v>
      </c>
      <c r="K54" s="27">
        <f t="shared" si="7"/>
        <v>0</v>
      </c>
      <c r="L54" s="27">
        <f t="shared" si="7"/>
        <v>1273225.9100000001</v>
      </c>
      <c r="M54" s="27">
        <f t="shared" si="7"/>
        <v>1123554.8500000001</v>
      </c>
      <c r="N54" s="27">
        <f t="shared" si="7"/>
        <v>100460.19</v>
      </c>
      <c r="O54" s="27">
        <f t="shared" si="7"/>
        <v>26712972.630000003</v>
      </c>
      <c r="P54" s="27">
        <f t="shared" si="7"/>
        <v>40505739.680000007</v>
      </c>
    </row>
    <row r="55" spans="1:16" x14ac:dyDescent="0.2">
      <c r="A55" s="8" t="s">
        <v>64</v>
      </c>
      <c r="B55" s="28">
        <v>8500000</v>
      </c>
      <c r="C55" s="28">
        <v>14717076</v>
      </c>
      <c r="D55" s="28">
        <v>0</v>
      </c>
      <c r="E55" s="28">
        <v>0</v>
      </c>
      <c r="F55" s="28">
        <v>173666.5</v>
      </c>
      <c r="G55" s="28">
        <v>0</v>
      </c>
      <c r="H55" s="28">
        <v>0</v>
      </c>
      <c r="I55" s="28">
        <v>0</v>
      </c>
      <c r="J55" s="28">
        <v>5147778.4800000004</v>
      </c>
      <c r="K55" s="28">
        <v>0</v>
      </c>
      <c r="L55" s="28">
        <v>573873.55000000005</v>
      </c>
      <c r="M55" s="28">
        <v>1123554.8500000001</v>
      </c>
      <c r="N55" s="28">
        <f>IFERROR(VLOOKUP(#REF!,[1]SIGEF!#REF!,14,0),0)</f>
        <v>0</v>
      </c>
      <c r="O55" s="28">
        <v>5259651.82</v>
      </c>
      <c r="P55" s="28">
        <f t="shared" si="5"/>
        <v>12278525.200000001</v>
      </c>
    </row>
    <row r="56" spans="1:16" x14ac:dyDescent="0.2">
      <c r="A56" s="9" t="s">
        <v>65</v>
      </c>
      <c r="B56" s="28">
        <v>5246550</v>
      </c>
      <c r="C56" s="28">
        <v>6453602</v>
      </c>
      <c r="D56" s="28">
        <v>0</v>
      </c>
      <c r="E56" s="28">
        <v>0</v>
      </c>
      <c r="F56" s="28">
        <v>5001984.24</v>
      </c>
      <c r="G56" s="28">
        <v>0</v>
      </c>
      <c r="H56" s="28">
        <v>118298.66</v>
      </c>
      <c r="I56" s="28">
        <v>0</v>
      </c>
      <c r="J56" s="28">
        <v>0</v>
      </c>
      <c r="K56" s="28">
        <v>0</v>
      </c>
      <c r="L56" s="28">
        <v>211420</v>
      </c>
      <c r="M56" s="28">
        <v>0</v>
      </c>
      <c r="N56" s="28">
        <v>100460.19</v>
      </c>
      <c r="O56" s="28">
        <v>69165.94</v>
      </c>
      <c r="P56" s="28">
        <f t="shared" si="5"/>
        <v>5501329.0300000012</v>
      </c>
    </row>
    <row r="57" spans="1:16" x14ac:dyDescent="0.2">
      <c r="A57" s="9" t="s">
        <v>66</v>
      </c>
      <c r="B57" s="28">
        <f>IFERROR(VLOOKUP(#REF!,[1]PRESUPUESTO!$A:$U,5,0),0)</f>
        <v>0</v>
      </c>
      <c r="C57" s="28">
        <v>0</v>
      </c>
      <c r="D57" s="28">
        <f>IFERROR(VLOOKUP(#REF!,[1]SIGEF!$A:$O,3,0),0)</f>
        <v>0</v>
      </c>
      <c r="E57" s="28">
        <f>IFERROR(VLOOKUP(#REF!,[1]SIGEF!$A:$O,4,0),0)</f>
        <v>0</v>
      </c>
      <c r="F57" s="28">
        <f>IFERROR(VLOOKUP(#REF!,[1]SIGEF!$A:$O,5,0),0)</f>
        <v>0</v>
      </c>
      <c r="G57" s="28">
        <f>IFERROR(VLOOKUP(#REF!,[1]SIGEF!$A:$O,6,0),0)</f>
        <v>0</v>
      </c>
      <c r="H57" s="28">
        <f>IFERROR(VLOOKUP(#REF!,[1]SIGEF!$A:$O,7,0),0)</f>
        <v>0</v>
      </c>
      <c r="I57" s="28">
        <f>IFERROR(VLOOKUP(#REF!,[1]SIGEF!$A:$O,8,0),0)</f>
        <v>0</v>
      </c>
      <c r="J57" s="28">
        <f>IFERROR(VLOOKUP(#REF!,[1]SIGEF!$A:$O,9,0),0)</f>
        <v>0</v>
      </c>
      <c r="K57" s="28">
        <f>IFERROR(VLOOKUP(#REF!,[1]SIGEF!#REF!,11,0),0)</f>
        <v>0</v>
      </c>
      <c r="L57" s="28">
        <f>IFERROR(VLOOKUP(#REF!,[1]SIGEF!#REF!,12,0),0)</f>
        <v>0</v>
      </c>
      <c r="M57" s="28">
        <f>IFERROR(VLOOKUP(#REF!,[1]SIGEF!#REF!,13,0),0)</f>
        <v>0</v>
      </c>
      <c r="N57" s="28">
        <f>IFERROR(VLOOKUP(#REF!,[1]SIGEF!#REF!,14,0),0)</f>
        <v>0</v>
      </c>
      <c r="O57" s="28">
        <v>0</v>
      </c>
      <c r="P57" s="28">
        <f t="shared" si="5"/>
        <v>0</v>
      </c>
    </row>
    <row r="58" spans="1:16" x14ac:dyDescent="0.2">
      <c r="A58" s="9" t="s">
        <v>67</v>
      </c>
      <c r="B58" s="28">
        <v>0</v>
      </c>
      <c r="C58" s="28">
        <v>20945</v>
      </c>
      <c r="D58" s="28">
        <v>0</v>
      </c>
      <c r="E58" s="28">
        <v>0</v>
      </c>
      <c r="F58" s="28">
        <v>0</v>
      </c>
      <c r="G58" s="28">
        <v>0</v>
      </c>
      <c r="H58" s="28">
        <v>0</v>
      </c>
      <c r="I58" s="28">
        <v>0</v>
      </c>
      <c r="J58" s="28">
        <v>0</v>
      </c>
      <c r="K58" s="28">
        <v>0</v>
      </c>
      <c r="L58" s="28">
        <v>20945</v>
      </c>
      <c r="M58" s="28">
        <v>0</v>
      </c>
      <c r="N58" s="28">
        <f>IFERROR(VLOOKUP(#REF!,[1]SIGEF!#REF!,14,0),0)</f>
        <v>0</v>
      </c>
      <c r="O58" s="28">
        <v>0</v>
      </c>
      <c r="P58" s="28">
        <f t="shared" si="5"/>
        <v>20945</v>
      </c>
    </row>
    <row r="59" spans="1:16" x14ac:dyDescent="0.2">
      <c r="A59" s="9" t="s">
        <v>68</v>
      </c>
      <c r="B59" s="28">
        <v>7410508</v>
      </c>
      <c r="C59" s="28">
        <v>22414895</v>
      </c>
      <c r="D59" s="28">
        <v>0</v>
      </c>
      <c r="E59" s="28">
        <v>0</v>
      </c>
      <c r="F59" s="28">
        <v>0</v>
      </c>
      <c r="G59" s="28">
        <v>0</v>
      </c>
      <c r="H59" s="28">
        <v>0</v>
      </c>
      <c r="I59" s="28">
        <v>0</v>
      </c>
      <c r="J59" s="28">
        <v>834758.21</v>
      </c>
      <c r="K59" s="28">
        <v>0</v>
      </c>
      <c r="L59" s="28">
        <v>466987.36</v>
      </c>
      <c r="M59" s="28">
        <v>0</v>
      </c>
      <c r="N59" s="28">
        <f>IFERROR(VLOOKUP(#REF!,[1]SIGEF!#REF!,14,0),0)</f>
        <v>0</v>
      </c>
      <c r="O59" s="28">
        <v>21112841.25</v>
      </c>
      <c r="P59" s="28">
        <f t="shared" si="5"/>
        <v>22414586.82</v>
      </c>
    </row>
    <row r="60" spans="1:16" x14ac:dyDescent="0.2">
      <c r="A60" s="9" t="s">
        <v>69</v>
      </c>
      <c r="B60" s="28">
        <v>0</v>
      </c>
      <c r="C60" s="28">
        <v>290355</v>
      </c>
      <c r="D60" s="28">
        <v>0</v>
      </c>
      <c r="E60" s="28">
        <v>0</v>
      </c>
      <c r="F60" s="28">
        <v>19040.009999999998</v>
      </c>
      <c r="G60" s="28">
        <v>0</v>
      </c>
      <c r="H60" s="28">
        <v>0</v>
      </c>
      <c r="I60" s="28">
        <v>0</v>
      </c>
      <c r="J60" s="28">
        <v>0</v>
      </c>
      <c r="K60" s="28">
        <v>0</v>
      </c>
      <c r="L60" s="28">
        <v>0</v>
      </c>
      <c r="M60" s="28">
        <v>0</v>
      </c>
      <c r="N60" s="28">
        <f>IFERROR(VLOOKUP(#REF!,[1]SIGEF!#REF!,14,0),0)</f>
        <v>0</v>
      </c>
      <c r="O60" s="28">
        <v>271313.62</v>
      </c>
      <c r="P60" s="28">
        <f t="shared" si="5"/>
        <v>290353.63</v>
      </c>
    </row>
    <row r="61" spans="1:16" x14ac:dyDescent="0.2">
      <c r="A61" s="8" t="s">
        <v>70</v>
      </c>
      <c r="B61" s="28">
        <f>IFERROR(VLOOKUP(#REF!,[1]PRESUPUESTO!$A:$U,5,0),0)</f>
        <v>0</v>
      </c>
      <c r="C61" s="28">
        <f>IFERROR(VLOOKUP(#REF!,[1]PRESUPUESTO!$A:$U,9,0),0)</f>
        <v>0</v>
      </c>
      <c r="D61" s="28">
        <f>IFERROR(VLOOKUP(#REF!,[1]SIGEF!$A:$O,3,0),0)</f>
        <v>0</v>
      </c>
      <c r="E61" s="28">
        <f>IFERROR(VLOOKUP(#REF!,[1]SIGEF!$A:$O,4,0),0)</f>
        <v>0</v>
      </c>
      <c r="F61" s="28">
        <f>IFERROR(VLOOKUP(#REF!,[1]SIGEF!$A:$O,5,0),0)</f>
        <v>0</v>
      </c>
      <c r="G61" s="28">
        <f>IFERROR(VLOOKUP(#REF!,[1]SIGEF!$A:$O,6,0),0)</f>
        <v>0</v>
      </c>
      <c r="H61" s="28">
        <f>IFERROR(VLOOKUP(#REF!,[1]SIGEF!$A:$O,7,0),0)</f>
        <v>0</v>
      </c>
      <c r="I61" s="28">
        <f>IFERROR(VLOOKUP(#REF!,[1]SIGEF!$A:$O,8,0),0)</f>
        <v>0</v>
      </c>
      <c r="J61" s="28">
        <f>IFERROR(VLOOKUP(#REF!,[1]SIGEF!$A:$O,9,0),0)</f>
        <v>0</v>
      </c>
      <c r="K61" s="28">
        <f>IFERROR(VLOOKUP(#REF!,[1]SIGEF!#REF!,11,0),0)</f>
        <v>0</v>
      </c>
      <c r="L61" s="28">
        <f>IFERROR(VLOOKUP(#REF!,[1]SIGEF!#REF!,12,0),0)</f>
        <v>0</v>
      </c>
      <c r="M61" s="28">
        <f>IFERROR(VLOOKUP(#REF!,[1]SIGEF!#REF!,13,0),0)</f>
        <v>0</v>
      </c>
      <c r="N61" s="28">
        <f>IFERROR(VLOOKUP(#REF!,[1]SIGEF!#REF!,14,0),0)</f>
        <v>0</v>
      </c>
      <c r="O61" s="28">
        <f>IFERROR(VLOOKUP(#REF!,[1]SIGEF!#REF!,15,0),0)</f>
        <v>0</v>
      </c>
      <c r="P61" s="28">
        <f t="shared" si="5"/>
        <v>0</v>
      </c>
    </row>
    <row r="62" spans="1:16" x14ac:dyDescent="0.2">
      <c r="A62" s="8" t="s">
        <v>71</v>
      </c>
      <c r="B62" s="28">
        <f>IFERROR(VLOOKUP(#REF!,[1]PRESUPUESTO!$A:$U,5,0),0)</f>
        <v>0</v>
      </c>
      <c r="C62" s="28">
        <f>IFERROR(VLOOKUP(#REF!,[1]PRESUPUESTO!$A:$U,9,0),0)</f>
        <v>0</v>
      </c>
      <c r="D62" s="28">
        <f>IFERROR(VLOOKUP(#REF!,[1]SIGEF!$A:$O,3,0),0)</f>
        <v>0</v>
      </c>
      <c r="E62" s="28">
        <f>IFERROR(VLOOKUP(#REF!,[1]SIGEF!$A:$O,4,0),0)</f>
        <v>0</v>
      </c>
      <c r="F62" s="28">
        <f>IFERROR(VLOOKUP(#REF!,[1]SIGEF!$A:$O,5,0),0)</f>
        <v>0</v>
      </c>
      <c r="G62" s="28">
        <f>IFERROR(VLOOKUP(#REF!,[1]SIGEF!$A:$O,6,0),0)</f>
        <v>0</v>
      </c>
      <c r="H62" s="28">
        <f>IFERROR(VLOOKUP(#REF!,[1]SIGEF!$A:$O,7,0),0)</f>
        <v>0</v>
      </c>
      <c r="I62" s="28">
        <f>IFERROR(VLOOKUP(#REF!,[1]SIGEF!$A:$O,8,0),0)</f>
        <v>0</v>
      </c>
      <c r="J62" s="28">
        <f>IFERROR(VLOOKUP(#REF!,[1]SIGEF!$A:$O,9,0),0)</f>
        <v>0</v>
      </c>
      <c r="K62" s="28">
        <f>IFERROR(VLOOKUP(#REF!,[1]SIGEF!#REF!,11,0),0)</f>
        <v>0</v>
      </c>
      <c r="L62" s="28">
        <f>IFERROR(VLOOKUP(#REF!,[1]SIGEF!#REF!,12,0),0)</f>
        <v>0</v>
      </c>
      <c r="M62" s="28">
        <f>IFERROR(VLOOKUP(#REF!,[1]SIGEF!#REF!,13,0),0)</f>
        <v>0</v>
      </c>
      <c r="N62" s="28">
        <f>IFERROR(VLOOKUP(#REF!,[1]SIGEF!#REF!,14,0),0)</f>
        <v>0</v>
      </c>
      <c r="O62" s="28">
        <f>IFERROR(VLOOKUP(#REF!,[1]SIGEF!#REF!,15,0),0)</f>
        <v>0</v>
      </c>
      <c r="P62" s="28">
        <f t="shared" si="5"/>
        <v>0</v>
      </c>
    </row>
    <row r="63" spans="1:16" ht="16.5" x14ac:dyDescent="0.2">
      <c r="A63" s="9" t="s">
        <v>72</v>
      </c>
      <c r="B63" s="28">
        <v>0</v>
      </c>
      <c r="C63" s="28">
        <v>1121000</v>
      </c>
      <c r="D63" s="28">
        <v>0</v>
      </c>
      <c r="E63" s="28">
        <v>0</v>
      </c>
      <c r="F63" s="28">
        <v>0</v>
      </c>
      <c r="G63" s="28">
        <v>0</v>
      </c>
      <c r="H63" s="28">
        <v>0</v>
      </c>
      <c r="I63" s="28">
        <v>0</v>
      </c>
      <c r="J63" s="28">
        <v>0</v>
      </c>
      <c r="K63" s="28">
        <v>0</v>
      </c>
      <c r="L63" s="28">
        <v>0</v>
      </c>
      <c r="M63" s="28">
        <v>0</v>
      </c>
      <c r="N63" s="28">
        <f>IFERROR(VLOOKUP(#REF!,[1]SIGEF!#REF!,14,0),0)</f>
        <v>0</v>
      </c>
      <c r="O63" s="28">
        <f>IFERROR(VLOOKUP(#REF!,[1]SIGEF!#REF!,15,0),0)</f>
        <v>0</v>
      </c>
      <c r="P63" s="28">
        <f t="shared" si="5"/>
        <v>0</v>
      </c>
    </row>
    <row r="64" spans="1:16" x14ac:dyDescent="0.2">
      <c r="A64" s="13" t="s">
        <v>73</v>
      </c>
      <c r="B64" s="27">
        <f>B65+B66+B67+B68</f>
        <v>0</v>
      </c>
      <c r="C64" s="27">
        <f t="shared" ref="C64:P64" si="8">C65+C66+C67+C68</f>
        <v>35459872.619999997</v>
      </c>
      <c r="D64" s="27">
        <f t="shared" si="8"/>
        <v>0</v>
      </c>
      <c r="E64" s="27">
        <f t="shared" si="8"/>
        <v>0</v>
      </c>
      <c r="F64" s="27">
        <f t="shared" si="8"/>
        <v>807881.79</v>
      </c>
      <c r="G64" s="27">
        <f t="shared" si="8"/>
        <v>0</v>
      </c>
      <c r="H64" s="27">
        <f t="shared" si="8"/>
        <v>0</v>
      </c>
      <c r="I64" s="27">
        <f t="shared" si="8"/>
        <v>1495216.53</v>
      </c>
      <c r="J64" s="27">
        <f t="shared" si="8"/>
        <v>0</v>
      </c>
      <c r="K64" s="27">
        <f t="shared" si="8"/>
        <v>0</v>
      </c>
      <c r="L64" s="27">
        <f t="shared" si="8"/>
        <v>626707.43000000005</v>
      </c>
      <c r="M64" s="27">
        <f t="shared" si="8"/>
        <v>17432781.23</v>
      </c>
      <c r="N64" s="27">
        <f t="shared" si="8"/>
        <v>988973.59</v>
      </c>
      <c r="O64" s="27">
        <f t="shared" si="8"/>
        <v>12007387.73</v>
      </c>
      <c r="P64" s="27">
        <f t="shared" si="8"/>
        <v>33358948.300000001</v>
      </c>
    </row>
    <row r="65" spans="1:16" x14ac:dyDescent="0.2">
      <c r="A65" s="8" t="s">
        <v>74</v>
      </c>
      <c r="B65" s="28">
        <v>0</v>
      </c>
      <c r="C65" s="28">
        <v>29422456.289999999</v>
      </c>
      <c r="D65" s="28">
        <v>0</v>
      </c>
      <c r="E65" s="28">
        <v>0</v>
      </c>
      <c r="F65" s="28">
        <v>0</v>
      </c>
      <c r="G65" s="28">
        <v>0</v>
      </c>
      <c r="H65" s="28">
        <v>0</v>
      </c>
      <c r="I65" s="28">
        <v>0</v>
      </c>
      <c r="J65" s="28">
        <v>0</v>
      </c>
      <c r="K65" s="28">
        <v>0</v>
      </c>
      <c r="L65" s="28">
        <v>626707.43000000005</v>
      </c>
      <c r="M65" s="28">
        <v>17432781.23</v>
      </c>
      <c r="N65" s="28">
        <f>IFERROR(VLOOKUP(#REF!,[1]SIGEF!#REF!,14,0),0)</f>
        <v>0</v>
      </c>
      <c r="O65" s="28">
        <v>11200213.01</v>
      </c>
      <c r="P65" s="28">
        <f t="shared" si="5"/>
        <v>29259701.670000002</v>
      </c>
    </row>
    <row r="66" spans="1:16" x14ac:dyDescent="0.2">
      <c r="A66" s="8" t="s">
        <v>75</v>
      </c>
      <c r="B66" s="28">
        <v>0</v>
      </c>
      <c r="C66" s="28">
        <v>6037416.3300000001</v>
      </c>
      <c r="D66" s="28">
        <v>0</v>
      </c>
      <c r="E66" s="28">
        <v>0</v>
      </c>
      <c r="F66" s="28">
        <v>807881.79</v>
      </c>
      <c r="G66" s="28">
        <v>0</v>
      </c>
      <c r="H66" s="28">
        <v>0</v>
      </c>
      <c r="I66" s="28">
        <v>1495216.53</v>
      </c>
      <c r="J66" s="28">
        <v>0</v>
      </c>
      <c r="K66" s="28">
        <v>0</v>
      </c>
      <c r="L66" s="28">
        <v>0</v>
      </c>
      <c r="M66" s="28">
        <v>0</v>
      </c>
      <c r="N66" s="28">
        <v>988973.59</v>
      </c>
      <c r="O66" s="28">
        <v>807174.72</v>
      </c>
      <c r="P66" s="28">
        <f t="shared" si="5"/>
        <v>4099246.63</v>
      </c>
    </row>
    <row r="67" spans="1:16" x14ac:dyDescent="0.2">
      <c r="A67" s="9" t="s">
        <v>76</v>
      </c>
      <c r="B67" s="28">
        <f>IFERROR(VLOOKUP(#REF!,[1]PRESUPUESTO!$A:$U,5,0),0)</f>
        <v>0</v>
      </c>
      <c r="C67" s="28">
        <f>IFERROR(VLOOKUP(#REF!,[1]PRESUPUESTO!$A:$U,9,0),0)</f>
        <v>0</v>
      </c>
      <c r="D67" s="28">
        <f>IFERROR(VLOOKUP(#REF!,[1]SIGEF!$A:$O,3,0),0)</f>
        <v>0</v>
      </c>
      <c r="E67" s="28">
        <f>IFERROR(VLOOKUP(#REF!,[1]SIGEF!$A:$O,4,0),0)</f>
        <v>0</v>
      </c>
      <c r="F67" s="28">
        <f>IFERROR(VLOOKUP(#REF!,[1]SIGEF!$A:$O,5,0),0)</f>
        <v>0</v>
      </c>
      <c r="G67" s="28">
        <f>IFERROR(VLOOKUP(#REF!,[1]SIGEF!$A:$O,6,0),0)</f>
        <v>0</v>
      </c>
      <c r="H67" s="28">
        <f>IFERROR(VLOOKUP(#REF!,[1]SIGEF!$A:$O,7,0),0)</f>
        <v>0</v>
      </c>
      <c r="I67" s="28">
        <f>IFERROR(VLOOKUP(#REF!,[1]SIGEF!$A:$O,8,0),0)</f>
        <v>0</v>
      </c>
      <c r="J67" s="28">
        <f>IFERROR(VLOOKUP(#REF!,[1]SIGEF!$A:$O,9,0),0)</f>
        <v>0</v>
      </c>
      <c r="K67" s="28">
        <f>IFERROR(VLOOKUP(#REF!,[1]SIGEF!#REF!,11,0),0)</f>
        <v>0</v>
      </c>
      <c r="L67" s="28">
        <f>IFERROR(VLOOKUP(#REF!,[1]SIGEF!#REF!,12,0),0)</f>
        <v>0</v>
      </c>
      <c r="M67" s="28">
        <f>IFERROR(VLOOKUP(#REF!,[1]SIGEF!#REF!,13,0),0)</f>
        <v>0</v>
      </c>
      <c r="N67" s="28">
        <f>IFERROR(VLOOKUP(#REF!,[1]SIGEF!#REF!,14,0),0)</f>
        <v>0</v>
      </c>
      <c r="O67" s="28">
        <f>IFERROR(VLOOKUP(#REF!,[1]SIGEF!#REF!,15,0),0)</f>
        <v>0</v>
      </c>
      <c r="P67" s="28">
        <f t="shared" si="5"/>
        <v>0</v>
      </c>
    </row>
    <row r="68" spans="1:16" ht="14.45" customHeight="1" x14ac:dyDescent="0.2">
      <c r="A68" s="9" t="s">
        <v>77</v>
      </c>
      <c r="B68" s="28">
        <f>IFERROR(VLOOKUP(#REF!,[1]PRESUPUESTO!$A:$U,5,0),0)</f>
        <v>0</v>
      </c>
      <c r="C68" s="28">
        <f>IFERROR(VLOOKUP(#REF!,[1]PRESUPUESTO!$A:$U,9,0),0)</f>
        <v>0</v>
      </c>
      <c r="D68" s="28">
        <f>IFERROR(VLOOKUP(#REF!,[1]SIGEF!$A:$O,3,0),0)</f>
        <v>0</v>
      </c>
      <c r="E68" s="28">
        <f>IFERROR(VLOOKUP(#REF!,[1]SIGEF!$A:$O,4,0),0)</f>
        <v>0</v>
      </c>
      <c r="F68" s="28">
        <f>IFERROR(VLOOKUP(#REF!,[1]SIGEF!$A:$O,5,0),0)</f>
        <v>0</v>
      </c>
      <c r="G68" s="28">
        <f>IFERROR(VLOOKUP(#REF!,[1]SIGEF!$A:$O,6,0),0)</f>
        <v>0</v>
      </c>
      <c r="H68" s="28">
        <f>IFERROR(VLOOKUP(#REF!,[1]SIGEF!$A:$O,7,0),0)</f>
        <v>0</v>
      </c>
      <c r="I68" s="28">
        <f>IFERROR(VLOOKUP(#REF!,[1]SIGEF!$A:$O,8,0),0)</f>
        <v>0</v>
      </c>
      <c r="J68" s="28">
        <f>IFERROR(VLOOKUP(#REF!,[1]SIGEF!$A:$O,9,0),0)</f>
        <v>0</v>
      </c>
      <c r="K68" s="28">
        <f>IFERROR(VLOOKUP(#REF!,[1]SIGEF!#REF!,11,0),0)</f>
        <v>0</v>
      </c>
      <c r="L68" s="28">
        <f>IFERROR(VLOOKUP(#REF!,[1]SIGEF!#REF!,12,0),0)</f>
        <v>0</v>
      </c>
      <c r="M68" s="28">
        <f>IFERROR(VLOOKUP(#REF!,[1]SIGEF!#REF!,13,0),0)</f>
        <v>0</v>
      </c>
      <c r="N68" s="28">
        <f>IFERROR(VLOOKUP(#REF!,[1]SIGEF!#REF!,14,0),0)</f>
        <v>0</v>
      </c>
      <c r="O68" s="28">
        <f>IFERROR(VLOOKUP(#REF!,[1]SIGEF!#REF!,15,0),0)</f>
        <v>0</v>
      </c>
      <c r="P68" s="28">
        <f t="shared" si="5"/>
        <v>0</v>
      </c>
    </row>
    <row r="69" spans="1:16" ht="16.5" x14ac:dyDescent="0.2">
      <c r="A69" s="6" t="s">
        <v>78</v>
      </c>
      <c r="B69" s="27">
        <f>SUM(B70:B71)</f>
        <v>0</v>
      </c>
      <c r="C69" s="27">
        <f t="shared" ref="C69:P69" si="9">SUM(C70:C71)</f>
        <v>0</v>
      </c>
      <c r="D69" s="27">
        <f t="shared" si="9"/>
        <v>0</v>
      </c>
      <c r="E69" s="27">
        <f t="shared" si="9"/>
        <v>0</v>
      </c>
      <c r="F69" s="27">
        <f t="shared" si="9"/>
        <v>0</v>
      </c>
      <c r="G69" s="27">
        <f t="shared" si="9"/>
        <v>0</v>
      </c>
      <c r="H69" s="27">
        <f t="shared" si="9"/>
        <v>0</v>
      </c>
      <c r="I69" s="27">
        <f t="shared" si="9"/>
        <v>0</v>
      </c>
      <c r="J69" s="27">
        <f t="shared" si="9"/>
        <v>0</v>
      </c>
      <c r="K69" s="27">
        <f t="shared" si="9"/>
        <v>0</v>
      </c>
      <c r="L69" s="27">
        <f t="shared" si="9"/>
        <v>0</v>
      </c>
      <c r="M69" s="27">
        <f t="shared" si="9"/>
        <v>0</v>
      </c>
      <c r="N69" s="27">
        <f t="shared" si="9"/>
        <v>0</v>
      </c>
      <c r="O69" s="27">
        <f t="shared" si="9"/>
        <v>0</v>
      </c>
      <c r="P69" s="27">
        <f t="shared" si="9"/>
        <v>0</v>
      </c>
    </row>
    <row r="70" spans="1:16" x14ac:dyDescent="0.2">
      <c r="A70" s="8" t="s">
        <v>79</v>
      </c>
      <c r="B70" s="28">
        <f>IFERROR(VLOOKUP(#REF!,[1]PRESUPUESTO!$A:$U,5,0),0)</f>
        <v>0</v>
      </c>
      <c r="C70" s="28">
        <f>IFERROR(VLOOKUP(#REF!,[1]PRESUPUESTO!$A:$U,9,0),0)</f>
        <v>0</v>
      </c>
      <c r="D70" s="28">
        <f>IFERROR(VLOOKUP(#REF!,[1]SIGEF!$A:$O,3,0),0)</f>
        <v>0</v>
      </c>
      <c r="E70" s="28">
        <f>IFERROR(VLOOKUP(#REF!,[1]SIGEF!$A:$O,4,0),0)</f>
        <v>0</v>
      </c>
      <c r="F70" s="28">
        <f>IFERROR(VLOOKUP(#REF!,[1]SIGEF!$A:$O,5,0),0)</f>
        <v>0</v>
      </c>
      <c r="G70" s="28">
        <f>IFERROR(VLOOKUP(#REF!,[1]SIGEF!$A:$O,6,0),0)</f>
        <v>0</v>
      </c>
      <c r="H70" s="28">
        <f>IFERROR(VLOOKUP(#REF!,[1]SIGEF!$A:$O,7,0),0)</f>
        <v>0</v>
      </c>
      <c r="I70" s="28">
        <f>IFERROR(VLOOKUP(#REF!,[1]SIGEF!$A:$O,8,0),0)</f>
        <v>0</v>
      </c>
      <c r="J70" s="28">
        <f>IFERROR(VLOOKUP(#REF!,[1]SIGEF!$A:$O,9,0),0)</f>
        <v>0</v>
      </c>
      <c r="K70" s="28">
        <f>IFERROR(VLOOKUP(#REF!,[1]SIGEF!#REF!,11,0),0)</f>
        <v>0</v>
      </c>
      <c r="L70" s="28">
        <f>IFERROR(VLOOKUP(#REF!,[1]SIGEF!#REF!,12,0),0)</f>
        <v>0</v>
      </c>
      <c r="M70" s="28">
        <f>IFERROR(VLOOKUP(#REF!,[1]SIGEF!#REF!,13,0),0)</f>
        <v>0</v>
      </c>
      <c r="N70" s="28">
        <f>IFERROR(VLOOKUP(#REF!,[1]SIGEF!#REF!,14,0),0)</f>
        <v>0</v>
      </c>
      <c r="O70" s="28">
        <f>IFERROR(VLOOKUP(#REF!,[1]SIGEF!#REF!,15,0),0)</f>
        <v>0</v>
      </c>
      <c r="P70" s="28">
        <f t="shared" si="5"/>
        <v>0</v>
      </c>
    </row>
    <row r="71" spans="1:16" x14ac:dyDescent="0.2">
      <c r="A71" s="9" t="s">
        <v>80</v>
      </c>
      <c r="B71" s="28">
        <f>IFERROR(VLOOKUP(#REF!,[1]PRESUPUESTO!$A:$U,5,0),0)</f>
        <v>0</v>
      </c>
      <c r="C71" s="28">
        <f>IFERROR(VLOOKUP(#REF!,[1]PRESUPUESTO!$A:$U,9,0),0)</f>
        <v>0</v>
      </c>
      <c r="D71" s="28">
        <f>IFERROR(VLOOKUP(#REF!,[1]SIGEF!$A:$O,3,0),0)</f>
        <v>0</v>
      </c>
      <c r="E71" s="28">
        <f>IFERROR(VLOOKUP(#REF!,[1]SIGEF!$A:$O,4,0),0)</f>
        <v>0</v>
      </c>
      <c r="F71" s="28">
        <f>IFERROR(VLOOKUP(#REF!,[1]SIGEF!$A:$O,5,0),0)</f>
        <v>0</v>
      </c>
      <c r="G71" s="28">
        <f>IFERROR(VLOOKUP(#REF!,[1]SIGEF!$A:$O,6,0),0)</f>
        <v>0</v>
      </c>
      <c r="H71" s="28">
        <f>IFERROR(VLOOKUP(#REF!,[1]SIGEF!$A:$O,7,0),0)</f>
        <v>0</v>
      </c>
      <c r="I71" s="28">
        <f>IFERROR(VLOOKUP(#REF!,[1]SIGEF!$A:$O,8,0),0)</f>
        <v>0</v>
      </c>
      <c r="J71" s="28">
        <f>IFERROR(VLOOKUP(#REF!,[1]SIGEF!$A:$O,9,0),0)</f>
        <v>0</v>
      </c>
      <c r="K71" s="28">
        <f>IFERROR(VLOOKUP(#REF!,[1]SIGEF!#REF!,11,0),0)</f>
        <v>0</v>
      </c>
      <c r="L71" s="28">
        <f>IFERROR(VLOOKUP(#REF!,[1]SIGEF!#REF!,12,0),0)</f>
        <v>0</v>
      </c>
      <c r="M71" s="28">
        <f>IFERROR(VLOOKUP(#REF!,[1]SIGEF!#REF!,13,0),0)</f>
        <v>0</v>
      </c>
      <c r="N71" s="28">
        <f>IFERROR(VLOOKUP(#REF!,[1]SIGEF!#REF!,14,0),0)</f>
        <v>0</v>
      </c>
      <c r="O71" s="28">
        <f>IFERROR(VLOOKUP(#REF!,[1]SIGEF!#REF!,15,0),0)</f>
        <v>0</v>
      </c>
      <c r="P71" s="28">
        <f t="shared" si="5"/>
        <v>0</v>
      </c>
    </row>
    <row r="72" spans="1:16" x14ac:dyDescent="0.2">
      <c r="A72" s="13" t="s">
        <v>81</v>
      </c>
      <c r="B72" s="27">
        <f>SUM(B73:B75)</f>
        <v>0</v>
      </c>
      <c r="C72" s="27">
        <f t="shared" ref="C72:P72" si="10">SUM(C73:C75)</f>
        <v>0</v>
      </c>
      <c r="D72" s="27">
        <f t="shared" si="10"/>
        <v>0</v>
      </c>
      <c r="E72" s="27">
        <f t="shared" si="10"/>
        <v>0</v>
      </c>
      <c r="F72" s="27">
        <f t="shared" si="10"/>
        <v>0</v>
      </c>
      <c r="G72" s="27">
        <f t="shared" si="10"/>
        <v>0</v>
      </c>
      <c r="H72" s="27">
        <f t="shared" si="10"/>
        <v>0</v>
      </c>
      <c r="I72" s="27">
        <f t="shared" si="10"/>
        <v>0</v>
      </c>
      <c r="J72" s="27">
        <f t="shared" si="10"/>
        <v>0</v>
      </c>
      <c r="K72" s="27">
        <f t="shared" si="10"/>
        <v>0</v>
      </c>
      <c r="L72" s="27">
        <f t="shared" si="10"/>
        <v>0</v>
      </c>
      <c r="M72" s="27">
        <f t="shared" si="10"/>
        <v>0</v>
      </c>
      <c r="N72" s="27">
        <f t="shared" si="10"/>
        <v>0</v>
      </c>
      <c r="O72" s="27">
        <f t="shared" si="10"/>
        <v>0</v>
      </c>
      <c r="P72" s="27">
        <f t="shared" si="10"/>
        <v>0</v>
      </c>
    </row>
    <row r="73" spans="1:16" x14ac:dyDescent="0.2">
      <c r="A73" s="9" t="s">
        <v>82</v>
      </c>
      <c r="B73" s="28">
        <f>IFERROR(VLOOKUP(#REF!,[1]PRESUPUESTO!$A:$U,5,0),0)</f>
        <v>0</v>
      </c>
      <c r="C73" s="28">
        <f>IFERROR(VLOOKUP(#REF!,[1]PRESUPUESTO!$A:$U,9,0),0)</f>
        <v>0</v>
      </c>
      <c r="D73" s="28">
        <f>IFERROR(VLOOKUP(#REF!,[1]SIGEF!$A:$O,3,0),0)</f>
        <v>0</v>
      </c>
      <c r="E73" s="28">
        <f>IFERROR(VLOOKUP(#REF!,[1]SIGEF!$A:$O,4,0),0)</f>
        <v>0</v>
      </c>
      <c r="F73" s="28">
        <f>IFERROR(VLOOKUP(#REF!,[1]SIGEF!$A:$O,5,0),0)</f>
        <v>0</v>
      </c>
      <c r="G73" s="28">
        <f>IFERROR(VLOOKUP(#REF!,[1]SIGEF!$A:$O,6,0),0)</f>
        <v>0</v>
      </c>
      <c r="H73" s="28">
        <f>IFERROR(VLOOKUP(#REF!,[1]SIGEF!$A:$O,7,0),0)</f>
        <v>0</v>
      </c>
      <c r="I73" s="28">
        <f>IFERROR(VLOOKUP(#REF!,[1]SIGEF!$A:$O,8,0),0)</f>
        <v>0</v>
      </c>
      <c r="J73" s="28">
        <f>IFERROR(VLOOKUP(#REF!,[1]SIGEF!$A:$O,9,0),0)</f>
        <v>0</v>
      </c>
      <c r="K73" s="28">
        <f>IFERROR(VLOOKUP(#REF!,[1]SIGEF!#REF!,11,0),0)</f>
        <v>0</v>
      </c>
      <c r="L73" s="28">
        <f>IFERROR(VLOOKUP(#REF!,[1]SIGEF!#REF!,12,0),0)</f>
        <v>0</v>
      </c>
      <c r="M73" s="28">
        <f>IFERROR(VLOOKUP(#REF!,[1]SIGEF!#REF!,13,0),0)</f>
        <v>0</v>
      </c>
      <c r="N73" s="28">
        <f>IFERROR(VLOOKUP(#REF!,[1]SIGEF!#REF!,14,0),0)</f>
        <v>0</v>
      </c>
      <c r="O73" s="28">
        <f>IFERROR(VLOOKUP(#REF!,[1]SIGEF!#REF!,15,0),0)</f>
        <v>0</v>
      </c>
      <c r="P73" s="28">
        <f t="shared" si="5"/>
        <v>0</v>
      </c>
    </row>
    <row r="74" spans="1:16" x14ac:dyDescent="0.2">
      <c r="A74" s="9" t="s">
        <v>83</v>
      </c>
      <c r="B74" s="28">
        <f>IFERROR(VLOOKUP(#REF!,[1]PRESUPUESTO!$A:$U,5,0),0)</f>
        <v>0</v>
      </c>
      <c r="C74" s="28">
        <f>IFERROR(VLOOKUP(#REF!,[1]PRESUPUESTO!$A:$U,9,0),0)</f>
        <v>0</v>
      </c>
      <c r="D74" s="28">
        <f>IFERROR(VLOOKUP(#REF!,[1]SIGEF!$A:$O,3,0),0)</f>
        <v>0</v>
      </c>
      <c r="E74" s="28">
        <f>IFERROR(VLOOKUP(#REF!,[1]SIGEF!$A:$O,4,0),0)</f>
        <v>0</v>
      </c>
      <c r="F74" s="28">
        <f>IFERROR(VLOOKUP(#REF!,[1]SIGEF!$A:$O,5,0),0)</f>
        <v>0</v>
      </c>
      <c r="G74" s="28">
        <f>IFERROR(VLOOKUP(#REF!,[1]SIGEF!$A:$O,6,0),0)</f>
        <v>0</v>
      </c>
      <c r="H74" s="28">
        <f>IFERROR(VLOOKUP(#REF!,[1]SIGEF!$A:$O,7,0),0)</f>
        <v>0</v>
      </c>
      <c r="I74" s="28">
        <f>IFERROR(VLOOKUP(#REF!,[1]SIGEF!$A:$O,8,0),0)</f>
        <v>0</v>
      </c>
      <c r="J74" s="28">
        <f>IFERROR(VLOOKUP(#REF!,[1]SIGEF!$A:$O,9,0),0)</f>
        <v>0</v>
      </c>
      <c r="K74" s="28">
        <f>IFERROR(VLOOKUP(#REF!,[1]SIGEF!#REF!,11,0),0)</f>
        <v>0</v>
      </c>
      <c r="L74" s="28">
        <f>IFERROR(VLOOKUP(#REF!,[1]SIGEF!#REF!,12,0),0)</f>
        <v>0</v>
      </c>
      <c r="M74" s="28">
        <f>IFERROR(VLOOKUP(#REF!,[1]SIGEF!#REF!,13,0),0)</f>
        <v>0</v>
      </c>
      <c r="N74" s="28">
        <f>IFERROR(VLOOKUP(#REF!,[1]SIGEF!#REF!,14,0),0)</f>
        <v>0</v>
      </c>
      <c r="O74" s="28">
        <f>IFERROR(VLOOKUP(#REF!,[1]SIGEF!#REF!,15,0),0)</f>
        <v>0</v>
      </c>
      <c r="P74" s="28">
        <f t="shared" si="5"/>
        <v>0</v>
      </c>
    </row>
    <row r="75" spans="1:16" x14ac:dyDescent="0.2">
      <c r="A75" s="9" t="s">
        <v>84</v>
      </c>
      <c r="B75" s="28">
        <f>IFERROR(VLOOKUP(#REF!,[1]PRESUPUESTO!$A:$U,5,0),0)</f>
        <v>0</v>
      </c>
      <c r="C75" s="28">
        <f>IFERROR(VLOOKUP(#REF!,[1]PRESUPUESTO!$A:$U,9,0),0)</f>
        <v>0</v>
      </c>
      <c r="D75" s="28">
        <f>IFERROR(VLOOKUP(#REF!,[1]SIGEF!$A:$O,3,0),0)</f>
        <v>0</v>
      </c>
      <c r="E75" s="28">
        <f>IFERROR(VLOOKUP(#REF!,[1]SIGEF!$A:$O,4,0),0)</f>
        <v>0</v>
      </c>
      <c r="F75" s="28">
        <f>IFERROR(VLOOKUP(#REF!,[1]SIGEF!$A:$O,5,0),0)</f>
        <v>0</v>
      </c>
      <c r="G75" s="28">
        <f>IFERROR(VLOOKUP(#REF!,[1]SIGEF!$A:$O,6,0),0)</f>
        <v>0</v>
      </c>
      <c r="H75" s="28">
        <f>IFERROR(VLOOKUP(#REF!,[1]SIGEF!$A:$O,7,0),0)</f>
        <v>0</v>
      </c>
      <c r="I75" s="28">
        <f>IFERROR(VLOOKUP(#REF!,[1]SIGEF!$A:$O,8,0),0)</f>
        <v>0</v>
      </c>
      <c r="J75" s="28">
        <f>IFERROR(VLOOKUP(#REF!,[1]SIGEF!$A:$O,9,0),0)</f>
        <v>0</v>
      </c>
      <c r="K75" s="28">
        <f>IFERROR(VLOOKUP(#REF!,[1]SIGEF!#REF!,11,0),0)</f>
        <v>0</v>
      </c>
      <c r="L75" s="28">
        <f>IFERROR(VLOOKUP(#REF!,[1]SIGEF!#REF!,12,0),0)</f>
        <v>0</v>
      </c>
      <c r="M75" s="28">
        <f>IFERROR(VLOOKUP(#REF!,[1]SIGEF!#REF!,13,0),0)</f>
        <v>0</v>
      </c>
      <c r="N75" s="28">
        <f>IFERROR(VLOOKUP(#REF!,[1]SIGEF!#REF!,14,0),0)</f>
        <v>0</v>
      </c>
      <c r="O75" s="28">
        <f>IFERROR(VLOOKUP(#REF!,[1]SIGEF!#REF!,15,0),0)</f>
        <v>0</v>
      </c>
      <c r="P75" s="28">
        <f t="shared" si="5"/>
        <v>0</v>
      </c>
    </row>
    <row r="76" spans="1:16" x14ac:dyDescent="0.2">
      <c r="A76" s="4" t="s">
        <v>85</v>
      </c>
      <c r="B76" s="29">
        <f>+B77+B80+B83</f>
        <v>0</v>
      </c>
      <c r="C76" s="29">
        <f t="shared" ref="C76:P76" si="11">+C77+C80+C83</f>
        <v>0</v>
      </c>
      <c r="D76" s="29">
        <f t="shared" si="11"/>
        <v>0</v>
      </c>
      <c r="E76" s="29">
        <f t="shared" si="11"/>
        <v>0</v>
      </c>
      <c r="F76" s="29">
        <f t="shared" si="11"/>
        <v>0</v>
      </c>
      <c r="G76" s="29">
        <f t="shared" si="11"/>
        <v>0</v>
      </c>
      <c r="H76" s="29">
        <f t="shared" si="11"/>
        <v>0</v>
      </c>
      <c r="I76" s="29">
        <f t="shared" si="11"/>
        <v>0</v>
      </c>
      <c r="J76" s="29">
        <f t="shared" si="11"/>
        <v>0</v>
      </c>
      <c r="K76" s="29">
        <f t="shared" si="11"/>
        <v>0</v>
      </c>
      <c r="L76" s="29">
        <f t="shared" si="11"/>
        <v>0</v>
      </c>
      <c r="M76" s="29">
        <f t="shared" si="11"/>
        <v>0</v>
      </c>
      <c r="N76" s="29">
        <f t="shared" si="11"/>
        <v>0</v>
      </c>
      <c r="O76" s="29">
        <f t="shared" si="11"/>
        <v>0</v>
      </c>
      <c r="P76" s="29">
        <f t="shared" si="11"/>
        <v>0</v>
      </c>
    </row>
    <row r="77" spans="1:16" x14ac:dyDescent="0.2">
      <c r="A77" s="6" t="s">
        <v>86</v>
      </c>
      <c r="B77" s="27">
        <f>SUM(B78:B79)</f>
        <v>0</v>
      </c>
      <c r="C77" s="27">
        <f t="shared" ref="C77:P77" si="12">SUM(C78:C79)</f>
        <v>0</v>
      </c>
      <c r="D77" s="27">
        <f t="shared" si="12"/>
        <v>0</v>
      </c>
      <c r="E77" s="27">
        <f t="shared" si="12"/>
        <v>0</v>
      </c>
      <c r="F77" s="27">
        <f t="shared" si="12"/>
        <v>0</v>
      </c>
      <c r="G77" s="27">
        <f t="shared" si="12"/>
        <v>0</v>
      </c>
      <c r="H77" s="27">
        <f t="shared" si="12"/>
        <v>0</v>
      </c>
      <c r="I77" s="27">
        <f t="shared" si="12"/>
        <v>0</v>
      </c>
      <c r="J77" s="27">
        <f t="shared" si="12"/>
        <v>0</v>
      </c>
      <c r="K77" s="27">
        <f t="shared" si="12"/>
        <v>0</v>
      </c>
      <c r="L77" s="27">
        <f t="shared" si="12"/>
        <v>0</v>
      </c>
      <c r="M77" s="27">
        <f t="shared" si="12"/>
        <v>0</v>
      </c>
      <c r="N77" s="27">
        <f t="shared" si="12"/>
        <v>0</v>
      </c>
      <c r="O77" s="27">
        <f t="shared" si="12"/>
        <v>0</v>
      </c>
      <c r="P77" s="27">
        <f t="shared" si="12"/>
        <v>0</v>
      </c>
    </row>
    <row r="78" spans="1:16" x14ac:dyDescent="0.2">
      <c r="A78" s="9" t="s">
        <v>87</v>
      </c>
      <c r="B78" s="28">
        <f>IFERROR(VLOOKUP(#REF!,[1]PRESUPUESTO!$A:$U,9,0),0)</f>
        <v>0</v>
      </c>
      <c r="C78" s="28">
        <f>IFERROR(VLOOKUP(#REF!,[1]PRESUPUESTO!$A:$U,9,0),0)</f>
        <v>0</v>
      </c>
      <c r="D78" s="28">
        <f>IFERROR(VLOOKUP(#REF!,[1]SIGEF!$A:$O,3,0),0)</f>
        <v>0</v>
      </c>
      <c r="E78" s="28">
        <f>IFERROR(VLOOKUP(#REF!,[1]SIGEF!$A:$O,4,0),0)</f>
        <v>0</v>
      </c>
      <c r="F78" s="28">
        <f>IFERROR(VLOOKUP(#REF!,[1]SIGEF!$A:$O,5,0),0)</f>
        <v>0</v>
      </c>
      <c r="G78" s="28">
        <f>IFERROR(VLOOKUP(#REF!,[1]SIGEF!$A:$O,6,0),0)</f>
        <v>0</v>
      </c>
      <c r="H78" s="28">
        <f>IFERROR(VLOOKUP(#REF!,[1]SIGEF!$A:$O,7,0),0)</f>
        <v>0</v>
      </c>
      <c r="I78" s="28">
        <f>IFERROR(VLOOKUP(#REF!,[1]SIGEF!$A:$O,8,0),0)</f>
        <v>0</v>
      </c>
      <c r="J78" s="28">
        <f>IFERROR(VLOOKUP(#REF!,[1]SIGEF!$A:$O,9,0),0)</f>
        <v>0</v>
      </c>
      <c r="K78" s="28">
        <f>IFERROR(VLOOKUP(#REF!,[1]SIGEF!#REF!,11,0),0)</f>
        <v>0</v>
      </c>
      <c r="L78" s="28">
        <f>IFERROR(VLOOKUP(#REF!,[1]SIGEF!#REF!,12,0),0)</f>
        <v>0</v>
      </c>
      <c r="M78" s="28">
        <f>IFERROR(VLOOKUP(#REF!,[1]SIGEF!#REF!,13,0),0)</f>
        <v>0</v>
      </c>
      <c r="N78" s="28">
        <f>IFERROR(VLOOKUP(#REF!,[1]SIGEF!#REF!,14,0),0)</f>
        <v>0</v>
      </c>
      <c r="O78" s="28">
        <f>IFERROR(VLOOKUP(#REF!,[1]SIGEF!#REF!,14,0),0)</f>
        <v>0</v>
      </c>
      <c r="P78" s="28">
        <f>D78+E78+F78+G78+H78+I78+J78+K78+L78+M78+N78+O78</f>
        <v>0</v>
      </c>
    </row>
    <row r="79" spans="1:16" x14ac:dyDescent="0.2">
      <c r="A79" s="9" t="s">
        <v>88</v>
      </c>
      <c r="B79" s="28">
        <f>IFERROR(VLOOKUP(#REF!,[1]PRESUPUESTO!$A:$U,9,0),0)</f>
        <v>0</v>
      </c>
      <c r="C79" s="28">
        <f>IFERROR(VLOOKUP(#REF!,[1]PRESUPUESTO!$A:$U,9,0),0)</f>
        <v>0</v>
      </c>
      <c r="D79" s="28">
        <f>IFERROR(VLOOKUP(#REF!,[1]SIGEF!$A:$O,3,0),0)</f>
        <v>0</v>
      </c>
      <c r="E79" s="28">
        <f>IFERROR(VLOOKUP(#REF!,[1]SIGEF!$A:$O,4,0),0)</f>
        <v>0</v>
      </c>
      <c r="F79" s="28">
        <f>IFERROR(VLOOKUP(#REF!,[1]SIGEF!$A:$O,5,0),0)</f>
        <v>0</v>
      </c>
      <c r="G79" s="28">
        <f>IFERROR(VLOOKUP(#REF!,[1]SIGEF!$A:$O,6,0),0)</f>
        <v>0</v>
      </c>
      <c r="H79" s="28">
        <f>IFERROR(VLOOKUP(#REF!,[1]SIGEF!$A:$O,7,0),0)</f>
        <v>0</v>
      </c>
      <c r="I79" s="28">
        <f>IFERROR(VLOOKUP(#REF!,[1]SIGEF!$A:$O,8,0),0)</f>
        <v>0</v>
      </c>
      <c r="J79" s="28">
        <f>IFERROR(VLOOKUP(#REF!,[1]SIGEF!$A:$O,9,0),0)</f>
        <v>0</v>
      </c>
      <c r="K79" s="28">
        <f>IFERROR(VLOOKUP(#REF!,[1]SIGEF!#REF!,11,0),0)</f>
        <v>0</v>
      </c>
      <c r="L79" s="28">
        <f>IFERROR(VLOOKUP(#REF!,[1]SIGEF!#REF!,12,0),0)</f>
        <v>0</v>
      </c>
      <c r="M79" s="28">
        <f>IFERROR(VLOOKUP(#REF!,[1]SIGEF!#REF!,13,0),0)</f>
        <v>0</v>
      </c>
      <c r="N79" s="28">
        <f>IFERROR(VLOOKUP(#REF!,[1]SIGEF!#REF!,14,0),0)</f>
        <v>0</v>
      </c>
      <c r="O79" s="28">
        <f>IFERROR(VLOOKUP(#REF!,[1]SIGEF!#REF!,14,0),0)</f>
        <v>0</v>
      </c>
      <c r="P79" s="28">
        <f>D79+E79+F79+G79+H79+I79+J79+K79+L79+M79+N79+O79</f>
        <v>0</v>
      </c>
    </row>
    <row r="80" spans="1:16" x14ac:dyDescent="0.2">
      <c r="A80" s="13" t="s">
        <v>89</v>
      </c>
      <c r="B80" s="27">
        <f>SUM(B81:B82)</f>
        <v>0</v>
      </c>
      <c r="C80" s="27">
        <f t="shared" ref="C80:P80" si="13">SUM(C81:C82)</f>
        <v>0</v>
      </c>
      <c r="D80" s="27">
        <f t="shared" si="13"/>
        <v>0</v>
      </c>
      <c r="E80" s="27">
        <f t="shared" si="13"/>
        <v>0</v>
      </c>
      <c r="F80" s="27">
        <f t="shared" si="13"/>
        <v>0</v>
      </c>
      <c r="G80" s="27">
        <f t="shared" si="13"/>
        <v>0</v>
      </c>
      <c r="H80" s="27">
        <f t="shared" si="13"/>
        <v>0</v>
      </c>
      <c r="I80" s="27">
        <f t="shared" si="13"/>
        <v>0</v>
      </c>
      <c r="J80" s="27">
        <f t="shared" si="13"/>
        <v>0</v>
      </c>
      <c r="K80" s="27">
        <f t="shared" si="13"/>
        <v>0</v>
      </c>
      <c r="L80" s="27">
        <f t="shared" si="13"/>
        <v>0</v>
      </c>
      <c r="M80" s="27">
        <f t="shared" si="13"/>
        <v>0</v>
      </c>
      <c r="N80" s="27">
        <f t="shared" si="13"/>
        <v>0</v>
      </c>
      <c r="O80" s="27">
        <f t="shared" si="13"/>
        <v>0</v>
      </c>
      <c r="P80" s="27">
        <f t="shared" si="13"/>
        <v>0</v>
      </c>
    </row>
    <row r="81" spans="1:16" ht="21" customHeight="1" x14ac:dyDescent="0.2">
      <c r="A81" s="9" t="s">
        <v>90</v>
      </c>
      <c r="B81" s="28">
        <f>IFERROR(VLOOKUP(#REF!,[1]PRESUPUESTO!$A:$U,9,0),0)</f>
        <v>0</v>
      </c>
      <c r="C81" s="28">
        <f>IFERROR(VLOOKUP(#REF!,[1]PRESUPUESTO!$A:$U,9,0),0)</f>
        <v>0</v>
      </c>
      <c r="D81" s="28">
        <f>IFERROR(VLOOKUP(#REF!,[1]SIGEF!$A:$O,3,0),0)</f>
        <v>0</v>
      </c>
      <c r="E81" s="28">
        <f>IFERROR(VLOOKUP(#REF!,[1]SIGEF!$A:$O,4,0),0)</f>
        <v>0</v>
      </c>
      <c r="F81" s="28">
        <f>IFERROR(VLOOKUP(#REF!,[1]SIGEF!$A:$O,5,0),0)</f>
        <v>0</v>
      </c>
      <c r="G81" s="28">
        <f>IFERROR(VLOOKUP(#REF!,[1]SIGEF!$A:$O,6,0),0)</f>
        <v>0</v>
      </c>
      <c r="H81" s="28">
        <f>IFERROR(VLOOKUP(#REF!,[1]SIGEF!$A:$O,7,0),0)</f>
        <v>0</v>
      </c>
      <c r="I81" s="28">
        <f>IFERROR(VLOOKUP(#REF!,[1]SIGEF!$A:$O,8,0),0)</f>
        <v>0</v>
      </c>
      <c r="J81" s="28">
        <f>IFERROR(VLOOKUP(#REF!,[1]SIGEF!$A:$O,9,0),0)</f>
        <v>0</v>
      </c>
      <c r="K81" s="28">
        <f>IFERROR(VLOOKUP(#REF!,[1]SIGEF!#REF!,11,0),0)</f>
        <v>0</v>
      </c>
      <c r="L81" s="28">
        <f>IFERROR(VLOOKUP(#REF!,[1]SIGEF!#REF!,12,0),0)</f>
        <v>0</v>
      </c>
      <c r="M81" s="28">
        <f>IFERROR(VLOOKUP(#REF!,[1]SIGEF!#REF!,13,0),0)</f>
        <v>0</v>
      </c>
      <c r="N81" s="28">
        <f>IFERROR(VLOOKUP(#REF!,[1]SIGEF!#REF!,14,0),0)</f>
        <v>0</v>
      </c>
      <c r="O81" s="28">
        <f>IFERROR(VLOOKUP(#REF!,[1]SIGEF!#REF!,15,0),0)</f>
        <v>0</v>
      </c>
      <c r="P81" s="28">
        <f>D81+E81+F81+G81+H81+I81+J81+K81+L81+M81+N81+O81</f>
        <v>0</v>
      </c>
    </row>
    <row r="82" spans="1:16" x14ac:dyDescent="0.2">
      <c r="A82" s="9" t="s">
        <v>91</v>
      </c>
      <c r="B82" s="28">
        <f>IFERROR(VLOOKUP(#REF!,[1]PRESUPUESTO!$A:$U,9,0),0)</f>
        <v>0</v>
      </c>
      <c r="C82" s="28">
        <f>IFERROR(VLOOKUP(#REF!,[1]PRESUPUESTO!$A:$U,9,0),0)</f>
        <v>0</v>
      </c>
      <c r="D82" s="28">
        <f>IFERROR(VLOOKUP(#REF!,[1]SIGEF!$A:$O,3,0),0)</f>
        <v>0</v>
      </c>
      <c r="E82" s="28">
        <f>IFERROR(VLOOKUP(#REF!,[1]SIGEF!$A:$O,4,0),0)</f>
        <v>0</v>
      </c>
      <c r="F82" s="28">
        <f>IFERROR(VLOOKUP(#REF!,[1]SIGEF!$A:$O,5,0),0)</f>
        <v>0</v>
      </c>
      <c r="G82" s="28">
        <f>IFERROR(VLOOKUP(#REF!,[1]SIGEF!$A:$O,6,0),0)</f>
        <v>0</v>
      </c>
      <c r="H82" s="28">
        <f>IFERROR(VLOOKUP(#REF!,[1]SIGEF!$A:$O,7,0),0)</f>
        <v>0</v>
      </c>
      <c r="I82" s="28">
        <f>IFERROR(VLOOKUP(#REF!,[1]SIGEF!$A:$O,8,0),0)</f>
        <v>0</v>
      </c>
      <c r="J82" s="28">
        <f>IFERROR(VLOOKUP(#REF!,[1]SIGEF!$A:$O,9,0),0)</f>
        <v>0</v>
      </c>
      <c r="K82" s="28">
        <f>IFERROR(VLOOKUP(#REF!,[1]SIGEF!#REF!,11,0),0)</f>
        <v>0</v>
      </c>
      <c r="L82" s="28">
        <f>IFERROR(VLOOKUP(#REF!,[1]SIGEF!#REF!,12,0),0)</f>
        <v>0</v>
      </c>
      <c r="M82" s="28">
        <f>IFERROR(VLOOKUP(#REF!,[1]SIGEF!#REF!,13,0),0)</f>
        <v>0</v>
      </c>
      <c r="N82" s="28">
        <f>IFERROR(VLOOKUP(#REF!,[1]SIGEF!#REF!,14,0),0)</f>
        <v>0</v>
      </c>
      <c r="O82" s="28">
        <f>IFERROR(VLOOKUP(#REF!,[1]SIGEF!#REF!,15,0),0)</f>
        <v>0</v>
      </c>
      <c r="P82" s="28">
        <f>D82+E82+F82+G82+H82+I82+J82+K82+L82+M82+N82+O82</f>
        <v>0</v>
      </c>
    </row>
    <row r="83" spans="1:16" x14ac:dyDescent="0.2">
      <c r="A83" s="13" t="s">
        <v>92</v>
      </c>
      <c r="B83" s="27">
        <f>+B84</f>
        <v>0</v>
      </c>
      <c r="C83" s="27">
        <f t="shared" ref="C83:P83" si="14">+C84</f>
        <v>0</v>
      </c>
      <c r="D83" s="27">
        <f t="shared" si="14"/>
        <v>0</v>
      </c>
      <c r="E83" s="27">
        <f t="shared" si="14"/>
        <v>0</v>
      </c>
      <c r="F83" s="27">
        <f t="shared" si="14"/>
        <v>0</v>
      </c>
      <c r="G83" s="27">
        <f t="shared" si="14"/>
        <v>0</v>
      </c>
      <c r="H83" s="27">
        <f t="shared" si="14"/>
        <v>0</v>
      </c>
      <c r="I83" s="27">
        <f t="shared" si="14"/>
        <v>0</v>
      </c>
      <c r="J83" s="27">
        <f t="shared" si="14"/>
        <v>0</v>
      </c>
      <c r="K83" s="27">
        <f t="shared" si="14"/>
        <v>0</v>
      </c>
      <c r="L83" s="27">
        <f t="shared" si="14"/>
        <v>0</v>
      </c>
      <c r="M83" s="27">
        <f t="shared" si="14"/>
        <v>0</v>
      </c>
      <c r="N83" s="27">
        <f t="shared" si="14"/>
        <v>0</v>
      </c>
      <c r="O83" s="27">
        <f t="shared" si="14"/>
        <v>0</v>
      </c>
      <c r="P83" s="27">
        <f t="shared" si="14"/>
        <v>0</v>
      </c>
    </row>
    <row r="84" spans="1:16" x14ac:dyDescent="0.2">
      <c r="A84" s="9" t="s">
        <v>93</v>
      </c>
      <c r="B84" s="28">
        <f>IFERROR(VLOOKUP(#REF!,[1]PRESUPUESTO!$A:$U,9,0),0)</f>
        <v>0</v>
      </c>
      <c r="C84" s="28">
        <f>IFERROR(VLOOKUP(#REF!,[1]PRESUPUESTO!$A:$U,9,0),0)</f>
        <v>0</v>
      </c>
      <c r="D84" s="28">
        <f>IFERROR(VLOOKUP(#REF!,[1]SIGEF!$A:$O,3,0),0)</f>
        <v>0</v>
      </c>
      <c r="E84" s="28">
        <f>IFERROR(VLOOKUP(#REF!,[1]SIGEF!$A:$O,4,0),0)</f>
        <v>0</v>
      </c>
      <c r="F84" s="28">
        <f>IFERROR(VLOOKUP(#REF!,[1]SIGEF!$A:$O,5,0),0)</f>
        <v>0</v>
      </c>
      <c r="G84" s="28">
        <f>IFERROR(VLOOKUP(#REF!,[1]SIGEF!$A:$O,6,0),0)</f>
        <v>0</v>
      </c>
      <c r="H84" s="28">
        <f>IFERROR(VLOOKUP(#REF!,[1]SIGEF!$A:$O,7,0),0)</f>
        <v>0</v>
      </c>
      <c r="I84" s="28">
        <f>IFERROR(VLOOKUP(#REF!,[1]SIGEF!$A:$O,8,0),0)</f>
        <v>0</v>
      </c>
      <c r="J84" s="28">
        <f>IFERROR(VLOOKUP(#REF!,[1]SIGEF!$A:$O,9,0),0)</f>
        <v>0</v>
      </c>
      <c r="K84" s="28">
        <f>IFERROR(VLOOKUP(#REF!,[1]SIGEF!#REF!,11,0),0)</f>
        <v>0</v>
      </c>
      <c r="L84" s="28">
        <f>IFERROR(VLOOKUP(#REF!,[1]SIGEF!#REF!,12,0),0)</f>
        <v>0</v>
      </c>
      <c r="M84" s="28">
        <f>IFERROR(VLOOKUP(#REF!,[1]SIGEF!#REF!,13,0),0)</f>
        <v>0</v>
      </c>
      <c r="N84" s="28">
        <f>IFERROR(VLOOKUP(#REF!,[1]SIGEF!#REF!,14,0),0)</f>
        <v>0</v>
      </c>
      <c r="O84" s="28">
        <f>IFERROR(VLOOKUP(#REF!,[1]SIGEF!#REF!,15,0),0)</f>
        <v>0</v>
      </c>
      <c r="P84" s="28">
        <f>D84+E84+F84+G84+H84+I84+J84+K84+L84+M84+N84+O84</f>
        <v>0</v>
      </c>
    </row>
    <row r="85" spans="1:16" x14ac:dyDescent="0.2">
      <c r="A85" s="14" t="s">
        <v>94</v>
      </c>
      <c r="B85" s="17">
        <f>B12+B18+B28+B38+B47+B54+B64</f>
        <v>2115775488</v>
      </c>
      <c r="C85" s="17">
        <f>C12+C18+C28+C38+C47+C54+C64</f>
        <v>2666495362.6500001</v>
      </c>
      <c r="D85" s="18">
        <f t="shared" ref="D85:O85" si="15">D12+D18+D28+D38+D47+D54+D64</f>
        <v>99347377.019999996</v>
      </c>
      <c r="E85" s="18">
        <f>E12+E18+E28+E38+E47+E54+E64</f>
        <v>139818822.73000002</v>
      </c>
      <c r="F85" s="18">
        <f>F12+F18+F28+F38+F47+F54+F64</f>
        <v>168705501.16999999</v>
      </c>
      <c r="G85" s="18">
        <f t="shared" si="15"/>
        <v>139330584.18000001</v>
      </c>
      <c r="H85" s="18">
        <f t="shared" si="15"/>
        <v>142471496.97</v>
      </c>
      <c r="I85" s="17">
        <f t="shared" si="15"/>
        <v>224686144.55999997</v>
      </c>
      <c r="J85" s="17">
        <f t="shared" si="15"/>
        <v>231519158.94999999</v>
      </c>
      <c r="K85" s="17">
        <f t="shared" si="15"/>
        <v>180187511.49000001</v>
      </c>
      <c r="L85" s="17">
        <f t="shared" si="15"/>
        <v>149302985.68000001</v>
      </c>
      <c r="M85" s="17">
        <f t="shared" si="15"/>
        <v>209177971.06999993</v>
      </c>
      <c r="N85" s="17">
        <f t="shared" si="15"/>
        <v>369782164.29999995</v>
      </c>
      <c r="O85" s="17">
        <f t="shared" si="15"/>
        <v>589261536.22000003</v>
      </c>
      <c r="P85" s="17">
        <f>P12+P18+P28+P38+P47+P54+P64</f>
        <v>2643591254.3400002</v>
      </c>
    </row>
    <row r="86" spans="1:16" x14ac:dyDescent="0.2">
      <c r="A86" s="15" t="s">
        <v>147</v>
      </c>
      <c r="B86" s="15"/>
      <c r="C86" s="15"/>
      <c r="D86" s="26"/>
      <c r="E86" s="26"/>
      <c r="F86" s="26"/>
      <c r="G86" s="26"/>
      <c r="H86" s="26"/>
      <c r="I86" s="26"/>
      <c r="J86" s="26"/>
      <c r="K86" s="7"/>
      <c r="L86" s="7"/>
      <c r="M86" s="7"/>
      <c r="N86" s="11"/>
      <c r="O86" s="11"/>
      <c r="P86" s="11"/>
    </row>
    <row r="87" spans="1:16" ht="12.6" customHeight="1" x14ac:dyDescent="0.2">
      <c r="A87" s="52" t="s">
        <v>98</v>
      </c>
      <c r="B87" s="52"/>
      <c r="C87" s="52"/>
      <c r="D87" s="52"/>
      <c r="E87" s="52"/>
      <c r="F87" s="52"/>
      <c r="G87" s="52"/>
      <c r="H87" s="52"/>
      <c r="I87" s="52"/>
      <c r="J87" s="52"/>
      <c r="K87" s="11"/>
      <c r="L87" s="11"/>
      <c r="M87" s="11"/>
      <c r="N87" s="11"/>
      <c r="O87" s="11"/>
      <c r="P87" s="11"/>
    </row>
    <row r="88" spans="1:16" ht="14.25" customHeight="1" x14ac:dyDescent="0.2">
      <c r="A88" s="53" t="s">
        <v>99</v>
      </c>
      <c r="B88" s="53"/>
      <c r="C88" s="53"/>
      <c r="D88" s="53"/>
      <c r="E88" s="53"/>
      <c r="F88" s="53"/>
      <c r="G88" s="53"/>
      <c r="H88" s="53"/>
      <c r="I88" s="53"/>
      <c r="J88" s="53"/>
      <c r="K88" s="11"/>
      <c r="L88" s="11"/>
      <c r="M88" s="11"/>
      <c r="N88" s="11"/>
      <c r="O88" s="11"/>
      <c r="P88" s="11"/>
    </row>
    <row r="89" spans="1:16" ht="34.9" customHeight="1" x14ac:dyDescent="0.2">
      <c r="A89" s="52" t="s">
        <v>100</v>
      </c>
      <c r="B89" s="52"/>
      <c r="C89" s="52"/>
      <c r="D89" s="52"/>
      <c r="E89" s="37"/>
      <c r="F89" s="37"/>
      <c r="G89" s="37"/>
      <c r="H89" s="37"/>
      <c r="I89" s="37"/>
      <c r="J89" s="37"/>
      <c r="K89" s="11"/>
      <c r="L89" s="11"/>
      <c r="M89" s="11"/>
      <c r="N89" s="11"/>
      <c r="O89" s="11"/>
      <c r="P89" s="11"/>
    </row>
    <row r="90" spans="1:16" ht="42" customHeight="1" x14ac:dyDescent="0.2">
      <c r="A90" s="24"/>
      <c r="B90" s="23"/>
      <c r="C90" s="23"/>
      <c r="D90" s="23"/>
      <c r="E90" s="23"/>
      <c r="F90" s="23"/>
      <c r="G90" s="23"/>
      <c r="H90" s="23"/>
      <c r="I90" s="23"/>
      <c r="J90" s="23"/>
      <c r="K90" s="19"/>
      <c r="L90" s="19"/>
      <c r="M90" s="25"/>
      <c r="N90" s="25"/>
      <c r="O90" s="25"/>
      <c r="P90" s="22"/>
    </row>
    <row r="91" spans="1:16" s="12" customFormat="1" ht="15" x14ac:dyDescent="0.2">
      <c r="A91" s="20" t="s">
        <v>102</v>
      </c>
      <c r="M91" s="54" t="s">
        <v>101</v>
      </c>
      <c r="N91" s="54"/>
      <c r="O91" s="54"/>
      <c r="P91" s="54"/>
    </row>
    <row r="92" spans="1:16" ht="15" x14ac:dyDescent="0.2">
      <c r="A92" s="21" t="s">
        <v>95</v>
      </c>
      <c r="B92" s="19"/>
      <c r="C92" s="19"/>
      <c r="D92" s="19"/>
      <c r="E92" s="19"/>
      <c r="F92" s="19"/>
      <c r="G92" s="19"/>
      <c r="H92" s="19"/>
      <c r="I92" s="19"/>
      <c r="J92" s="19"/>
      <c r="K92" s="19"/>
      <c r="L92" s="19"/>
      <c r="M92" s="55" t="s">
        <v>96</v>
      </c>
      <c r="N92" s="55"/>
      <c r="O92" s="55"/>
      <c r="P92" s="55"/>
    </row>
    <row r="93" spans="1:16" ht="15" x14ac:dyDescent="0.2">
      <c r="A93" s="19"/>
      <c r="B93" s="19"/>
      <c r="C93" s="19"/>
      <c r="D93" s="19"/>
      <c r="E93" s="19"/>
      <c r="F93" s="19"/>
      <c r="G93" s="19"/>
      <c r="H93" s="19"/>
      <c r="I93" s="19"/>
      <c r="J93" s="19"/>
      <c r="K93" s="19"/>
      <c r="L93" s="19"/>
      <c r="M93" s="19"/>
      <c r="N93" s="19"/>
      <c r="O93" s="19"/>
      <c r="P93" s="11"/>
    </row>
    <row r="94" spans="1:16" x14ac:dyDescent="0.2">
      <c r="A94" s="15"/>
      <c r="B94" s="15"/>
      <c r="C94" s="15"/>
      <c r="D94" s="15"/>
      <c r="E94" s="15"/>
      <c r="F94" s="15"/>
      <c r="G94" s="15"/>
      <c r="H94" s="15"/>
      <c r="I94" s="15"/>
      <c r="J94" s="15"/>
      <c r="K94" s="15"/>
      <c r="L94" s="15"/>
      <c r="M94" s="15"/>
      <c r="N94" s="15"/>
      <c r="O94" s="15"/>
      <c r="P94" s="15"/>
    </row>
    <row r="95" spans="1:16" x14ac:dyDescent="0.2">
      <c r="A95" s="15"/>
      <c r="B95" s="15"/>
      <c r="C95" s="15"/>
      <c r="D95" s="15"/>
      <c r="E95" s="15"/>
      <c r="F95" s="15"/>
      <c r="G95" s="15"/>
      <c r="H95" s="15"/>
      <c r="I95" s="15"/>
      <c r="J95" s="15"/>
      <c r="K95" s="15"/>
      <c r="L95" s="15"/>
      <c r="M95" s="15"/>
      <c r="N95" s="15"/>
      <c r="O95" s="15"/>
      <c r="P95" s="15"/>
    </row>
    <row r="96" spans="1:16" x14ac:dyDescent="0.2">
      <c r="A96" s="15"/>
      <c r="B96" s="15"/>
      <c r="C96" s="15"/>
      <c r="D96" s="15"/>
      <c r="E96" s="15"/>
      <c r="F96" s="15"/>
      <c r="G96" s="15"/>
      <c r="H96" s="15"/>
      <c r="I96" s="15"/>
      <c r="J96" s="15"/>
      <c r="K96" s="15"/>
      <c r="L96" s="15"/>
      <c r="M96" s="15"/>
      <c r="N96" s="15"/>
      <c r="O96" s="15"/>
      <c r="P96" s="15"/>
    </row>
    <row r="97" spans="1:16" x14ac:dyDescent="0.2">
      <c r="A97" s="15"/>
      <c r="B97" s="15"/>
      <c r="C97" s="15"/>
      <c r="D97" s="15"/>
      <c r="E97" s="15"/>
      <c r="F97" s="15"/>
      <c r="G97" s="15"/>
      <c r="H97" s="15"/>
      <c r="I97" s="15"/>
      <c r="J97" s="15"/>
      <c r="K97" s="15"/>
      <c r="L97" s="15"/>
      <c r="M97" s="15"/>
      <c r="N97" s="15"/>
      <c r="O97" s="15"/>
      <c r="P97" s="15"/>
    </row>
    <row r="98" spans="1:16" x14ac:dyDescent="0.2">
      <c r="A98" s="15"/>
      <c r="B98" s="15"/>
      <c r="C98" s="15"/>
      <c r="D98" s="15"/>
      <c r="E98" s="15"/>
      <c r="F98" s="15"/>
      <c r="G98" s="15"/>
      <c r="H98" s="15"/>
      <c r="I98" s="15"/>
      <c r="J98" s="15"/>
      <c r="K98" s="15"/>
      <c r="L98" s="15"/>
      <c r="M98" s="15"/>
      <c r="N98" s="15"/>
      <c r="O98" s="15"/>
      <c r="P98" s="15"/>
    </row>
    <row r="99" spans="1:16" x14ac:dyDescent="0.2">
      <c r="A99" s="15"/>
      <c r="B99" s="15"/>
      <c r="C99" s="15"/>
      <c r="D99" s="15"/>
      <c r="E99" s="15"/>
      <c r="F99" s="15"/>
      <c r="G99" s="15"/>
      <c r="H99" s="15"/>
      <c r="I99" s="15"/>
      <c r="J99" s="15"/>
      <c r="K99" s="15"/>
      <c r="L99" s="15"/>
      <c r="M99" s="15"/>
      <c r="N99" s="15"/>
      <c r="O99" s="15"/>
      <c r="P99" s="15"/>
    </row>
    <row r="100" spans="1:16" x14ac:dyDescent="0.2">
      <c r="A100" s="15"/>
      <c r="B100" s="15"/>
      <c r="C100" s="15"/>
      <c r="D100" s="15"/>
      <c r="E100" s="15"/>
      <c r="F100" s="15"/>
      <c r="G100" s="15"/>
      <c r="H100" s="15"/>
      <c r="I100" s="15"/>
      <c r="J100" s="15"/>
      <c r="K100" s="15"/>
      <c r="L100" s="15"/>
      <c r="M100" s="15"/>
      <c r="N100" s="15"/>
      <c r="O100" s="15"/>
      <c r="P100" s="15"/>
    </row>
    <row r="101" spans="1:16" x14ac:dyDescent="0.2">
      <c r="A101" s="15"/>
      <c r="B101" s="15"/>
      <c r="C101" s="15"/>
      <c r="D101" s="15"/>
      <c r="E101" s="15"/>
      <c r="F101" s="15"/>
      <c r="G101" s="15"/>
      <c r="H101" s="15"/>
      <c r="I101" s="15"/>
      <c r="J101" s="15"/>
      <c r="K101" s="15"/>
      <c r="L101" s="15"/>
      <c r="M101" s="15"/>
      <c r="N101" s="15"/>
      <c r="O101" s="15"/>
      <c r="P101" s="15"/>
    </row>
    <row r="102" spans="1:16" x14ac:dyDescent="0.2">
      <c r="A102" s="15"/>
      <c r="B102" s="15"/>
      <c r="C102" s="15"/>
      <c r="D102" s="15"/>
      <c r="E102" s="15"/>
      <c r="F102" s="15"/>
      <c r="G102" s="15"/>
      <c r="H102" s="15"/>
      <c r="I102" s="15"/>
      <c r="J102" s="15"/>
      <c r="K102" s="15"/>
      <c r="L102" s="15"/>
      <c r="M102" s="15"/>
      <c r="N102" s="15"/>
      <c r="O102" s="15"/>
      <c r="P102" s="15"/>
    </row>
  </sheetData>
  <mergeCells count="15">
    <mergeCell ref="A3:P3"/>
    <mergeCell ref="A4:P4"/>
    <mergeCell ref="A5:P5"/>
    <mergeCell ref="A6:P6"/>
    <mergeCell ref="A7:P7"/>
    <mergeCell ref="A88:J88"/>
    <mergeCell ref="A89:D89"/>
    <mergeCell ref="M91:P91"/>
    <mergeCell ref="M92:P92"/>
    <mergeCell ref="A8:P8"/>
    <mergeCell ref="A9:A10"/>
    <mergeCell ref="B9:B10"/>
    <mergeCell ref="C9:C10"/>
    <mergeCell ref="D9:P9"/>
    <mergeCell ref="A87:J87"/>
  </mergeCells>
  <printOptions horizontalCentered="1"/>
  <pageMargins left="0" right="0" top="0.55000000000000004" bottom="0.42" header="0.3" footer="0.3"/>
  <pageSetup paperSize="5" scale="90" fitToHeight="3" orientation="landscape" r:id="rId1"/>
  <headerFooter>
    <oddFooter>&amp;CPg.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BBAC1-EE27-45AE-9926-27BCA26BE2C5}">
  <sheetPr>
    <tabColor theme="5" tint="-0.249977111117893"/>
  </sheetPr>
  <dimension ref="A3:P246"/>
  <sheetViews>
    <sheetView zoomScale="160" zoomScaleNormal="160" workbookViewId="0">
      <selection activeCell="C18" sqref="C18"/>
    </sheetView>
  </sheetViews>
  <sheetFormatPr defaultColWidth="8.83203125" defaultRowHeight="12.75" x14ac:dyDescent="0.2"/>
  <cols>
    <col min="1" max="1" width="14.83203125" style="30" customWidth="1"/>
    <col min="2" max="2" width="10.1640625" style="45" customWidth="1"/>
    <col min="3" max="3" width="35.83203125" style="30" customWidth="1"/>
    <col min="4" max="4" width="67.5" style="30" customWidth="1"/>
    <col min="5" max="5" width="17.5" style="30" customWidth="1"/>
    <col min="6" max="16384" width="8.83203125" style="30"/>
  </cols>
  <sheetData>
    <row r="3" spans="1:16" x14ac:dyDescent="0.2">
      <c r="B3" s="43"/>
    </row>
    <row r="4" spans="1:16" x14ac:dyDescent="0.2">
      <c r="B4" s="43"/>
    </row>
    <row r="5" spans="1:16" x14ac:dyDescent="0.2">
      <c r="B5" s="43"/>
    </row>
    <row r="6" spans="1:16" x14ac:dyDescent="0.2">
      <c r="B6" s="43"/>
    </row>
    <row r="7" spans="1:16" x14ac:dyDescent="0.2">
      <c r="B7" s="43"/>
    </row>
    <row r="8" spans="1:16" x14ac:dyDescent="0.2">
      <c r="B8" s="43"/>
    </row>
    <row r="9" spans="1:16" ht="15.6" customHeight="1" x14ac:dyDescent="0.2">
      <c r="A9" s="63" t="s">
        <v>0</v>
      </c>
      <c r="B9" s="64"/>
      <c r="C9" s="64"/>
      <c r="D9" s="64"/>
      <c r="E9" s="64"/>
      <c r="F9" s="34"/>
      <c r="G9" s="34"/>
      <c r="H9" s="34"/>
      <c r="I9" s="34"/>
      <c r="J9" s="34"/>
      <c r="K9" s="34"/>
      <c r="L9" s="34"/>
      <c r="M9" s="34"/>
      <c r="N9" s="34"/>
      <c r="O9" s="34"/>
      <c r="P9" s="34"/>
    </row>
    <row r="10" spans="1:16" ht="15.6" customHeight="1" x14ac:dyDescent="0.2">
      <c r="A10" s="63" t="s">
        <v>144</v>
      </c>
      <c r="B10" s="64"/>
      <c r="C10" s="64"/>
      <c r="D10" s="64"/>
      <c r="E10" s="64"/>
      <c r="F10" s="35"/>
      <c r="G10" s="35"/>
      <c r="H10" s="35"/>
      <c r="I10" s="35"/>
      <c r="J10" s="35"/>
      <c r="K10" s="35"/>
      <c r="L10" s="35"/>
      <c r="M10" s="35"/>
      <c r="N10" s="35"/>
      <c r="O10" s="35"/>
      <c r="P10" s="35"/>
    </row>
    <row r="11" spans="1:16" ht="15.75" x14ac:dyDescent="0.2">
      <c r="A11" s="63" t="s">
        <v>498</v>
      </c>
      <c r="B11" s="64"/>
      <c r="C11" s="64"/>
      <c r="D11" s="64"/>
      <c r="E11" s="64"/>
    </row>
    <row r="12" spans="1:16" ht="15" x14ac:dyDescent="0.25">
      <c r="A12" s="38" t="s">
        <v>104</v>
      </c>
      <c r="B12" s="39" t="s">
        <v>145</v>
      </c>
      <c r="C12" s="38" t="s">
        <v>105</v>
      </c>
      <c r="D12" s="38" t="s">
        <v>106</v>
      </c>
      <c r="E12" s="40" t="s">
        <v>103</v>
      </c>
    </row>
    <row r="13" spans="1:16" ht="18.600000000000001" customHeight="1" x14ac:dyDescent="0.2">
      <c r="A13" s="31">
        <v>44573</v>
      </c>
      <c r="B13" s="44">
        <v>4839</v>
      </c>
      <c r="C13" s="33" t="s">
        <v>0</v>
      </c>
      <c r="D13" s="33" t="s">
        <v>164</v>
      </c>
      <c r="E13" s="41">
        <v>1377750.01</v>
      </c>
    </row>
    <row r="14" spans="1:16" ht="18.600000000000001" customHeight="1" x14ac:dyDescent="0.2">
      <c r="A14" s="31">
        <v>44573</v>
      </c>
      <c r="B14" s="44">
        <v>4841</v>
      </c>
      <c r="C14" s="33" t="s">
        <v>0</v>
      </c>
      <c r="D14" s="33" t="s">
        <v>166</v>
      </c>
      <c r="E14" s="41">
        <v>348229.3</v>
      </c>
    </row>
    <row r="15" spans="1:16" ht="18.600000000000001" customHeight="1" x14ac:dyDescent="0.2">
      <c r="A15" s="31">
        <v>44573</v>
      </c>
      <c r="B15" s="44">
        <v>4843</v>
      </c>
      <c r="C15" s="33" t="s">
        <v>0</v>
      </c>
      <c r="D15" s="33" t="s">
        <v>167</v>
      </c>
      <c r="E15" s="41">
        <v>532811.13</v>
      </c>
    </row>
    <row r="16" spans="1:16" ht="25.5" x14ac:dyDescent="0.2">
      <c r="A16" s="31">
        <v>44573</v>
      </c>
      <c r="B16" s="44">
        <v>4845</v>
      </c>
      <c r="C16" s="33" t="s">
        <v>0</v>
      </c>
      <c r="D16" s="33" t="s">
        <v>168</v>
      </c>
      <c r="E16" s="41">
        <v>44166.66</v>
      </c>
    </row>
    <row r="17" spans="1:5" ht="52.9" customHeight="1" x14ac:dyDescent="0.2">
      <c r="A17" s="31">
        <v>44604</v>
      </c>
      <c r="B17" s="44">
        <v>4848</v>
      </c>
      <c r="C17" s="33" t="s">
        <v>141</v>
      </c>
      <c r="D17" s="33" t="s">
        <v>169</v>
      </c>
      <c r="E17" s="41">
        <v>1524648.5</v>
      </c>
    </row>
    <row r="18" spans="1:5" ht="42" customHeight="1" x14ac:dyDescent="0.2">
      <c r="A18" s="31">
        <v>44693</v>
      </c>
      <c r="B18" s="44">
        <v>4872</v>
      </c>
      <c r="C18" s="33" t="s">
        <v>0</v>
      </c>
      <c r="D18" s="33" t="s">
        <v>170</v>
      </c>
      <c r="E18" s="41">
        <v>2000000</v>
      </c>
    </row>
    <row r="19" spans="1:5" ht="42" customHeight="1" x14ac:dyDescent="0.2">
      <c r="A19" s="31">
        <v>44693</v>
      </c>
      <c r="B19" s="44">
        <v>4874</v>
      </c>
      <c r="C19" s="33" t="s">
        <v>0</v>
      </c>
      <c r="D19" s="33" t="s">
        <v>171</v>
      </c>
      <c r="E19" s="41">
        <v>583334</v>
      </c>
    </row>
    <row r="20" spans="1:5" ht="42" customHeight="1" x14ac:dyDescent="0.2">
      <c r="A20" s="31">
        <v>44693</v>
      </c>
      <c r="B20" s="44">
        <v>4878</v>
      </c>
      <c r="C20" s="33" t="s">
        <v>0</v>
      </c>
      <c r="D20" s="33" t="s">
        <v>172</v>
      </c>
      <c r="E20" s="41">
        <v>583334</v>
      </c>
    </row>
    <row r="21" spans="1:5" ht="42" customHeight="1" x14ac:dyDescent="0.2">
      <c r="A21" s="31">
        <v>44693</v>
      </c>
      <c r="B21" s="44">
        <v>4880</v>
      </c>
      <c r="C21" s="33" t="s">
        <v>0</v>
      </c>
      <c r="D21" s="33" t="s">
        <v>173</v>
      </c>
      <c r="E21" s="41">
        <v>1525768</v>
      </c>
    </row>
    <row r="22" spans="1:5" ht="42" customHeight="1" x14ac:dyDescent="0.2">
      <c r="A22" s="31">
        <v>44693</v>
      </c>
      <c r="B22" s="44">
        <v>4885</v>
      </c>
      <c r="C22" s="33" t="s">
        <v>0</v>
      </c>
      <c r="D22" s="33" t="s">
        <v>174</v>
      </c>
      <c r="E22" s="41">
        <v>1307800</v>
      </c>
    </row>
    <row r="23" spans="1:5" ht="42" customHeight="1" x14ac:dyDescent="0.2">
      <c r="A23" s="31">
        <v>44693</v>
      </c>
      <c r="B23" s="44">
        <v>4886</v>
      </c>
      <c r="C23" s="33" t="s">
        <v>393</v>
      </c>
      <c r="D23" s="33" t="s">
        <v>175</v>
      </c>
      <c r="E23" s="41">
        <v>11026856.75</v>
      </c>
    </row>
    <row r="24" spans="1:5" ht="42" customHeight="1" x14ac:dyDescent="0.2">
      <c r="A24" s="31">
        <v>44693</v>
      </c>
      <c r="B24" s="44">
        <v>4888</v>
      </c>
      <c r="C24" s="33" t="s">
        <v>126</v>
      </c>
      <c r="D24" s="33" t="s">
        <v>176</v>
      </c>
      <c r="E24" s="41">
        <v>100000</v>
      </c>
    </row>
    <row r="25" spans="1:5" ht="48" customHeight="1" x14ac:dyDescent="0.2">
      <c r="A25" s="31">
        <v>44693</v>
      </c>
      <c r="B25" s="44">
        <v>4894</v>
      </c>
      <c r="C25" s="33" t="s">
        <v>126</v>
      </c>
      <c r="D25" s="33" t="s">
        <v>177</v>
      </c>
      <c r="E25" s="41">
        <v>250000</v>
      </c>
    </row>
    <row r="26" spans="1:5" ht="43.9" customHeight="1" x14ac:dyDescent="0.2">
      <c r="A26" s="31">
        <v>44693</v>
      </c>
      <c r="B26" s="44">
        <v>4895</v>
      </c>
      <c r="C26" s="33" t="s">
        <v>117</v>
      </c>
      <c r="D26" s="33" t="s">
        <v>178</v>
      </c>
      <c r="E26" s="41">
        <v>40000</v>
      </c>
    </row>
    <row r="27" spans="1:5" ht="38.25" x14ac:dyDescent="0.2">
      <c r="A27" s="31">
        <v>44693</v>
      </c>
      <c r="B27" s="44">
        <v>4898</v>
      </c>
      <c r="C27" s="33" t="s">
        <v>0</v>
      </c>
      <c r="D27" s="33" t="s">
        <v>179</v>
      </c>
      <c r="E27" s="41">
        <v>5817000</v>
      </c>
    </row>
    <row r="28" spans="1:5" ht="38.25" x14ac:dyDescent="0.2">
      <c r="A28" s="31">
        <v>44693</v>
      </c>
      <c r="B28" s="44">
        <v>4899</v>
      </c>
      <c r="C28" s="33" t="s">
        <v>0</v>
      </c>
      <c r="D28" s="33" t="s">
        <v>180</v>
      </c>
      <c r="E28" s="41">
        <v>5817000</v>
      </c>
    </row>
    <row r="29" spans="1:5" ht="38.25" x14ac:dyDescent="0.2">
      <c r="A29" s="31">
        <v>44693</v>
      </c>
      <c r="B29" s="44">
        <v>4902</v>
      </c>
      <c r="C29" s="33" t="s">
        <v>118</v>
      </c>
      <c r="D29" s="33" t="s">
        <v>181</v>
      </c>
      <c r="E29" s="41">
        <v>10671626.08</v>
      </c>
    </row>
    <row r="30" spans="1:5" ht="38.25" x14ac:dyDescent="0.2">
      <c r="A30" s="31">
        <v>44724</v>
      </c>
      <c r="B30" s="44">
        <v>4926</v>
      </c>
      <c r="C30" s="33" t="s">
        <v>417</v>
      </c>
      <c r="D30" s="33" t="s">
        <v>182</v>
      </c>
      <c r="E30" s="41">
        <v>355500</v>
      </c>
    </row>
    <row r="31" spans="1:5" ht="38.25" x14ac:dyDescent="0.2">
      <c r="A31" s="31">
        <v>44724</v>
      </c>
      <c r="B31" s="44">
        <v>4935</v>
      </c>
      <c r="C31" s="33" t="s">
        <v>131</v>
      </c>
      <c r="D31" s="33" t="s">
        <v>183</v>
      </c>
      <c r="E31" s="41">
        <v>2543489</v>
      </c>
    </row>
    <row r="32" spans="1:5" ht="51" x14ac:dyDescent="0.2">
      <c r="A32" s="31">
        <v>44724</v>
      </c>
      <c r="B32" s="44">
        <v>4940</v>
      </c>
      <c r="C32" s="33" t="s">
        <v>418</v>
      </c>
      <c r="D32" s="33" t="s">
        <v>184</v>
      </c>
      <c r="E32" s="41">
        <v>2077130.4</v>
      </c>
    </row>
    <row r="33" spans="1:5" ht="51" x14ac:dyDescent="0.2">
      <c r="A33" s="31">
        <v>44724</v>
      </c>
      <c r="B33" s="44">
        <v>4984</v>
      </c>
      <c r="C33" s="33" t="s">
        <v>419</v>
      </c>
      <c r="D33" s="33" t="s">
        <v>185</v>
      </c>
      <c r="E33" s="41">
        <v>122705</v>
      </c>
    </row>
    <row r="34" spans="1:5" ht="63.75" x14ac:dyDescent="0.2">
      <c r="A34" s="31">
        <v>44724</v>
      </c>
      <c r="B34" s="44">
        <v>4994</v>
      </c>
      <c r="C34" s="33" t="s">
        <v>420</v>
      </c>
      <c r="D34" s="33" t="s">
        <v>186</v>
      </c>
      <c r="E34" s="41">
        <v>152640.76999999999</v>
      </c>
    </row>
    <row r="35" spans="1:5" ht="51" x14ac:dyDescent="0.2">
      <c r="A35" s="31">
        <v>44724</v>
      </c>
      <c r="B35" s="44">
        <v>4998</v>
      </c>
      <c r="C35" s="33" t="s">
        <v>421</v>
      </c>
      <c r="D35" s="33" t="s">
        <v>187</v>
      </c>
      <c r="E35" s="41">
        <v>388220</v>
      </c>
    </row>
    <row r="36" spans="1:5" ht="51" x14ac:dyDescent="0.2">
      <c r="A36" s="31">
        <v>44724</v>
      </c>
      <c r="B36" s="44">
        <v>5008</v>
      </c>
      <c r="C36" s="33" t="s">
        <v>422</v>
      </c>
      <c r="D36" s="33" t="s">
        <v>188</v>
      </c>
      <c r="E36" s="41">
        <v>70652.5</v>
      </c>
    </row>
    <row r="37" spans="1:5" ht="51" x14ac:dyDescent="0.2">
      <c r="A37" s="31">
        <v>44724</v>
      </c>
      <c r="B37" s="44">
        <v>5011</v>
      </c>
      <c r="C37" s="33" t="s">
        <v>123</v>
      </c>
      <c r="D37" s="33" t="s">
        <v>189</v>
      </c>
      <c r="E37" s="41">
        <v>331323.15999999997</v>
      </c>
    </row>
    <row r="38" spans="1:5" ht="63.75" x14ac:dyDescent="0.2">
      <c r="A38" s="31">
        <v>44724</v>
      </c>
      <c r="B38" s="44">
        <v>5013</v>
      </c>
      <c r="C38" s="33" t="s">
        <v>108</v>
      </c>
      <c r="D38" s="33" t="s">
        <v>190</v>
      </c>
      <c r="E38" s="41">
        <v>32000</v>
      </c>
    </row>
    <row r="39" spans="1:5" ht="38.25" x14ac:dyDescent="0.2">
      <c r="A39" s="31">
        <v>44724</v>
      </c>
      <c r="B39" s="44">
        <v>5015</v>
      </c>
      <c r="C39" s="33" t="s">
        <v>394</v>
      </c>
      <c r="D39" s="33" t="s">
        <v>191</v>
      </c>
      <c r="E39" s="41">
        <v>869207.25999999989</v>
      </c>
    </row>
    <row r="40" spans="1:5" ht="38.25" x14ac:dyDescent="0.2">
      <c r="A40" s="31">
        <v>44724</v>
      </c>
      <c r="B40" s="44">
        <v>5020</v>
      </c>
      <c r="C40" s="33" t="s">
        <v>109</v>
      </c>
      <c r="D40" s="33" t="s">
        <v>192</v>
      </c>
      <c r="E40" s="41">
        <v>43145</v>
      </c>
    </row>
    <row r="41" spans="1:5" ht="63.75" x14ac:dyDescent="0.2">
      <c r="A41" s="31">
        <v>44754</v>
      </c>
      <c r="B41" s="44">
        <v>5023</v>
      </c>
      <c r="C41" s="33" t="s">
        <v>395</v>
      </c>
      <c r="D41" s="33" t="s">
        <v>193</v>
      </c>
      <c r="E41" s="41">
        <v>11200213.01</v>
      </c>
    </row>
    <row r="42" spans="1:5" ht="25.5" x14ac:dyDescent="0.2">
      <c r="A42" s="31">
        <v>44754</v>
      </c>
      <c r="B42" s="44">
        <v>5032</v>
      </c>
      <c r="C42" s="33" t="s">
        <v>127</v>
      </c>
      <c r="D42" s="33" t="s">
        <v>194</v>
      </c>
      <c r="E42" s="41">
        <v>385862.66</v>
      </c>
    </row>
    <row r="43" spans="1:5" ht="38.25" x14ac:dyDescent="0.2">
      <c r="A43" s="31">
        <v>44754</v>
      </c>
      <c r="B43" s="44">
        <v>5033</v>
      </c>
      <c r="C43" s="33" t="s">
        <v>138</v>
      </c>
      <c r="D43" s="33" t="s">
        <v>195</v>
      </c>
      <c r="E43" s="41">
        <v>100000</v>
      </c>
    </row>
    <row r="44" spans="1:5" ht="51" x14ac:dyDescent="0.2">
      <c r="A44" s="31">
        <v>44754</v>
      </c>
      <c r="B44" s="44">
        <v>5036</v>
      </c>
      <c r="C44" s="33" t="s">
        <v>138</v>
      </c>
      <c r="D44" s="33" t="s">
        <v>196</v>
      </c>
      <c r="E44" s="41">
        <v>1000000</v>
      </c>
    </row>
    <row r="45" spans="1:5" ht="63.75" x14ac:dyDescent="0.2">
      <c r="A45" s="31">
        <v>44754</v>
      </c>
      <c r="B45" s="44">
        <v>5041</v>
      </c>
      <c r="C45" s="33" t="s">
        <v>423</v>
      </c>
      <c r="D45" s="33" t="s">
        <v>197</v>
      </c>
      <c r="E45" s="41">
        <v>198434.7</v>
      </c>
    </row>
    <row r="46" spans="1:5" ht="51" x14ac:dyDescent="0.2">
      <c r="A46" s="31">
        <v>44754</v>
      </c>
      <c r="B46" s="44">
        <v>5046</v>
      </c>
      <c r="C46" s="33" t="s">
        <v>111</v>
      </c>
      <c r="D46" s="33" t="s">
        <v>198</v>
      </c>
      <c r="E46" s="41">
        <v>1273063.06</v>
      </c>
    </row>
    <row r="47" spans="1:5" ht="63.75" x14ac:dyDescent="0.2">
      <c r="A47" s="31">
        <v>44754</v>
      </c>
      <c r="B47" s="44">
        <v>5051</v>
      </c>
      <c r="C47" s="33" t="s">
        <v>424</v>
      </c>
      <c r="D47" s="33" t="s">
        <v>199</v>
      </c>
      <c r="E47" s="41">
        <v>122093.42000000001</v>
      </c>
    </row>
    <row r="48" spans="1:5" ht="51" x14ac:dyDescent="0.2">
      <c r="A48" s="31">
        <v>44754</v>
      </c>
      <c r="B48" s="44">
        <v>5053</v>
      </c>
      <c r="C48" s="33" t="s">
        <v>425</v>
      </c>
      <c r="D48" s="33" t="s">
        <v>200</v>
      </c>
      <c r="E48" s="41">
        <v>86175.57</v>
      </c>
    </row>
    <row r="49" spans="1:5" ht="51" x14ac:dyDescent="0.2">
      <c r="A49" s="31">
        <v>44754</v>
      </c>
      <c r="B49" s="44">
        <v>5055</v>
      </c>
      <c r="C49" s="33" t="s">
        <v>426</v>
      </c>
      <c r="D49" s="33" t="s">
        <v>201</v>
      </c>
      <c r="E49" s="41">
        <v>141369.9</v>
      </c>
    </row>
    <row r="50" spans="1:5" ht="51" x14ac:dyDescent="0.2">
      <c r="A50" s="31">
        <v>44754</v>
      </c>
      <c r="B50" s="44">
        <v>5059</v>
      </c>
      <c r="C50" s="33" t="s">
        <v>427</v>
      </c>
      <c r="D50" s="33" t="s">
        <v>202</v>
      </c>
      <c r="E50" s="41">
        <v>282603.63000000006</v>
      </c>
    </row>
    <row r="51" spans="1:5" ht="51" x14ac:dyDescent="0.2">
      <c r="A51" s="31">
        <v>44754</v>
      </c>
      <c r="B51" s="44">
        <v>5063</v>
      </c>
      <c r="C51" s="33" t="s">
        <v>122</v>
      </c>
      <c r="D51" s="33" t="s">
        <v>203</v>
      </c>
      <c r="E51" s="41">
        <v>14622.31</v>
      </c>
    </row>
    <row r="52" spans="1:5" ht="63.75" x14ac:dyDescent="0.2">
      <c r="A52" s="31">
        <v>44754</v>
      </c>
      <c r="B52" s="44">
        <v>5073</v>
      </c>
      <c r="C52" s="33" t="s">
        <v>122</v>
      </c>
      <c r="D52" s="33" t="s">
        <v>204</v>
      </c>
      <c r="E52" s="41">
        <v>81893.459999999992</v>
      </c>
    </row>
    <row r="53" spans="1:5" ht="38.25" x14ac:dyDescent="0.2">
      <c r="A53" s="31">
        <v>44754</v>
      </c>
      <c r="B53" s="44">
        <v>5094</v>
      </c>
      <c r="C53" s="33" t="s">
        <v>396</v>
      </c>
      <c r="D53" s="33" t="s">
        <v>205</v>
      </c>
      <c r="E53" s="41">
        <v>133257.4</v>
      </c>
    </row>
    <row r="54" spans="1:5" ht="51" x14ac:dyDescent="0.2">
      <c r="A54" s="31">
        <v>44785</v>
      </c>
      <c r="B54" s="44">
        <v>5110</v>
      </c>
      <c r="C54" s="33" t="s">
        <v>418</v>
      </c>
      <c r="D54" s="33" t="s">
        <v>206</v>
      </c>
      <c r="E54" s="41">
        <v>360691.19</v>
      </c>
    </row>
    <row r="55" spans="1:5" ht="63.75" x14ac:dyDescent="0.2">
      <c r="A55" s="31">
        <v>44785</v>
      </c>
      <c r="B55" s="44">
        <v>5112</v>
      </c>
      <c r="C55" s="33" t="s">
        <v>111</v>
      </c>
      <c r="D55" s="33" t="s">
        <v>207</v>
      </c>
      <c r="E55" s="41">
        <v>8850</v>
      </c>
    </row>
    <row r="56" spans="1:5" ht="51" x14ac:dyDescent="0.2">
      <c r="A56" s="31">
        <v>44785</v>
      </c>
      <c r="B56" s="44">
        <v>5121</v>
      </c>
      <c r="C56" s="33" t="s">
        <v>128</v>
      </c>
      <c r="D56" s="33" t="s">
        <v>208</v>
      </c>
      <c r="E56" s="41">
        <v>1828276.77</v>
      </c>
    </row>
    <row r="57" spans="1:5" ht="51" x14ac:dyDescent="0.2">
      <c r="A57" s="31">
        <v>44785</v>
      </c>
      <c r="B57" s="44">
        <v>5125</v>
      </c>
      <c r="C57" s="33" t="s">
        <v>419</v>
      </c>
      <c r="D57" s="33" t="s">
        <v>209</v>
      </c>
      <c r="E57" s="41">
        <v>43533</v>
      </c>
    </row>
    <row r="58" spans="1:5" ht="51" x14ac:dyDescent="0.2">
      <c r="A58" s="31">
        <v>44785</v>
      </c>
      <c r="B58" s="44">
        <v>5127</v>
      </c>
      <c r="C58" s="33" t="s">
        <v>428</v>
      </c>
      <c r="D58" s="33" t="s">
        <v>210</v>
      </c>
      <c r="E58" s="41">
        <v>647464.23</v>
      </c>
    </row>
    <row r="59" spans="1:5" ht="51" x14ac:dyDescent="0.2">
      <c r="A59" s="31">
        <v>44785</v>
      </c>
      <c r="B59" s="44">
        <v>5129</v>
      </c>
      <c r="C59" s="33" t="s">
        <v>397</v>
      </c>
      <c r="D59" s="33" t="s">
        <v>211</v>
      </c>
      <c r="E59" s="41">
        <v>174904.8</v>
      </c>
    </row>
    <row r="60" spans="1:5" ht="45.6" customHeight="1" x14ac:dyDescent="0.2">
      <c r="A60" s="31">
        <v>44785</v>
      </c>
      <c r="B60" s="44">
        <v>5134</v>
      </c>
      <c r="C60" s="33" t="s">
        <v>119</v>
      </c>
      <c r="D60" s="33" t="s">
        <v>212</v>
      </c>
      <c r="E60" s="41">
        <v>5302</v>
      </c>
    </row>
    <row r="61" spans="1:5" ht="63.75" x14ac:dyDescent="0.2">
      <c r="A61" s="31">
        <v>44785</v>
      </c>
      <c r="B61" s="44">
        <v>5135</v>
      </c>
      <c r="C61" s="33" t="s">
        <v>130</v>
      </c>
      <c r="D61" s="33" t="s">
        <v>213</v>
      </c>
      <c r="E61" s="41">
        <v>1500</v>
      </c>
    </row>
    <row r="62" spans="1:5" ht="63.75" x14ac:dyDescent="0.2">
      <c r="A62" s="31">
        <v>44785</v>
      </c>
      <c r="B62" s="44">
        <v>5140</v>
      </c>
      <c r="C62" s="33" t="s">
        <v>129</v>
      </c>
      <c r="D62" s="33" t="s">
        <v>214</v>
      </c>
      <c r="E62" s="41">
        <v>54227.8</v>
      </c>
    </row>
    <row r="63" spans="1:5" ht="51" x14ac:dyDescent="0.2">
      <c r="A63" s="31">
        <v>44785</v>
      </c>
      <c r="B63" s="44">
        <v>5141</v>
      </c>
      <c r="C63" s="33" t="s">
        <v>113</v>
      </c>
      <c r="D63" s="33" t="s">
        <v>215</v>
      </c>
      <c r="E63" s="41">
        <v>63720</v>
      </c>
    </row>
    <row r="64" spans="1:5" ht="63.75" x14ac:dyDescent="0.2">
      <c r="A64" s="31">
        <v>44785</v>
      </c>
      <c r="B64" s="44">
        <v>5143</v>
      </c>
      <c r="C64" s="33" t="s">
        <v>429</v>
      </c>
      <c r="D64" s="33" t="s">
        <v>216</v>
      </c>
      <c r="E64" s="41">
        <v>84960</v>
      </c>
    </row>
    <row r="65" spans="1:5" ht="51" x14ac:dyDescent="0.2">
      <c r="A65" s="31">
        <v>44785</v>
      </c>
      <c r="B65" s="44">
        <v>5144</v>
      </c>
      <c r="C65" s="33" t="s">
        <v>398</v>
      </c>
      <c r="D65" s="33" t="s">
        <v>217</v>
      </c>
      <c r="E65" s="41">
        <v>37687.730000000003</v>
      </c>
    </row>
    <row r="66" spans="1:5" ht="63.75" x14ac:dyDescent="0.2">
      <c r="A66" s="31">
        <v>44785</v>
      </c>
      <c r="B66" s="44">
        <v>5149</v>
      </c>
      <c r="C66" s="33" t="s">
        <v>430</v>
      </c>
      <c r="D66" s="33" t="s">
        <v>218</v>
      </c>
      <c r="E66" s="41">
        <v>161999.97</v>
      </c>
    </row>
    <row r="67" spans="1:5" ht="51" x14ac:dyDescent="0.2">
      <c r="A67" s="31">
        <v>44785</v>
      </c>
      <c r="B67" s="44">
        <v>5150</v>
      </c>
      <c r="C67" s="33" t="s">
        <v>431</v>
      </c>
      <c r="D67" s="33" t="s">
        <v>219</v>
      </c>
      <c r="E67" s="41">
        <v>11628.9</v>
      </c>
    </row>
    <row r="68" spans="1:5" ht="38.25" x14ac:dyDescent="0.2">
      <c r="A68" s="31">
        <v>44785</v>
      </c>
      <c r="B68" s="44">
        <v>5153</v>
      </c>
      <c r="C68" s="33" t="s">
        <v>432</v>
      </c>
      <c r="D68" s="33" t="s">
        <v>220</v>
      </c>
      <c r="E68" s="41">
        <v>964500</v>
      </c>
    </row>
    <row r="69" spans="1:5" ht="38.25" x14ac:dyDescent="0.2">
      <c r="A69" s="31">
        <v>44785</v>
      </c>
      <c r="B69" s="44">
        <v>5157</v>
      </c>
      <c r="C69" s="33" t="s">
        <v>432</v>
      </c>
      <c r="D69" s="33" t="s">
        <v>221</v>
      </c>
      <c r="E69" s="41">
        <v>832800</v>
      </c>
    </row>
    <row r="70" spans="1:5" ht="63.75" x14ac:dyDescent="0.2">
      <c r="A70" s="31">
        <v>44785</v>
      </c>
      <c r="B70" s="44">
        <v>5160</v>
      </c>
      <c r="C70" s="33" t="s">
        <v>121</v>
      </c>
      <c r="D70" s="33" t="s">
        <v>222</v>
      </c>
      <c r="E70" s="41">
        <v>44140</v>
      </c>
    </row>
    <row r="71" spans="1:5" ht="51" x14ac:dyDescent="0.2">
      <c r="A71" s="31">
        <v>44785</v>
      </c>
      <c r="B71" s="44">
        <v>5163</v>
      </c>
      <c r="C71" s="33" t="s">
        <v>433</v>
      </c>
      <c r="D71" s="33" t="s">
        <v>223</v>
      </c>
      <c r="E71" s="41">
        <v>91200</v>
      </c>
    </row>
    <row r="72" spans="1:5" ht="38.25" x14ac:dyDescent="0.2">
      <c r="A72" s="31">
        <v>44785</v>
      </c>
      <c r="B72" s="44">
        <v>5164</v>
      </c>
      <c r="C72" s="33" t="s">
        <v>434</v>
      </c>
      <c r="D72" s="33" t="s">
        <v>224</v>
      </c>
      <c r="E72" s="41">
        <v>701471.45</v>
      </c>
    </row>
    <row r="73" spans="1:5" ht="51" x14ac:dyDescent="0.2">
      <c r="A73" s="31">
        <v>44785</v>
      </c>
      <c r="B73" s="44">
        <v>5168</v>
      </c>
      <c r="C73" s="33" t="s">
        <v>435</v>
      </c>
      <c r="D73" s="33" t="s">
        <v>225</v>
      </c>
      <c r="E73" s="41">
        <v>37497.32</v>
      </c>
    </row>
    <row r="74" spans="1:5" ht="63.75" x14ac:dyDescent="0.2">
      <c r="A74" s="31">
        <v>44816</v>
      </c>
      <c r="B74" s="44">
        <v>5179</v>
      </c>
      <c r="C74" s="33" t="s">
        <v>436</v>
      </c>
      <c r="D74" s="33" t="s">
        <v>226</v>
      </c>
      <c r="E74" s="41">
        <v>75520</v>
      </c>
    </row>
    <row r="75" spans="1:5" ht="38.25" x14ac:dyDescent="0.2">
      <c r="A75" s="31">
        <v>44816</v>
      </c>
      <c r="B75" s="44">
        <v>5183</v>
      </c>
      <c r="C75" s="33" t="s">
        <v>399</v>
      </c>
      <c r="D75" s="33" t="s">
        <v>227</v>
      </c>
      <c r="E75" s="41">
        <v>119145.37</v>
      </c>
    </row>
    <row r="76" spans="1:5" ht="63.75" x14ac:dyDescent="0.2">
      <c r="A76" s="31">
        <v>44816</v>
      </c>
      <c r="B76" s="44">
        <v>5190</v>
      </c>
      <c r="C76" s="33" t="s">
        <v>437</v>
      </c>
      <c r="D76" s="33" t="s">
        <v>228</v>
      </c>
      <c r="E76" s="41">
        <v>181304.02000000002</v>
      </c>
    </row>
    <row r="77" spans="1:5" ht="38.25" x14ac:dyDescent="0.2">
      <c r="A77" s="31">
        <v>44816</v>
      </c>
      <c r="B77" s="44">
        <v>5193</v>
      </c>
      <c r="C77" s="33" t="s">
        <v>438</v>
      </c>
      <c r="D77" s="33" t="s">
        <v>229</v>
      </c>
      <c r="E77" s="41">
        <v>135818</v>
      </c>
    </row>
    <row r="78" spans="1:5" ht="51" x14ac:dyDescent="0.2">
      <c r="A78" s="31">
        <v>44816</v>
      </c>
      <c r="B78" s="44">
        <v>5196</v>
      </c>
      <c r="C78" s="33" t="s">
        <v>439</v>
      </c>
      <c r="D78" s="33" t="s">
        <v>230</v>
      </c>
      <c r="E78" s="41">
        <v>192045</v>
      </c>
    </row>
    <row r="79" spans="1:5" ht="38.25" x14ac:dyDescent="0.2">
      <c r="A79" s="31">
        <v>44816</v>
      </c>
      <c r="B79" s="44">
        <v>5197</v>
      </c>
      <c r="C79" s="33" t="s">
        <v>125</v>
      </c>
      <c r="D79" s="33" t="s">
        <v>231</v>
      </c>
      <c r="E79" s="41">
        <v>44054</v>
      </c>
    </row>
    <row r="80" spans="1:5" ht="59.45" customHeight="1" x14ac:dyDescent="0.2">
      <c r="A80" s="31">
        <v>44816</v>
      </c>
      <c r="B80" s="44">
        <v>5204</v>
      </c>
      <c r="C80" s="33" t="s">
        <v>440</v>
      </c>
      <c r="D80" s="33" t="s">
        <v>232</v>
      </c>
      <c r="E80" s="41">
        <v>79599.92</v>
      </c>
    </row>
    <row r="81" spans="1:5" ht="38.25" x14ac:dyDescent="0.2">
      <c r="A81" s="31">
        <v>44816</v>
      </c>
      <c r="B81" s="44">
        <v>5211</v>
      </c>
      <c r="C81" s="33" t="s">
        <v>441</v>
      </c>
      <c r="D81" s="33" t="s">
        <v>233</v>
      </c>
      <c r="E81" s="41">
        <v>153990</v>
      </c>
    </row>
    <row r="82" spans="1:5" ht="51" x14ac:dyDescent="0.2">
      <c r="A82" s="31">
        <v>44816</v>
      </c>
      <c r="B82" s="44">
        <v>5213</v>
      </c>
      <c r="C82" s="33" t="s">
        <v>400</v>
      </c>
      <c r="D82" s="33" t="s">
        <v>234</v>
      </c>
      <c r="E82" s="41">
        <v>261983.6</v>
      </c>
    </row>
    <row r="83" spans="1:5" ht="51" x14ac:dyDescent="0.2">
      <c r="A83" s="31">
        <v>44816</v>
      </c>
      <c r="B83" s="44">
        <v>5215</v>
      </c>
      <c r="C83" s="33" t="s">
        <v>112</v>
      </c>
      <c r="D83" s="33" t="s">
        <v>235</v>
      </c>
      <c r="E83" s="41">
        <v>77290</v>
      </c>
    </row>
    <row r="84" spans="1:5" ht="38.25" x14ac:dyDescent="0.2">
      <c r="A84" s="31">
        <v>44816</v>
      </c>
      <c r="B84" s="44">
        <v>5219</v>
      </c>
      <c r="C84" s="33" t="s">
        <v>442</v>
      </c>
      <c r="D84" s="33" t="s">
        <v>236</v>
      </c>
      <c r="E84" s="41">
        <v>36855.22</v>
      </c>
    </row>
    <row r="85" spans="1:5" ht="38.25" x14ac:dyDescent="0.2">
      <c r="A85" s="31">
        <v>44816</v>
      </c>
      <c r="B85" s="44">
        <v>5236</v>
      </c>
      <c r="C85" s="33" t="s">
        <v>443</v>
      </c>
      <c r="D85" s="33" t="s">
        <v>237</v>
      </c>
      <c r="E85" s="41">
        <v>177058.29</v>
      </c>
    </row>
    <row r="86" spans="1:5" ht="51" x14ac:dyDescent="0.2">
      <c r="A86" s="31">
        <v>44816</v>
      </c>
      <c r="B86" s="44">
        <v>5237</v>
      </c>
      <c r="C86" s="33" t="s">
        <v>401</v>
      </c>
      <c r="D86" s="33" t="s">
        <v>238</v>
      </c>
      <c r="E86" s="41">
        <v>90000</v>
      </c>
    </row>
    <row r="87" spans="1:5" ht="51" x14ac:dyDescent="0.2">
      <c r="A87" s="31">
        <v>44816</v>
      </c>
      <c r="B87" s="44">
        <v>5241</v>
      </c>
      <c r="C87" s="33" t="s">
        <v>112</v>
      </c>
      <c r="D87" s="33" t="s">
        <v>239</v>
      </c>
      <c r="E87" s="41">
        <v>66009.2</v>
      </c>
    </row>
    <row r="88" spans="1:5" ht="51" x14ac:dyDescent="0.2">
      <c r="A88" s="31">
        <v>44816</v>
      </c>
      <c r="B88" s="44">
        <v>5245</v>
      </c>
      <c r="C88" s="33" t="s">
        <v>112</v>
      </c>
      <c r="D88" s="33" t="s">
        <v>240</v>
      </c>
      <c r="E88" s="41">
        <v>35400</v>
      </c>
    </row>
    <row r="89" spans="1:5" ht="38.25" x14ac:dyDescent="0.2">
      <c r="A89" s="31">
        <v>44816</v>
      </c>
      <c r="B89" s="44">
        <v>5246</v>
      </c>
      <c r="C89" s="33" t="s">
        <v>444</v>
      </c>
      <c r="D89" s="33" t="s">
        <v>241</v>
      </c>
      <c r="E89" s="41">
        <v>1220042.5900000001</v>
      </c>
    </row>
    <row r="90" spans="1:5" ht="51" x14ac:dyDescent="0.2">
      <c r="A90" s="31">
        <v>44816</v>
      </c>
      <c r="B90" s="44">
        <v>5248</v>
      </c>
      <c r="C90" s="33" t="s">
        <v>112</v>
      </c>
      <c r="D90" s="33" t="s">
        <v>242</v>
      </c>
      <c r="E90" s="41">
        <v>38574.199999999997</v>
      </c>
    </row>
    <row r="91" spans="1:5" ht="38.25" x14ac:dyDescent="0.2">
      <c r="A91" s="31">
        <v>44907</v>
      </c>
      <c r="B91" s="44">
        <v>5265</v>
      </c>
      <c r="C91" s="33" t="s">
        <v>142</v>
      </c>
      <c r="D91" s="33" t="s">
        <v>243</v>
      </c>
      <c r="E91" s="41">
        <v>22028</v>
      </c>
    </row>
    <row r="92" spans="1:5" ht="63.75" x14ac:dyDescent="0.2">
      <c r="A92" s="31">
        <v>44907</v>
      </c>
      <c r="B92" s="44">
        <v>5267</v>
      </c>
      <c r="C92" s="33" t="s">
        <v>403</v>
      </c>
      <c r="D92" s="33" t="s">
        <v>244</v>
      </c>
      <c r="E92" s="41">
        <v>207090</v>
      </c>
    </row>
    <row r="93" spans="1:5" ht="51" x14ac:dyDescent="0.2">
      <c r="A93" s="31">
        <v>44907</v>
      </c>
      <c r="B93" s="44">
        <v>5269</v>
      </c>
      <c r="C93" s="33" t="s">
        <v>402</v>
      </c>
      <c r="D93" s="33" t="s">
        <v>245</v>
      </c>
      <c r="E93" s="41">
        <v>41064</v>
      </c>
    </row>
    <row r="94" spans="1:5" ht="51" x14ac:dyDescent="0.2">
      <c r="A94" s="31">
        <v>44907</v>
      </c>
      <c r="B94" s="44">
        <v>5273</v>
      </c>
      <c r="C94" s="33" t="s">
        <v>398</v>
      </c>
      <c r="D94" s="33" t="s">
        <v>246</v>
      </c>
      <c r="E94" s="41">
        <v>1065713.33</v>
      </c>
    </row>
    <row r="95" spans="1:5" ht="63.75" x14ac:dyDescent="0.2">
      <c r="A95" s="31">
        <v>44907</v>
      </c>
      <c r="B95" s="44">
        <v>5274</v>
      </c>
      <c r="C95" s="33" t="s">
        <v>445</v>
      </c>
      <c r="D95" s="33" t="s">
        <v>247</v>
      </c>
      <c r="E95" s="41">
        <v>56640</v>
      </c>
    </row>
    <row r="96" spans="1:5" ht="25.5" x14ac:dyDescent="0.2">
      <c r="A96" s="31">
        <v>44907</v>
      </c>
      <c r="B96" s="44">
        <v>5283</v>
      </c>
      <c r="C96" s="33" t="s">
        <v>0</v>
      </c>
      <c r="D96" s="33" t="s">
        <v>248</v>
      </c>
      <c r="E96" s="41">
        <v>8444050</v>
      </c>
    </row>
    <row r="97" spans="1:5" x14ac:dyDescent="0.2">
      <c r="A97" s="31">
        <v>44907</v>
      </c>
      <c r="B97" s="44">
        <v>5288</v>
      </c>
      <c r="C97" s="33" t="s">
        <v>0</v>
      </c>
      <c r="D97" s="33" t="s">
        <v>249</v>
      </c>
      <c r="E97" s="41">
        <v>1700</v>
      </c>
    </row>
    <row r="98" spans="1:5" ht="51" x14ac:dyDescent="0.2">
      <c r="A98" s="31">
        <v>44907</v>
      </c>
      <c r="B98" s="44">
        <v>5289</v>
      </c>
      <c r="C98" s="33" t="s">
        <v>446</v>
      </c>
      <c r="D98" s="33" t="s">
        <v>250</v>
      </c>
      <c r="E98" s="41">
        <v>348034.78</v>
      </c>
    </row>
    <row r="99" spans="1:5" ht="38.25" x14ac:dyDescent="0.2">
      <c r="A99" s="31">
        <v>44907</v>
      </c>
      <c r="B99" s="44">
        <v>5290</v>
      </c>
      <c r="C99" s="33" t="s">
        <v>107</v>
      </c>
      <c r="D99" s="33" t="s">
        <v>251</v>
      </c>
      <c r="E99" s="41">
        <v>203463.62</v>
      </c>
    </row>
    <row r="100" spans="1:5" ht="51" x14ac:dyDescent="0.2">
      <c r="A100" s="31">
        <v>44907</v>
      </c>
      <c r="B100" s="44">
        <v>5292</v>
      </c>
      <c r="C100" s="33" t="s">
        <v>447</v>
      </c>
      <c r="D100" s="33" t="s">
        <v>252</v>
      </c>
      <c r="E100" s="41">
        <v>117056</v>
      </c>
    </row>
    <row r="101" spans="1:5" ht="51" x14ac:dyDescent="0.2">
      <c r="A101" s="31">
        <v>44907</v>
      </c>
      <c r="B101" s="44">
        <v>5293</v>
      </c>
      <c r="C101" s="33" t="s">
        <v>426</v>
      </c>
      <c r="D101" s="33" t="s">
        <v>253</v>
      </c>
      <c r="E101" s="41">
        <v>25488</v>
      </c>
    </row>
    <row r="102" spans="1:5" ht="51" x14ac:dyDescent="0.2">
      <c r="A102" s="31">
        <v>44907</v>
      </c>
      <c r="B102" s="44">
        <v>5295</v>
      </c>
      <c r="C102" s="33" t="s">
        <v>448</v>
      </c>
      <c r="D102" s="33" t="s">
        <v>254</v>
      </c>
      <c r="E102" s="41">
        <v>32686</v>
      </c>
    </row>
    <row r="103" spans="1:5" ht="38.25" x14ac:dyDescent="0.2">
      <c r="A103" s="32" t="s">
        <v>148</v>
      </c>
      <c r="B103" s="44">
        <v>5307</v>
      </c>
      <c r="C103" s="33" t="s">
        <v>139</v>
      </c>
      <c r="D103" s="33" t="s">
        <v>255</v>
      </c>
      <c r="E103" s="41">
        <v>14565</v>
      </c>
    </row>
    <row r="104" spans="1:5" ht="51" x14ac:dyDescent="0.2">
      <c r="A104" s="32" t="s">
        <v>148</v>
      </c>
      <c r="B104" s="44">
        <v>5309</v>
      </c>
      <c r="C104" s="33" t="s">
        <v>134</v>
      </c>
      <c r="D104" s="33" t="s">
        <v>256</v>
      </c>
      <c r="E104" s="41">
        <v>1164539.29</v>
      </c>
    </row>
    <row r="105" spans="1:5" ht="63.75" x14ac:dyDescent="0.2">
      <c r="A105" s="32" t="s">
        <v>148</v>
      </c>
      <c r="B105" s="44">
        <v>5312</v>
      </c>
      <c r="C105" s="33" t="s">
        <v>115</v>
      </c>
      <c r="D105" s="33" t="s">
        <v>257</v>
      </c>
      <c r="E105" s="41">
        <v>29020.16</v>
      </c>
    </row>
    <row r="106" spans="1:5" ht="63.75" x14ac:dyDescent="0.2">
      <c r="A106" s="32" t="s">
        <v>148</v>
      </c>
      <c r="B106" s="44">
        <v>5313</v>
      </c>
      <c r="C106" s="33" t="s">
        <v>449</v>
      </c>
      <c r="D106" s="33" t="s">
        <v>258</v>
      </c>
      <c r="E106" s="41">
        <v>177118</v>
      </c>
    </row>
    <row r="107" spans="1:5" ht="18.600000000000001" customHeight="1" x14ac:dyDescent="0.2">
      <c r="A107" s="32" t="s">
        <v>148</v>
      </c>
      <c r="B107" s="44">
        <v>5317</v>
      </c>
      <c r="C107" s="33" t="s">
        <v>0</v>
      </c>
      <c r="D107" s="33" t="s">
        <v>259</v>
      </c>
      <c r="E107" s="41">
        <v>257050</v>
      </c>
    </row>
    <row r="108" spans="1:5" ht="63.75" x14ac:dyDescent="0.2">
      <c r="A108" s="32" t="s">
        <v>148</v>
      </c>
      <c r="B108" s="44" t="s">
        <v>163</v>
      </c>
      <c r="C108" s="33" t="s">
        <v>162</v>
      </c>
      <c r="D108" s="33" t="s">
        <v>260</v>
      </c>
      <c r="E108" s="41">
        <v>8343.32</v>
      </c>
    </row>
    <row r="109" spans="1:5" ht="38.25" x14ac:dyDescent="0.2">
      <c r="A109" s="32" t="s">
        <v>148</v>
      </c>
      <c r="B109" s="44">
        <v>5337</v>
      </c>
      <c r="C109" s="33" t="s">
        <v>450</v>
      </c>
      <c r="D109" s="33" t="s">
        <v>261</v>
      </c>
      <c r="E109" s="41">
        <v>639560</v>
      </c>
    </row>
    <row r="110" spans="1:5" ht="38.25" x14ac:dyDescent="0.2">
      <c r="A110" s="32" t="s">
        <v>148</v>
      </c>
      <c r="B110" s="44">
        <v>5340</v>
      </c>
      <c r="C110" s="33" t="s">
        <v>451</v>
      </c>
      <c r="D110" s="33" t="s">
        <v>262</v>
      </c>
      <c r="E110" s="41">
        <v>461601.97</v>
      </c>
    </row>
    <row r="111" spans="1:5" ht="51" x14ac:dyDescent="0.2">
      <c r="A111" s="32" t="s">
        <v>148</v>
      </c>
      <c r="B111" s="44">
        <v>5341</v>
      </c>
      <c r="C111" s="33" t="s">
        <v>452</v>
      </c>
      <c r="D111" s="33" t="s">
        <v>263</v>
      </c>
      <c r="E111" s="41">
        <v>123286.39999999999</v>
      </c>
    </row>
    <row r="112" spans="1:5" x14ac:dyDescent="0.2">
      <c r="A112" s="32" t="s">
        <v>149</v>
      </c>
      <c r="B112" s="44">
        <v>5346</v>
      </c>
      <c r="C112" s="33" t="s">
        <v>0</v>
      </c>
      <c r="D112" s="33" t="s">
        <v>264</v>
      </c>
      <c r="E112" s="41">
        <v>1008075.69</v>
      </c>
    </row>
    <row r="113" spans="1:5" x14ac:dyDescent="0.2">
      <c r="A113" s="32" t="s">
        <v>149</v>
      </c>
      <c r="B113" s="44">
        <v>5348</v>
      </c>
      <c r="C113" s="33" t="s">
        <v>0</v>
      </c>
      <c r="D113" s="33" t="s">
        <v>265</v>
      </c>
      <c r="E113" s="41">
        <v>400000</v>
      </c>
    </row>
    <row r="114" spans="1:5" x14ac:dyDescent="0.2">
      <c r="A114" s="32" t="s">
        <v>149</v>
      </c>
      <c r="B114" s="44">
        <v>5350</v>
      </c>
      <c r="C114" s="33" t="s">
        <v>0</v>
      </c>
      <c r="D114" s="33" t="s">
        <v>266</v>
      </c>
      <c r="E114" s="41">
        <v>285000</v>
      </c>
    </row>
    <row r="115" spans="1:5" x14ac:dyDescent="0.2">
      <c r="A115" s="32" t="s">
        <v>149</v>
      </c>
      <c r="B115" s="44">
        <v>5352</v>
      </c>
      <c r="C115" s="33" t="s">
        <v>0</v>
      </c>
      <c r="D115" s="33" t="s">
        <v>249</v>
      </c>
      <c r="E115" s="41">
        <v>8500</v>
      </c>
    </row>
    <row r="116" spans="1:5" ht="51" x14ac:dyDescent="0.2">
      <c r="A116" s="32" t="s">
        <v>149</v>
      </c>
      <c r="B116" s="44">
        <v>5364</v>
      </c>
      <c r="C116" s="33" t="s">
        <v>453</v>
      </c>
      <c r="D116" s="33" t="s">
        <v>267</v>
      </c>
      <c r="E116" s="41">
        <v>85439.540000000008</v>
      </c>
    </row>
    <row r="117" spans="1:5" ht="51" x14ac:dyDescent="0.2">
      <c r="A117" s="32" t="s">
        <v>149</v>
      </c>
      <c r="B117" s="44">
        <v>5365</v>
      </c>
      <c r="C117" s="33" t="s">
        <v>438</v>
      </c>
      <c r="D117" s="33" t="s">
        <v>268</v>
      </c>
      <c r="E117" s="41">
        <v>263823.35999999999</v>
      </c>
    </row>
    <row r="118" spans="1:5" ht="51" x14ac:dyDescent="0.2">
      <c r="A118" s="32" t="s">
        <v>149</v>
      </c>
      <c r="B118" s="44">
        <v>5369</v>
      </c>
      <c r="C118" s="33" t="s">
        <v>404</v>
      </c>
      <c r="D118" s="33" t="s">
        <v>269</v>
      </c>
      <c r="E118" s="41">
        <v>42480</v>
      </c>
    </row>
    <row r="119" spans="1:5" ht="63.75" x14ac:dyDescent="0.2">
      <c r="A119" s="32" t="s">
        <v>149</v>
      </c>
      <c r="B119" s="44">
        <v>5370</v>
      </c>
      <c r="C119" s="33" t="s">
        <v>454</v>
      </c>
      <c r="D119" s="33" t="s">
        <v>270</v>
      </c>
      <c r="E119" s="41">
        <v>970284.58</v>
      </c>
    </row>
    <row r="120" spans="1:5" ht="51" x14ac:dyDescent="0.2">
      <c r="A120" s="32" t="s">
        <v>149</v>
      </c>
      <c r="B120" s="44">
        <v>5373</v>
      </c>
      <c r="C120" s="33" t="s">
        <v>418</v>
      </c>
      <c r="D120" s="33" t="s">
        <v>271</v>
      </c>
      <c r="E120" s="41">
        <v>208470.6</v>
      </c>
    </row>
    <row r="121" spans="1:5" ht="51" x14ac:dyDescent="0.2">
      <c r="A121" s="32" t="s">
        <v>149</v>
      </c>
      <c r="B121" s="44">
        <v>5377</v>
      </c>
      <c r="C121" s="33" t="s">
        <v>455</v>
      </c>
      <c r="D121" s="33" t="s">
        <v>362</v>
      </c>
      <c r="E121" s="41">
        <v>53100</v>
      </c>
    </row>
    <row r="122" spans="1:5" ht="38.25" x14ac:dyDescent="0.2">
      <c r="A122" s="32" t="s">
        <v>149</v>
      </c>
      <c r="B122" s="44">
        <v>5378</v>
      </c>
      <c r="C122" s="33" t="s">
        <v>143</v>
      </c>
      <c r="D122" s="33" t="s">
        <v>363</v>
      </c>
      <c r="E122" s="41">
        <v>238950</v>
      </c>
    </row>
    <row r="123" spans="1:5" ht="38.25" x14ac:dyDescent="0.2">
      <c r="A123" s="32" t="s">
        <v>149</v>
      </c>
      <c r="B123" s="44">
        <v>5385</v>
      </c>
      <c r="C123" s="33" t="s">
        <v>456</v>
      </c>
      <c r="D123" s="33" t="s">
        <v>364</v>
      </c>
      <c r="E123" s="41">
        <v>15340</v>
      </c>
    </row>
    <row r="124" spans="1:5" ht="51" x14ac:dyDescent="0.2">
      <c r="A124" s="32" t="s">
        <v>149</v>
      </c>
      <c r="B124" s="44">
        <v>5387</v>
      </c>
      <c r="C124" s="33" t="s">
        <v>457</v>
      </c>
      <c r="D124" s="33" t="s">
        <v>365</v>
      </c>
      <c r="E124" s="41">
        <v>19765</v>
      </c>
    </row>
    <row r="125" spans="1:5" ht="51" x14ac:dyDescent="0.2">
      <c r="A125" s="32" t="s">
        <v>149</v>
      </c>
      <c r="B125" s="44">
        <v>5390</v>
      </c>
      <c r="C125" s="33" t="s">
        <v>418</v>
      </c>
      <c r="D125" s="33" t="s">
        <v>366</v>
      </c>
      <c r="E125" s="41">
        <v>38532.9</v>
      </c>
    </row>
    <row r="126" spans="1:5" ht="51" x14ac:dyDescent="0.2">
      <c r="A126" s="32" t="s">
        <v>149</v>
      </c>
      <c r="B126" s="44">
        <v>5391</v>
      </c>
      <c r="C126" s="33" t="s">
        <v>458</v>
      </c>
      <c r="D126" s="33" t="s">
        <v>367</v>
      </c>
      <c r="E126" s="41">
        <v>86116.4</v>
      </c>
    </row>
    <row r="127" spans="1:5" ht="38.25" x14ac:dyDescent="0.2">
      <c r="A127" s="32" t="s">
        <v>150</v>
      </c>
      <c r="B127" s="44">
        <v>5395</v>
      </c>
      <c r="C127" s="33" t="s">
        <v>459</v>
      </c>
      <c r="D127" s="33" t="s">
        <v>368</v>
      </c>
      <c r="E127" s="41">
        <v>56640</v>
      </c>
    </row>
    <row r="128" spans="1:5" ht="38.25" x14ac:dyDescent="0.2">
      <c r="A128" s="32" t="s">
        <v>150</v>
      </c>
      <c r="B128" s="44">
        <v>5397</v>
      </c>
      <c r="C128" s="33" t="s">
        <v>405</v>
      </c>
      <c r="D128" s="33" t="s">
        <v>369</v>
      </c>
      <c r="E128" s="41">
        <v>276250</v>
      </c>
    </row>
    <row r="129" spans="1:5" ht="38.25" x14ac:dyDescent="0.2">
      <c r="A129" s="32" t="s">
        <v>150</v>
      </c>
      <c r="B129" s="44">
        <v>5405</v>
      </c>
      <c r="C129" s="33" t="s">
        <v>119</v>
      </c>
      <c r="D129" s="33" t="s">
        <v>370</v>
      </c>
      <c r="E129" s="41">
        <v>84169</v>
      </c>
    </row>
    <row r="130" spans="1:5" ht="63.75" x14ac:dyDescent="0.2">
      <c r="A130" s="32" t="s">
        <v>150</v>
      </c>
      <c r="B130" s="44">
        <v>5409</v>
      </c>
      <c r="C130" s="33" t="s">
        <v>460</v>
      </c>
      <c r="D130" s="33" t="s">
        <v>371</v>
      </c>
      <c r="E130" s="41">
        <v>88500</v>
      </c>
    </row>
    <row r="131" spans="1:5" ht="76.5" x14ac:dyDescent="0.2">
      <c r="A131" s="32" t="s">
        <v>150</v>
      </c>
      <c r="B131" s="44">
        <v>5431</v>
      </c>
      <c r="C131" s="33" t="s">
        <v>116</v>
      </c>
      <c r="D131" s="33" t="s">
        <v>372</v>
      </c>
      <c r="E131" s="41">
        <v>157280768</v>
      </c>
    </row>
    <row r="132" spans="1:5" ht="63.75" x14ac:dyDescent="0.2">
      <c r="A132" s="32" t="s">
        <v>150</v>
      </c>
      <c r="B132" s="44">
        <v>5434</v>
      </c>
      <c r="C132" s="33" t="s">
        <v>116</v>
      </c>
      <c r="D132" s="33" t="s">
        <v>373</v>
      </c>
      <c r="E132" s="41">
        <v>24668900.039999999</v>
      </c>
    </row>
    <row r="133" spans="1:5" ht="38.25" x14ac:dyDescent="0.2">
      <c r="A133" s="32" t="s">
        <v>151</v>
      </c>
      <c r="B133" s="44">
        <v>5436</v>
      </c>
      <c r="C133" s="33" t="s">
        <v>461</v>
      </c>
      <c r="D133" s="33" t="s">
        <v>374</v>
      </c>
      <c r="E133" s="41">
        <v>264456.8</v>
      </c>
    </row>
    <row r="134" spans="1:5" ht="63.75" x14ac:dyDescent="0.2">
      <c r="A134" s="32" t="s">
        <v>151</v>
      </c>
      <c r="B134" s="44">
        <v>5439</v>
      </c>
      <c r="C134" s="33" t="s">
        <v>136</v>
      </c>
      <c r="D134" s="33" t="s">
        <v>375</v>
      </c>
      <c r="E134" s="41">
        <v>88370</v>
      </c>
    </row>
    <row r="135" spans="1:5" ht="63.75" x14ac:dyDescent="0.2">
      <c r="A135" s="32" t="s">
        <v>151</v>
      </c>
      <c r="B135" s="44">
        <v>5441</v>
      </c>
      <c r="C135" s="33" t="s">
        <v>136</v>
      </c>
      <c r="D135" s="33" t="s">
        <v>376</v>
      </c>
      <c r="E135" s="41">
        <v>8000</v>
      </c>
    </row>
    <row r="136" spans="1:5" ht="38.25" x14ac:dyDescent="0.2">
      <c r="A136" s="32" t="s">
        <v>151</v>
      </c>
      <c r="B136" s="44">
        <v>5444</v>
      </c>
      <c r="C136" s="33" t="s">
        <v>462</v>
      </c>
      <c r="D136" s="33" t="s">
        <v>377</v>
      </c>
      <c r="E136" s="41">
        <v>3583540.05</v>
      </c>
    </row>
    <row r="137" spans="1:5" ht="51" x14ac:dyDescent="0.2">
      <c r="A137" s="32" t="s">
        <v>151</v>
      </c>
      <c r="B137" s="44">
        <v>5455</v>
      </c>
      <c r="C137" s="33" t="s">
        <v>463</v>
      </c>
      <c r="D137" s="33" t="s">
        <v>378</v>
      </c>
      <c r="E137" s="41">
        <v>362740</v>
      </c>
    </row>
    <row r="138" spans="1:5" ht="63.75" x14ac:dyDescent="0.2">
      <c r="A138" s="32" t="s">
        <v>151</v>
      </c>
      <c r="B138" s="44">
        <v>5456</v>
      </c>
      <c r="C138" s="33" t="s">
        <v>464</v>
      </c>
      <c r="D138" s="33" t="s">
        <v>379</v>
      </c>
      <c r="E138" s="41">
        <v>584633.96</v>
      </c>
    </row>
    <row r="139" spans="1:5" ht="51" x14ac:dyDescent="0.2">
      <c r="A139" s="32" t="s">
        <v>151</v>
      </c>
      <c r="B139" s="44">
        <v>5458</v>
      </c>
      <c r="C139" s="33" t="s">
        <v>114</v>
      </c>
      <c r="D139" s="33" t="s">
        <v>380</v>
      </c>
      <c r="E139" s="41">
        <v>51139.15</v>
      </c>
    </row>
    <row r="140" spans="1:5" ht="51" x14ac:dyDescent="0.2">
      <c r="A140" s="32" t="s">
        <v>151</v>
      </c>
      <c r="B140" s="44">
        <v>5459</v>
      </c>
      <c r="C140" s="33" t="s">
        <v>465</v>
      </c>
      <c r="D140" s="33" t="s">
        <v>381</v>
      </c>
      <c r="E140" s="41">
        <v>144420</v>
      </c>
    </row>
    <row r="141" spans="1:5" ht="63.75" x14ac:dyDescent="0.2">
      <c r="A141" s="32" t="s">
        <v>151</v>
      </c>
      <c r="B141" s="44">
        <v>5465</v>
      </c>
      <c r="C141" s="33" t="s">
        <v>404</v>
      </c>
      <c r="D141" s="33" t="s">
        <v>382</v>
      </c>
      <c r="E141" s="41">
        <v>42480</v>
      </c>
    </row>
    <row r="142" spans="1:5" ht="51" x14ac:dyDescent="0.2">
      <c r="A142" s="32" t="s">
        <v>151</v>
      </c>
      <c r="B142" s="44">
        <v>5508</v>
      </c>
      <c r="C142" s="33" t="s">
        <v>406</v>
      </c>
      <c r="D142" s="33" t="s">
        <v>383</v>
      </c>
      <c r="E142" s="41">
        <v>12000000</v>
      </c>
    </row>
    <row r="143" spans="1:5" x14ac:dyDescent="0.2">
      <c r="A143" s="32" t="s">
        <v>152</v>
      </c>
      <c r="B143" s="44">
        <v>5572</v>
      </c>
      <c r="C143" s="33" t="s">
        <v>432</v>
      </c>
      <c r="D143" s="33" t="s">
        <v>384</v>
      </c>
      <c r="E143" s="41">
        <v>9664665.1199999992</v>
      </c>
    </row>
    <row r="144" spans="1:5" x14ac:dyDescent="0.2">
      <c r="A144" s="32" t="s">
        <v>152</v>
      </c>
      <c r="B144" s="44">
        <v>5574</v>
      </c>
      <c r="C144" s="33" t="s">
        <v>0</v>
      </c>
      <c r="D144" s="33" t="s">
        <v>385</v>
      </c>
      <c r="E144" s="41">
        <v>2124000</v>
      </c>
    </row>
    <row r="145" spans="1:5" x14ac:dyDescent="0.2">
      <c r="A145" s="32" t="s">
        <v>152</v>
      </c>
      <c r="B145" s="44">
        <v>5576</v>
      </c>
      <c r="C145" s="33" t="s">
        <v>462</v>
      </c>
      <c r="D145" s="33" t="s">
        <v>386</v>
      </c>
      <c r="E145" s="41">
        <v>626028.59000000008</v>
      </c>
    </row>
    <row r="146" spans="1:5" x14ac:dyDescent="0.2">
      <c r="A146" s="32" t="s">
        <v>152</v>
      </c>
      <c r="B146" s="44">
        <v>5578</v>
      </c>
      <c r="C146" s="33" t="s">
        <v>0</v>
      </c>
      <c r="D146" s="33" t="s">
        <v>387</v>
      </c>
      <c r="E146" s="41">
        <v>30000</v>
      </c>
    </row>
    <row r="147" spans="1:5" x14ac:dyDescent="0.2">
      <c r="A147" s="32" t="s">
        <v>152</v>
      </c>
      <c r="B147" s="44">
        <v>5580</v>
      </c>
      <c r="C147" s="33" t="s">
        <v>0</v>
      </c>
      <c r="D147" s="33" t="s">
        <v>388</v>
      </c>
      <c r="E147" s="41">
        <v>13360340</v>
      </c>
    </row>
    <row r="148" spans="1:5" x14ac:dyDescent="0.2">
      <c r="A148" s="32" t="s">
        <v>152</v>
      </c>
      <c r="B148" s="44">
        <v>5582</v>
      </c>
      <c r="C148" s="33" t="s">
        <v>0</v>
      </c>
      <c r="D148" s="33" t="s">
        <v>388</v>
      </c>
      <c r="E148" s="41">
        <v>1999996</v>
      </c>
    </row>
    <row r="149" spans="1:5" x14ac:dyDescent="0.2">
      <c r="A149" s="32" t="s">
        <v>152</v>
      </c>
      <c r="B149" s="44">
        <v>5584</v>
      </c>
      <c r="C149" s="33" t="s">
        <v>462</v>
      </c>
      <c r="D149" s="33" t="s">
        <v>389</v>
      </c>
      <c r="E149" s="41">
        <v>14422748.33</v>
      </c>
    </row>
    <row r="150" spans="1:5" x14ac:dyDescent="0.2">
      <c r="A150" s="32" t="s">
        <v>152</v>
      </c>
      <c r="B150" s="44">
        <v>5587</v>
      </c>
      <c r="C150" s="33" t="s">
        <v>462</v>
      </c>
      <c r="D150" s="33" t="s">
        <v>390</v>
      </c>
      <c r="E150" s="41">
        <v>20000449.480000004</v>
      </c>
    </row>
    <row r="151" spans="1:5" x14ac:dyDescent="0.2">
      <c r="A151" s="32" t="s">
        <v>152</v>
      </c>
      <c r="B151" s="44">
        <v>5589</v>
      </c>
      <c r="C151" s="33" t="s">
        <v>462</v>
      </c>
      <c r="D151" s="33" t="s">
        <v>391</v>
      </c>
      <c r="E151" s="41">
        <v>221356.79999999999</v>
      </c>
    </row>
    <row r="152" spans="1:5" x14ac:dyDescent="0.2">
      <c r="A152" s="32" t="s">
        <v>152</v>
      </c>
      <c r="B152" s="44">
        <v>5592</v>
      </c>
      <c r="C152" s="33" t="s">
        <v>0</v>
      </c>
      <c r="D152" s="33" t="s">
        <v>259</v>
      </c>
      <c r="E152" s="41">
        <v>10000</v>
      </c>
    </row>
    <row r="153" spans="1:5" x14ac:dyDescent="0.2">
      <c r="A153" s="32" t="s">
        <v>152</v>
      </c>
      <c r="B153" s="44">
        <v>5595</v>
      </c>
      <c r="C153" s="33" t="s">
        <v>0</v>
      </c>
      <c r="D153" s="33" t="s">
        <v>392</v>
      </c>
      <c r="E153" s="41">
        <v>685000</v>
      </c>
    </row>
    <row r="154" spans="1:5" x14ac:dyDescent="0.2">
      <c r="A154" s="32" t="s">
        <v>152</v>
      </c>
      <c r="B154" s="44">
        <v>5597</v>
      </c>
      <c r="C154" s="33" t="s">
        <v>0</v>
      </c>
      <c r="D154" s="33" t="s">
        <v>361</v>
      </c>
      <c r="E154" s="41">
        <v>50000</v>
      </c>
    </row>
    <row r="155" spans="1:5" x14ac:dyDescent="0.2">
      <c r="A155" s="32" t="s">
        <v>152</v>
      </c>
      <c r="B155" s="44">
        <v>5599</v>
      </c>
      <c r="C155" s="33" t="s">
        <v>462</v>
      </c>
      <c r="D155" s="33" t="s">
        <v>360</v>
      </c>
      <c r="E155" s="41">
        <v>23058</v>
      </c>
    </row>
    <row r="156" spans="1:5" ht="51" x14ac:dyDescent="0.2">
      <c r="A156" s="32" t="s">
        <v>152</v>
      </c>
      <c r="B156" s="44">
        <v>5600</v>
      </c>
      <c r="C156" s="33" t="s">
        <v>141</v>
      </c>
      <c r="D156" s="33" t="s">
        <v>359</v>
      </c>
      <c r="E156" s="41">
        <v>1558544</v>
      </c>
    </row>
    <row r="157" spans="1:5" ht="51" x14ac:dyDescent="0.2">
      <c r="A157" s="32" t="s">
        <v>152</v>
      </c>
      <c r="B157" s="44">
        <v>5601</v>
      </c>
      <c r="C157" s="33" t="s">
        <v>423</v>
      </c>
      <c r="D157" s="33" t="s">
        <v>358</v>
      </c>
      <c r="E157" s="41">
        <v>610966.24</v>
      </c>
    </row>
    <row r="158" spans="1:5" ht="51" x14ac:dyDescent="0.2">
      <c r="A158" s="32" t="s">
        <v>152</v>
      </c>
      <c r="B158" s="44">
        <v>5603</v>
      </c>
      <c r="C158" s="33" t="s">
        <v>422</v>
      </c>
      <c r="D158" s="33" t="s">
        <v>357</v>
      </c>
      <c r="E158" s="41">
        <v>98688.84</v>
      </c>
    </row>
    <row r="159" spans="1:5" ht="51" x14ac:dyDescent="0.2">
      <c r="A159" s="32" t="s">
        <v>152</v>
      </c>
      <c r="B159" s="44">
        <v>5607</v>
      </c>
      <c r="C159" s="33" t="s">
        <v>466</v>
      </c>
      <c r="D159" s="33" t="s">
        <v>356</v>
      </c>
      <c r="E159" s="41">
        <v>144000</v>
      </c>
    </row>
    <row r="160" spans="1:5" ht="51" x14ac:dyDescent="0.2">
      <c r="A160" s="32" t="s">
        <v>152</v>
      </c>
      <c r="B160" s="44">
        <v>5608</v>
      </c>
      <c r="C160" s="33" t="s">
        <v>438</v>
      </c>
      <c r="D160" s="33" t="s">
        <v>355</v>
      </c>
      <c r="E160" s="41">
        <v>175525</v>
      </c>
    </row>
    <row r="161" spans="1:5" ht="33" customHeight="1" x14ac:dyDescent="0.2">
      <c r="A161" s="32" t="s">
        <v>153</v>
      </c>
      <c r="B161" s="44">
        <v>5612</v>
      </c>
      <c r="C161" s="33" t="s">
        <v>462</v>
      </c>
      <c r="D161" s="33" t="s">
        <v>354</v>
      </c>
      <c r="E161" s="41">
        <v>20267899.75</v>
      </c>
    </row>
    <row r="162" spans="1:5" ht="51" x14ac:dyDescent="0.2">
      <c r="A162" s="32" t="s">
        <v>153</v>
      </c>
      <c r="B162" s="44">
        <v>5617</v>
      </c>
      <c r="C162" s="33" t="s">
        <v>442</v>
      </c>
      <c r="D162" s="33" t="s">
        <v>353</v>
      </c>
      <c r="E162" s="41">
        <v>977026.83999999985</v>
      </c>
    </row>
    <row r="163" spans="1:5" ht="51" x14ac:dyDescent="0.2">
      <c r="A163" s="32" t="s">
        <v>153</v>
      </c>
      <c r="B163" s="44">
        <v>5620</v>
      </c>
      <c r="C163" s="33" t="s">
        <v>467</v>
      </c>
      <c r="D163" s="33" t="s">
        <v>352</v>
      </c>
      <c r="E163" s="41">
        <v>1033255.6599999999</v>
      </c>
    </row>
    <row r="164" spans="1:5" ht="22.15" customHeight="1" x14ac:dyDescent="0.2">
      <c r="A164" s="32" t="s">
        <v>153</v>
      </c>
      <c r="B164" s="44">
        <v>5622</v>
      </c>
      <c r="C164" s="33" t="s">
        <v>0</v>
      </c>
      <c r="D164" s="33" t="s">
        <v>259</v>
      </c>
      <c r="E164" s="41">
        <v>45000</v>
      </c>
    </row>
    <row r="165" spans="1:5" ht="63.75" x14ac:dyDescent="0.2">
      <c r="A165" s="32" t="s">
        <v>153</v>
      </c>
      <c r="B165" s="44">
        <v>5624</v>
      </c>
      <c r="C165" s="33" t="s">
        <v>468</v>
      </c>
      <c r="D165" s="33" t="s">
        <v>351</v>
      </c>
      <c r="E165" s="41">
        <v>46875.03</v>
      </c>
    </row>
    <row r="166" spans="1:5" ht="38.25" x14ac:dyDescent="0.2">
      <c r="A166" s="32" t="s">
        <v>154</v>
      </c>
      <c r="B166" s="44">
        <v>5628</v>
      </c>
      <c r="C166" s="33" t="s">
        <v>132</v>
      </c>
      <c r="D166" s="33" t="s">
        <v>350</v>
      </c>
      <c r="E166" s="41">
        <v>6381663.6399999997</v>
      </c>
    </row>
    <row r="167" spans="1:5" ht="63.75" x14ac:dyDescent="0.2">
      <c r="A167" s="32" t="s">
        <v>154</v>
      </c>
      <c r="B167" s="44">
        <v>5639</v>
      </c>
      <c r="C167" s="33" t="s">
        <v>394</v>
      </c>
      <c r="D167" s="33" t="s">
        <v>349</v>
      </c>
      <c r="E167" s="41">
        <v>129128.58000000002</v>
      </c>
    </row>
    <row r="168" spans="1:5" ht="63.75" x14ac:dyDescent="0.2">
      <c r="A168" s="32" t="s">
        <v>154</v>
      </c>
      <c r="B168" s="44">
        <v>5642</v>
      </c>
      <c r="C168" s="33" t="s">
        <v>469</v>
      </c>
      <c r="D168" s="33" t="s">
        <v>348</v>
      </c>
      <c r="E168" s="41">
        <v>160521.29999999999</v>
      </c>
    </row>
    <row r="169" spans="1:5" ht="51" x14ac:dyDescent="0.2">
      <c r="A169" s="32" t="s">
        <v>154</v>
      </c>
      <c r="B169" s="44">
        <v>5643</v>
      </c>
      <c r="C169" s="33" t="s">
        <v>470</v>
      </c>
      <c r="D169" s="33" t="s">
        <v>347</v>
      </c>
      <c r="E169" s="41">
        <v>115028.76</v>
      </c>
    </row>
    <row r="170" spans="1:5" ht="51" x14ac:dyDescent="0.2">
      <c r="A170" s="32" t="s">
        <v>154</v>
      </c>
      <c r="B170" s="44">
        <v>5645</v>
      </c>
      <c r="C170" s="33" t="s">
        <v>426</v>
      </c>
      <c r="D170" s="33" t="s">
        <v>346</v>
      </c>
      <c r="E170" s="41">
        <v>207090</v>
      </c>
    </row>
    <row r="171" spans="1:5" ht="51" x14ac:dyDescent="0.2">
      <c r="A171" s="32" t="s">
        <v>154</v>
      </c>
      <c r="B171" s="44">
        <v>5648</v>
      </c>
      <c r="C171" s="33" t="s">
        <v>442</v>
      </c>
      <c r="D171" s="33" t="s">
        <v>345</v>
      </c>
      <c r="E171" s="41">
        <v>226429.55000000002</v>
      </c>
    </row>
    <row r="172" spans="1:5" ht="38.25" x14ac:dyDescent="0.2">
      <c r="A172" s="32" t="s">
        <v>154</v>
      </c>
      <c r="B172" s="44">
        <v>5651</v>
      </c>
      <c r="C172" s="33" t="s">
        <v>393</v>
      </c>
      <c r="D172" s="33" t="s">
        <v>344</v>
      </c>
      <c r="E172" s="41">
        <v>11026856.75</v>
      </c>
    </row>
    <row r="173" spans="1:5" ht="51" x14ac:dyDescent="0.2">
      <c r="A173" s="32" t="s">
        <v>154</v>
      </c>
      <c r="B173" s="44">
        <v>5653</v>
      </c>
      <c r="C173" s="33" t="s">
        <v>137</v>
      </c>
      <c r="D173" s="33" t="s">
        <v>343</v>
      </c>
      <c r="E173" s="41">
        <v>63720</v>
      </c>
    </row>
    <row r="174" spans="1:5" ht="63.75" x14ac:dyDescent="0.2">
      <c r="A174" s="32" t="s">
        <v>154</v>
      </c>
      <c r="B174" s="44">
        <v>5655</v>
      </c>
      <c r="C174" s="33" t="s">
        <v>424</v>
      </c>
      <c r="D174" s="33" t="s">
        <v>342</v>
      </c>
      <c r="E174" s="41">
        <v>75765.48000000001</v>
      </c>
    </row>
    <row r="175" spans="1:5" ht="51" x14ac:dyDescent="0.2">
      <c r="A175" s="32" t="s">
        <v>154</v>
      </c>
      <c r="B175" s="44">
        <v>5663</v>
      </c>
      <c r="C175" s="33" t="s">
        <v>471</v>
      </c>
      <c r="D175" s="33" t="s">
        <v>341</v>
      </c>
      <c r="E175" s="41">
        <v>61500.42</v>
      </c>
    </row>
    <row r="176" spans="1:5" ht="51" x14ac:dyDescent="0.2">
      <c r="A176" s="32" t="s">
        <v>154</v>
      </c>
      <c r="B176" s="44">
        <v>5665</v>
      </c>
      <c r="C176" s="33" t="s">
        <v>472</v>
      </c>
      <c r="D176" s="33" t="s">
        <v>340</v>
      </c>
      <c r="E176" s="41">
        <v>20845.8</v>
      </c>
    </row>
    <row r="177" spans="1:5" ht="38.25" x14ac:dyDescent="0.2">
      <c r="A177" s="32" t="s">
        <v>154</v>
      </c>
      <c r="B177" s="44">
        <v>5666</v>
      </c>
      <c r="C177" s="33" t="s">
        <v>118</v>
      </c>
      <c r="D177" s="33" t="s">
        <v>339</v>
      </c>
      <c r="E177" s="41">
        <v>20313096.98</v>
      </c>
    </row>
    <row r="178" spans="1:5" ht="63.75" x14ac:dyDescent="0.2">
      <c r="A178" s="32" t="s">
        <v>154</v>
      </c>
      <c r="B178" s="44">
        <v>5668</v>
      </c>
      <c r="C178" s="33" t="s">
        <v>133</v>
      </c>
      <c r="D178" s="33" t="s">
        <v>338</v>
      </c>
      <c r="E178" s="41">
        <v>155120</v>
      </c>
    </row>
    <row r="179" spans="1:5" ht="63.75" x14ac:dyDescent="0.2">
      <c r="A179" s="32" t="s">
        <v>155</v>
      </c>
      <c r="B179" s="44">
        <v>5731</v>
      </c>
      <c r="C179" s="33" t="s">
        <v>407</v>
      </c>
      <c r="D179" s="33" t="s">
        <v>337</v>
      </c>
      <c r="E179" s="41">
        <v>246931.52</v>
      </c>
    </row>
    <row r="180" spans="1:5" ht="51" x14ac:dyDescent="0.2">
      <c r="A180" s="32" t="s">
        <v>155</v>
      </c>
      <c r="B180" s="44">
        <v>5738</v>
      </c>
      <c r="C180" s="33" t="s">
        <v>473</v>
      </c>
      <c r="D180" s="33" t="s">
        <v>336</v>
      </c>
      <c r="E180" s="41">
        <v>58130.07</v>
      </c>
    </row>
    <row r="181" spans="1:5" ht="51" x14ac:dyDescent="0.2">
      <c r="A181" s="32" t="s">
        <v>155</v>
      </c>
      <c r="B181" s="44">
        <v>5744</v>
      </c>
      <c r="C181" s="33" t="s">
        <v>431</v>
      </c>
      <c r="D181" s="33" t="s">
        <v>335</v>
      </c>
      <c r="E181" s="41">
        <v>93249.5</v>
      </c>
    </row>
    <row r="182" spans="1:5" ht="38.25" x14ac:dyDescent="0.2">
      <c r="A182" s="32" t="s">
        <v>155</v>
      </c>
      <c r="B182" s="44">
        <v>5746</v>
      </c>
      <c r="C182" s="33" t="s">
        <v>124</v>
      </c>
      <c r="D182" s="33" t="s">
        <v>334</v>
      </c>
      <c r="E182" s="41">
        <v>87349.5</v>
      </c>
    </row>
    <row r="183" spans="1:5" ht="63.75" x14ac:dyDescent="0.2">
      <c r="A183" s="32" t="s">
        <v>155</v>
      </c>
      <c r="B183" s="44">
        <v>5748</v>
      </c>
      <c r="C183" s="33" t="s">
        <v>474</v>
      </c>
      <c r="D183" s="33" t="s">
        <v>333</v>
      </c>
      <c r="E183" s="41">
        <v>90860</v>
      </c>
    </row>
    <row r="184" spans="1:5" ht="51" x14ac:dyDescent="0.2">
      <c r="A184" s="32" t="s">
        <v>155</v>
      </c>
      <c r="B184" s="44">
        <v>5750</v>
      </c>
      <c r="C184" s="33" t="s">
        <v>408</v>
      </c>
      <c r="D184" s="33" t="s">
        <v>332</v>
      </c>
      <c r="E184" s="41">
        <v>34097.699999999997</v>
      </c>
    </row>
    <row r="185" spans="1:5" ht="38.25" x14ac:dyDescent="0.2">
      <c r="A185" s="32" t="s">
        <v>155</v>
      </c>
      <c r="B185" s="44">
        <v>5752</v>
      </c>
      <c r="C185" s="33" t="s">
        <v>140</v>
      </c>
      <c r="D185" s="33" t="s">
        <v>331</v>
      </c>
      <c r="E185" s="41">
        <v>67850</v>
      </c>
    </row>
    <row r="186" spans="1:5" ht="51" x14ac:dyDescent="0.2">
      <c r="A186" s="32" t="s">
        <v>155</v>
      </c>
      <c r="B186" s="44">
        <v>5758</v>
      </c>
      <c r="C186" s="33" t="s">
        <v>473</v>
      </c>
      <c r="D186" s="33" t="s">
        <v>330</v>
      </c>
      <c r="E186" s="41">
        <v>105100</v>
      </c>
    </row>
    <row r="187" spans="1:5" ht="63.75" x14ac:dyDescent="0.2">
      <c r="A187" s="32" t="s">
        <v>155</v>
      </c>
      <c r="B187" s="44">
        <v>5761</v>
      </c>
      <c r="C187" s="33" t="s">
        <v>475</v>
      </c>
      <c r="D187" s="33" t="s">
        <v>329</v>
      </c>
      <c r="E187" s="41">
        <v>949000</v>
      </c>
    </row>
    <row r="188" spans="1:5" ht="63.75" x14ac:dyDescent="0.2">
      <c r="A188" s="32" t="s">
        <v>155</v>
      </c>
      <c r="B188" s="44">
        <v>5765</v>
      </c>
      <c r="C188" s="33" t="s">
        <v>476</v>
      </c>
      <c r="D188" s="33" t="s">
        <v>328</v>
      </c>
      <c r="E188" s="41">
        <v>19187251.690000001</v>
      </c>
    </row>
    <row r="189" spans="1:5" ht="63.75" x14ac:dyDescent="0.2">
      <c r="A189" s="32" t="s">
        <v>156</v>
      </c>
      <c r="B189" s="44">
        <v>5817</v>
      </c>
      <c r="C189" s="33" t="s">
        <v>477</v>
      </c>
      <c r="D189" s="33" t="s">
        <v>327</v>
      </c>
      <c r="E189" s="41">
        <v>1111940.83</v>
      </c>
    </row>
    <row r="190" spans="1:5" ht="51" x14ac:dyDescent="0.2">
      <c r="A190" s="32" t="s">
        <v>156</v>
      </c>
      <c r="B190" s="44">
        <v>5819</v>
      </c>
      <c r="C190" s="33" t="s">
        <v>409</v>
      </c>
      <c r="D190" s="33" t="s">
        <v>326</v>
      </c>
      <c r="E190" s="41">
        <v>172103</v>
      </c>
    </row>
    <row r="191" spans="1:5" ht="51" x14ac:dyDescent="0.2">
      <c r="A191" s="32" t="s">
        <v>156</v>
      </c>
      <c r="B191" s="44">
        <v>5826</v>
      </c>
      <c r="C191" s="33" t="s">
        <v>478</v>
      </c>
      <c r="D191" s="33" t="s">
        <v>325</v>
      </c>
      <c r="E191" s="41">
        <v>354000</v>
      </c>
    </row>
    <row r="192" spans="1:5" ht="51" x14ac:dyDescent="0.2">
      <c r="A192" s="32" t="s">
        <v>156</v>
      </c>
      <c r="B192" s="44">
        <v>5829</v>
      </c>
      <c r="C192" s="33" t="s">
        <v>479</v>
      </c>
      <c r="D192" s="33" t="s">
        <v>324</v>
      </c>
      <c r="E192" s="41">
        <v>173680</v>
      </c>
    </row>
    <row r="193" spans="1:5" ht="51" x14ac:dyDescent="0.2">
      <c r="A193" s="32" t="s">
        <v>156</v>
      </c>
      <c r="B193" s="44">
        <v>5831</v>
      </c>
      <c r="C193" s="33" t="s">
        <v>480</v>
      </c>
      <c r="D193" s="33" t="s">
        <v>323</v>
      </c>
      <c r="E193" s="41">
        <v>177342.08000000002</v>
      </c>
    </row>
    <row r="194" spans="1:5" x14ac:dyDescent="0.2">
      <c r="A194" s="32" t="s">
        <v>156</v>
      </c>
      <c r="B194" s="44">
        <v>5835</v>
      </c>
      <c r="C194" s="33" t="s">
        <v>0</v>
      </c>
      <c r="D194" s="33" t="s">
        <v>322</v>
      </c>
      <c r="E194" s="41">
        <v>75000</v>
      </c>
    </row>
    <row r="195" spans="1:5" x14ac:dyDescent="0.2">
      <c r="A195" s="32" t="s">
        <v>156</v>
      </c>
      <c r="B195" s="44">
        <v>5838</v>
      </c>
      <c r="C195" s="33" t="s">
        <v>0</v>
      </c>
      <c r="D195" s="33" t="s">
        <v>321</v>
      </c>
      <c r="E195" s="41">
        <v>10735727.85</v>
      </c>
    </row>
    <row r="196" spans="1:5" x14ac:dyDescent="0.2">
      <c r="A196" s="32" t="s">
        <v>156</v>
      </c>
      <c r="B196" s="44">
        <v>5840</v>
      </c>
      <c r="C196" s="33" t="s">
        <v>0</v>
      </c>
      <c r="D196" s="33" t="s">
        <v>320</v>
      </c>
      <c r="E196" s="41">
        <v>8664030.7699999996</v>
      </c>
    </row>
    <row r="197" spans="1:5" x14ac:dyDescent="0.2">
      <c r="A197" s="32" t="s">
        <v>156</v>
      </c>
      <c r="B197" s="44">
        <v>5842</v>
      </c>
      <c r="C197" s="33" t="s">
        <v>0</v>
      </c>
      <c r="D197" s="33" t="s">
        <v>318</v>
      </c>
      <c r="E197" s="41">
        <v>114583.33</v>
      </c>
    </row>
    <row r="198" spans="1:5" x14ac:dyDescent="0.2">
      <c r="A198" s="32" t="s">
        <v>156</v>
      </c>
      <c r="B198" s="44">
        <v>5844</v>
      </c>
      <c r="C198" s="33" t="s">
        <v>0</v>
      </c>
      <c r="D198" s="33" t="s">
        <v>319</v>
      </c>
      <c r="E198" s="41">
        <v>5241728.4000000004</v>
      </c>
    </row>
    <row r="199" spans="1:5" x14ac:dyDescent="0.2">
      <c r="A199" s="32" t="s">
        <v>156</v>
      </c>
      <c r="B199" s="44">
        <v>5846</v>
      </c>
      <c r="C199" s="33" t="s">
        <v>0</v>
      </c>
      <c r="D199" s="33" t="s">
        <v>317</v>
      </c>
      <c r="E199" s="41">
        <v>670450</v>
      </c>
    </row>
    <row r="200" spans="1:5" x14ac:dyDescent="0.2">
      <c r="A200" s="32" t="s">
        <v>156</v>
      </c>
      <c r="B200" s="44">
        <v>5848</v>
      </c>
      <c r="C200" s="33" t="s">
        <v>0</v>
      </c>
      <c r="D200" s="33" t="s">
        <v>316</v>
      </c>
      <c r="E200" s="41">
        <v>1934248.67</v>
      </c>
    </row>
    <row r="201" spans="1:5" x14ac:dyDescent="0.2">
      <c r="A201" s="32" t="s">
        <v>156</v>
      </c>
      <c r="B201" s="44">
        <v>5850</v>
      </c>
      <c r="C201" s="33" t="s">
        <v>0</v>
      </c>
      <c r="D201" s="33" t="s">
        <v>315</v>
      </c>
      <c r="E201" s="41">
        <v>541222.22</v>
      </c>
    </row>
    <row r="202" spans="1:5" x14ac:dyDescent="0.2">
      <c r="A202" s="32" t="s">
        <v>156</v>
      </c>
      <c r="B202" s="44">
        <v>5852</v>
      </c>
      <c r="C202" s="33" t="s">
        <v>0</v>
      </c>
      <c r="D202" s="33" t="s">
        <v>314</v>
      </c>
      <c r="E202" s="41">
        <v>35000</v>
      </c>
    </row>
    <row r="203" spans="1:5" ht="51" x14ac:dyDescent="0.2">
      <c r="A203" s="32" t="s">
        <v>156</v>
      </c>
      <c r="B203" s="44">
        <v>5858</v>
      </c>
      <c r="C203" s="33" t="s">
        <v>481</v>
      </c>
      <c r="D203" s="33" t="s">
        <v>313</v>
      </c>
      <c r="E203" s="41">
        <v>38940</v>
      </c>
    </row>
    <row r="204" spans="1:5" ht="51" x14ac:dyDescent="0.2">
      <c r="A204" s="32" t="s">
        <v>156</v>
      </c>
      <c r="B204" s="44">
        <v>5861</v>
      </c>
      <c r="C204" s="33" t="s">
        <v>482</v>
      </c>
      <c r="D204" s="33" t="s">
        <v>312</v>
      </c>
      <c r="E204" s="41">
        <v>5250000.01</v>
      </c>
    </row>
    <row r="205" spans="1:5" ht="51" x14ac:dyDescent="0.2">
      <c r="A205" s="32" t="s">
        <v>156</v>
      </c>
      <c r="B205" s="44">
        <v>5863</v>
      </c>
      <c r="C205" s="33" t="s">
        <v>410</v>
      </c>
      <c r="D205" s="33" t="s">
        <v>311</v>
      </c>
      <c r="E205" s="41">
        <v>525000</v>
      </c>
    </row>
    <row r="206" spans="1:5" ht="63.75" x14ac:dyDescent="0.2">
      <c r="A206" s="32" t="s">
        <v>157</v>
      </c>
      <c r="B206" s="44">
        <v>5868</v>
      </c>
      <c r="C206" s="33" t="s">
        <v>483</v>
      </c>
      <c r="D206" s="33" t="s">
        <v>310</v>
      </c>
      <c r="E206" s="41">
        <v>2606478</v>
      </c>
    </row>
    <row r="207" spans="1:5" ht="38.25" x14ac:dyDescent="0.2">
      <c r="A207" s="32" t="s">
        <v>157</v>
      </c>
      <c r="B207" s="44">
        <v>5870</v>
      </c>
      <c r="C207" s="33" t="s">
        <v>411</v>
      </c>
      <c r="D207" s="33" t="s">
        <v>309</v>
      </c>
      <c r="E207" s="41">
        <v>116407</v>
      </c>
    </row>
    <row r="208" spans="1:5" ht="38.25" x14ac:dyDescent="0.2">
      <c r="A208" s="32" t="s">
        <v>157</v>
      </c>
      <c r="B208" s="44">
        <v>5872</v>
      </c>
      <c r="C208" s="33" t="s">
        <v>447</v>
      </c>
      <c r="D208" s="33" t="s">
        <v>308</v>
      </c>
      <c r="E208" s="41">
        <v>8024</v>
      </c>
    </row>
    <row r="209" spans="1:5" ht="51" x14ac:dyDescent="0.2">
      <c r="A209" s="32" t="s">
        <v>157</v>
      </c>
      <c r="B209" s="44">
        <v>5875</v>
      </c>
      <c r="C209" s="33" t="s">
        <v>412</v>
      </c>
      <c r="D209" s="33" t="s">
        <v>307</v>
      </c>
      <c r="E209" s="41">
        <v>10011.65</v>
      </c>
    </row>
    <row r="210" spans="1:5" ht="51" x14ac:dyDescent="0.2">
      <c r="A210" s="32" t="s">
        <v>157</v>
      </c>
      <c r="B210" s="44">
        <v>5876</v>
      </c>
      <c r="C210" s="33" t="s">
        <v>413</v>
      </c>
      <c r="D210" s="33" t="s">
        <v>306</v>
      </c>
      <c r="E210" s="41">
        <v>335120</v>
      </c>
    </row>
    <row r="211" spans="1:5" ht="51" x14ac:dyDescent="0.2">
      <c r="A211" s="32" t="s">
        <v>157</v>
      </c>
      <c r="B211" s="44">
        <v>5878</v>
      </c>
      <c r="C211" s="33" t="s">
        <v>484</v>
      </c>
      <c r="D211" s="33" t="s">
        <v>305</v>
      </c>
      <c r="E211" s="41">
        <v>759566</v>
      </c>
    </row>
    <row r="212" spans="1:5" ht="63.75" x14ac:dyDescent="0.2">
      <c r="A212" s="32" t="s">
        <v>157</v>
      </c>
      <c r="B212" s="44">
        <v>5880</v>
      </c>
      <c r="C212" s="33" t="s">
        <v>110</v>
      </c>
      <c r="D212" s="33" t="s">
        <v>304</v>
      </c>
      <c r="E212" s="41">
        <v>808300</v>
      </c>
    </row>
    <row r="213" spans="1:5" ht="51" x14ac:dyDescent="0.2">
      <c r="A213" s="32" t="s">
        <v>157</v>
      </c>
      <c r="B213" s="44">
        <v>5882</v>
      </c>
      <c r="C213" s="33" t="s">
        <v>485</v>
      </c>
      <c r="D213" s="33" t="s">
        <v>303</v>
      </c>
      <c r="E213" s="41">
        <v>296504.5</v>
      </c>
    </row>
    <row r="214" spans="1:5" ht="38.25" x14ac:dyDescent="0.2">
      <c r="A214" s="32" t="s">
        <v>157</v>
      </c>
      <c r="B214" s="44">
        <v>5884</v>
      </c>
      <c r="C214" s="33" t="s">
        <v>414</v>
      </c>
      <c r="D214" s="33" t="s">
        <v>302</v>
      </c>
      <c r="E214" s="41">
        <v>595149.52</v>
      </c>
    </row>
    <row r="215" spans="1:5" ht="51" x14ac:dyDescent="0.2">
      <c r="A215" s="32" t="s">
        <v>157</v>
      </c>
      <c r="B215" s="44">
        <v>5886</v>
      </c>
      <c r="C215" s="33" t="s">
        <v>120</v>
      </c>
      <c r="D215" s="33" t="s">
        <v>301</v>
      </c>
      <c r="E215" s="41">
        <v>164211.1</v>
      </c>
    </row>
    <row r="216" spans="1:5" ht="51" x14ac:dyDescent="0.2">
      <c r="A216" s="32" t="s">
        <v>157</v>
      </c>
      <c r="B216" s="44">
        <v>5888</v>
      </c>
      <c r="C216" s="33" t="s">
        <v>486</v>
      </c>
      <c r="D216" s="33" t="s">
        <v>300</v>
      </c>
      <c r="E216" s="41">
        <v>1283604</v>
      </c>
    </row>
    <row r="217" spans="1:5" ht="51" x14ac:dyDescent="0.2">
      <c r="A217" s="32" t="s">
        <v>157</v>
      </c>
      <c r="B217" s="44">
        <v>5890</v>
      </c>
      <c r="C217" s="33" t="s">
        <v>415</v>
      </c>
      <c r="D217" s="33" t="s">
        <v>299</v>
      </c>
      <c r="E217" s="41">
        <v>90000</v>
      </c>
    </row>
    <row r="218" spans="1:5" ht="63.75" x14ac:dyDescent="0.2">
      <c r="A218" s="32" t="s">
        <v>157</v>
      </c>
      <c r="B218" s="44">
        <v>5893</v>
      </c>
      <c r="C218" s="33" t="s">
        <v>420</v>
      </c>
      <c r="D218" s="33" t="s">
        <v>298</v>
      </c>
      <c r="E218" s="41">
        <v>112938.32</v>
      </c>
    </row>
    <row r="219" spans="1:5" ht="51" x14ac:dyDescent="0.2">
      <c r="A219" s="32" t="s">
        <v>157</v>
      </c>
      <c r="B219" s="44">
        <v>5896</v>
      </c>
      <c r="C219" s="33" t="s">
        <v>109</v>
      </c>
      <c r="D219" s="33" t="s">
        <v>297</v>
      </c>
      <c r="E219" s="41">
        <v>79795</v>
      </c>
    </row>
    <row r="220" spans="1:5" ht="25.5" x14ac:dyDescent="0.2">
      <c r="A220" s="32" t="s">
        <v>158</v>
      </c>
      <c r="B220" s="44">
        <v>5900</v>
      </c>
      <c r="C220" s="33" t="s">
        <v>0</v>
      </c>
      <c r="D220" s="33" t="s">
        <v>296</v>
      </c>
      <c r="E220" s="41">
        <v>5322404.46</v>
      </c>
    </row>
    <row r="221" spans="1:5" ht="51" x14ac:dyDescent="0.2">
      <c r="A221" s="32" t="s">
        <v>158</v>
      </c>
      <c r="B221" s="44">
        <v>5903</v>
      </c>
      <c r="C221" s="33" t="s">
        <v>115</v>
      </c>
      <c r="D221" s="33" t="s">
        <v>295</v>
      </c>
      <c r="E221" s="41">
        <v>21118.799999999999</v>
      </c>
    </row>
    <row r="222" spans="1:5" ht="63.75" x14ac:dyDescent="0.2">
      <c r="A222" s="32" t="s">
        <v>158</v>
      </c>
      <c r="B222" s="44">
        <v>5905</v>
      </c>
      <c r="C222" s="33" t="s">
        <v>487</v>
      </c>
      <c r="D222" s="33" t="s">
        <v>294</v>
      </c>
      <c r="E222" s="41">
        <v>14311594.6</v>
      </c>
    </row>
    <row r="223" spans="1:5" ht="51" x14ac:dyDescent="0.2">
      <c r="A223" s="32" t="s">
        <v>158</v>
      </c>
      <c r="B223" s="44">
        <v>5907</v>
      </c>
      <c r="C223" s="33" t="s">
        <v>488</v>
      </c>
      <c r="D223" s="33" t="s">
        <v>293</v>
      </c>
      <c r="E223" s="41">
        <v>500000</v>
      </c>
    </row>
    <row r="224" spans="1:5" ht="63.75" x14ac:dyDescent="0.2">
      <c r="A224" s="32" t="s">
        <v>158</v>
      </c>
      <c r="B224" s="44">
        <v>5909</v>
      </c>
      <c r="C224" s="33" t="s">
        <v>111</v>
      </c>
      <c r="D224" s="33" t="s">
        <v>292</v>
      </c>
      <c r="E224" s="41">
        <v>773075</v>
      </c>
    </row>
    <row r="225" spans="1:5" ht="38.25" x14ac:dyDescent="0.2">
      <c r="A225" s="32" t="s">
        <v>158</v>
      </c>
      <c r="B225" s="44">
        <v>5912</v>
      </c>
      <c r="C225" s="33" t="s">
        <v>411</v>
      </c>
      <c r="D225" s="33" t="s">
        <v>291</v>
      </c>
      <c r="E225" s="41">
        <v>11859</v>
      </c>
    </row>
    <row r="226" spans="1:5" ht="51" x14ac:dyDescent="0.2">
      <c r="A226" s="32" t="s">
        <v>158</v>
      </c>
      <c r="B226" s="44">
        <v>5917</v>
      </c>
      <c r="C226" s="33" t="s">
        <v>489</v>
      </c>
      <c r="D226" s="33" t="s">
        <v>290</v>
      </c>
      <c r="E226" s="41">
        <v>338938.07999999996</v>
      </c>
    </row>
    <row r="227" spans="1:5" ht="63.75" x14ac:dyDescent="0.2">
      <c r="A227" s="32" t="s">
        <v>158</v>
      </c>
      <c r="B227" s="44">
        <v>5919</v>
      </c>
      <c r="C227" s="33" t="s">
        <v>416</v>
      </c>
      <c r="D227" s="33" t="s">
        <v>289</v>
      </c>
      <c r="E227" s="41">
        <v>1532542.29</v>
      </c>
    </row>
    <row r="228" spans="1:5" ht="51" x14ac:dyDescent="0.2">
      <c r="A228" s="32" t="s">
        <v>158</v>
      </c>
      <c r="B228" s="44">
        <v>5920</v>
      </c>
      <c r="C228" s="33" t="s">
        <v>489</v>
      </c>
      <c r="D228" s="33" t="s">
        <v>288</v>
      </c>
      <c r="E228" s="41">
        <v>271677.48</v>
      </c>
    </row>
    <row r="229" spans="1:5" ht="63.75" x14ac:dyDescent="0.2">
      <c r="A229" s="32" t="s">
        <v>158</v>
      </c>
      <c r="B229" s="44">
        <v>5923</v>
      </c>
      <c r="C229" s="33" t="s">
        <v>490</v>
      </c>
      <c r="D229" s="33" t="s">
        <v>287</v>
      </c>
      <c r="E229" s="41">
        <v>349592.29</v>
      </c>
    </row>
    <row r="230" spans="1:5" ht="51" x14ac:dyDescent="0.2">
      <c r="A230" s="32" t="s">
        <v>158</v>
      </c>
      <c r="B230" s="44">
        <v>5925</v>
      </c>
      <c r="C230" s="33" t="s">
        <v>491</v>
      </c>
      <c r="D230" s="33" t="s">
        <v>286</v>
      </c>
      <c r="E230" s="41">
        <v>25960</v>
      </c>
    </row>
    <row r="231" spans="1:5" ht="51" x14ac:dyDescent="0.2">
      <c r="A231" s="32" t="s">
        <v>159</v>
      </c>
      <c r="B231" s="44">
        <v>5947</v>
      </c>
      <c r="C231" s="33" t="s">
        <v>492</v>
      </c>
      <c r="D231" s="33" t="s">
        <v>285</v>
      </c>
      <c r="E231" s="41">
        <v>13275</v>
      </c>
    </row>
    <row r="232" spans="1:5" ht="38.25" x14ac:dyDescent="0.2">
      <c r="A232" s="32" t="s">
        <v>159</v>
      </c>
      <c r="B232" s="44">
        <v>5948</v>
      </c>
      <c r="C232" s="33" t="s">
        <v>493</v>
      </c>
      <c r="D232" s="33" t="s">
        <v>284</v>
      </c>
      <c r="E232" s="41">
        <v>1869120</v>
      </c>
    </row>
    <row r="233" spans="1:5" ht="63.75" x14ac:dyDescent="0.2">
      <c r="A233" s="32" t="s">
        <v>159</v>
      </c>
      <c r="B233" s="44">
        <v>5954</v>
      </c>
      <c r="C233" s="33" t="s">
        <v>493</v>
      </c>
      <c r="D233" s="33" t="s">
        <v>283</v>
      </c>
      <c r="E233" s="41">
        <v>258654.35</v>
      </c>
    </row>
    <row r="234" spans="1:5" ht="51" x14ac:dyDescent="0.2">
      <c r="A234" s="32" t="s">
        <v>159</v>
      </c>
      <c r="B234" s="44">
        <v>5958</v>
      </c>
      <c r="C234" s="33" t="s">
        <v>494</v>
      </c>
      <c r="D234" s="33" t="s">
        <v>282</v>
      </c>
      <c r="E234" s="41">
        <v>5250000</v>
      </c>
    </row>
    <row r="235" spans="1:5" ht="25.5" x14ac:dyDescent="0.2">
      <c r="A235" s="32" t="s">
        <v>160</v>
      </c>
      <c r="B235" s="44">
        <v>5971</v>
      </c>
      <c r="C235" s="33" t="s">
        <v>0</v>
      </c>
      <c r="D235" s="33" t="s">
        <v>281</v>
      </c>
      <c r="E235" s="41">
        <v>14111545</v>
      </c>
    </row>
    <row r="236" spans="1:5" ht="51" x14ac:dyDescent="0.2">
      <c r="A236" s="32" t="s">
        <v>160</v>
      </c>
      <c r="B236" s="44">
        <v>5974</v>
      </c>
      <c r="C236" s="33" t="s">
        <v>474</v>
      </c>
      <c r="D236" s="33" t="s">
        <v>280</v>
      </c>
      <c r="E236" s="41">
        <v>1021361.9800000001</v>
      </c>
    </row>
    <row r="237" spans="1:5" ht="51" x14ac:dyDescent="0.2">
      <c r="A237" s="32" t="s">
        <v>160</v>
      </c>
      <c r="B237" s="44">
        <v>5978</v>
      </c>
      <c r="C237" s="33" t="s">
        <v>495</v>
      </c>
      <c r="D237" s="33" t="s">
        <v>279</v>
      </c>
      <c r="E237" s="41">
        <v>322261</v>
      </c>
    </row>
    <row r="238" spans="1:5" ht="51" x14ac:dyDescent="0.2">
      <c r="A238" s="32" t="s">
        <v>160</v>
      </c>
      <c r="B238" s="44">
        <v>5980</v>
      </c>
      <c r="C238" s="33" t="s">
        <v>486</v>
      </c>
      <c r="D238" s="33" t="s">
        <v>278</v>
      </c>
      <c r="E238" s="41">
        <v>16815</v>
      </c>
    </row>
    <row r="239" spans="1:5" ht="51" x14ac:dyDescent="0.2">
      <c r="A239" s="32" t="s">
        <v>160</v>
      </c>
      <c r="B239" s="44">
        <v>5982</v>
      </c>
      <c r="C239" s="33" t="s">
        <v>407</v>
      </c>
      <c r="D239" s="33" t="s">
        <v>277</v>
      </c>
      <c r="E239" s="41">
        <v>180209.01</v>
      </c>
    </row>
    <row r="240" spans="1:5" ht="63.75" x14ac:dyDescent="0.2">
      <c r="A240" s="32" t="s">
        <v>160</v>
      </c>
      <c r="B240" s="44">
        <v>5984</v>
      </c>
      <c r="C240" s="33" t="s">
        <v>135</v>
      </c>
      <c r="D240" s="33" t="s">
        <v>276</v>
      </c>
      <c r="E240" s="41">
        <v>1295650.05</v>
      </c>
    </row>
    <row r="241" spans="1:5" ht="57.6" customHeight="1" x14ac:dyDescent="0.2">
      <c r="A241" s="32" t="s">
        <v>160</v>
      </c>
      <c r="B241" s="44">
        <v>5988</v>
      </c>
      <c r="C241" s="33" t="s">
        <v>496</v>
      </c>
      <c r="D241" s="33" t="s">
        <v>275</v>
      </c>
      <c r="E241" s="41">
        <v>115380</v>
      </c>
    </row>
    <row r="242" spans="1:5" ht="28.9" customHeight="1" x14ac:dyDescent="0.2">
      <c r="A242" s="32" t="s">
        <v>160</v>
      </c>
      <c r="B242" s="44">
        <v>5990</v>
      </c>
      <c r="C242" s="33" t="s">
        <v>0</v>
      </c>
      <c r="D242" s="33" t="s">
        <v>274</v>
      </c>
      <c r="E242" s="41">
        <v>5974300</v>
      </c>
    </row>
    <row r="243" spans="1:5" ht="63.75" x14ac:dyDescent="0.2">
      <c r="A243" s="32" t="s">
        <v>160</v>
      </c>
      <c r="B243" s="44">
        <v>5992</v>
      </c>
      <c r="C243" s="33" t="s">
        <v>497</v>
      </c>
      <c r="D243" s="33" t="s">
        <v>273</v>
      </c>
      <c r="E243" s="41">
        <v>807174.72</v>
      </c>
    </row>
    <row r="244" spans="1:5" ht="38.25" x14ac:dyDescent="0.2">
      <c r="A244" s="32" t="s">
        <v>160</v>
      </c>
      <c r="B244" s="44">
        <v>5994</v>
      </c>
      <c r="C244" s="33" t="s">
        <v>0</v>
      </c>
      <c r="D244" s="33" t="s">
        <v>272</v>
      </c>
      <c r="E244" s="41">
        <v>24743800</v>
      </c>
    </row>
    <row r="245" spans="1:5" ht="33.6" customHeight="1" x14ac:dyDescent="0.2">
      <c r="A245" s="32" t="s">
        <v>160</v>
      </c>
      <c r="B245" s="44">
        <v>5995</v>
      </c>
      <c r="C245" s="33" t="s">
        <v>0</v>
      </c>
      <c r="D245" s="33" t="s">
        <v>165</v>
      </c>
      <c r="E245" s="41">
        <v>27264156.789999999</v>
      </c>
    </row>
    <row r="246" spans="1:5" ht="15" x14ac:dyDescent="0.25">
      <c r="A246" s="65" t="s">
        <v>161</v>
      </c>
      <c r="B246" s="65"/>
      <c r="C246" s="65"/>
      <c r="D246" s="65"/>
      <c r="E246" s="42">
        <f>SUM(E13:E245)</f>
        <v>589261536.22000003</v>
      </c>
    </row>
  </sheetData>
  <mergeCells count="4">
    <mergeCell ref="A9:E9"/>
    <mergeCell ref="A10:E10"/>
    <mergeCell ref="A11:E11"/>
    <mergeCell ref="A246:D246"/>
  </mergeCells>
  <pageMargins left="0.7" right="0.17" top="0.37" bottom="0.33" header="0.37" footer="0.3"/>
  <pageSetup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0001</vt:lpstr>
      <vt:lpstr>listado de los lib.</vt:lpstr>
      <vt:lpstr>'0001'!Print_Area</vt:lpstr>
      <vt:lpstr>'listado de los lib.'!Print_Area</vt:lpstr>
      <vt:lpstr>'0001'!Print_Titles</vt:lpstr>
      <vt:lpstr>'listado de los lib.'!Print_Titles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Ramon German</dc:creator>
  <cp:lastModifiedBy>Evelin De Jesús Fernández Jiménez</cp:lastModifiedBy>
  <cp:lastPrinted>2023-01-16T15:05:24Z</cp:lastPrinted>
  <dcterms:created xsi:type="dcterms:W3CDTF">2022-09-16T14:51:44Z</dcterms:created>
  <dcterms:modified xsi:type="dcterms:W3CDTF">2023-01-16T15:35:31Z</dcterms:modified>
</cp:coreProperties>
</file>