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AÑO 2023\Portal Transparencia\Marzo\Presupuesto\"/>
    </mc:Choice>
  </mc:AlternateContent>
  <xr:revisionPtr revIDLastSave="0" documentId="13_ncr:1_{74A12A13-F64D-435D-AA02-3C08BD33ADDB}" xr6:coauthVersionLast="47" xr6:coauthVersionMax="47" xr10:uidLastSave="{00000000-0000-0000-0000-000000000000}"/>
  <bookViews>
    <workbookView xWindow="-120" yWindow="-120" windowWidth="29040" windowHeight="15840" activeTab="1" xr2:uid="{FC1906C0-413A-4D5D-8CDD-37ECD67BC6BF}"/>
  </bookViews>
  <sheets>
    <sheet name="0001" sheetId="2" r:id="rId1"/>
    <sheet name="listado de los lib." sheetId="3" r:id="rId2"/>
  </sheets>
  <externalReferences>
    <externalReference r:id="rId3"/>
  </externalReferences>
  <definedNames>
    <definedName name="_xlnm._FilterDatabase" localSheetId="1" hidden="1">'listado de los lib.'!$D$11:$E$11</definedName>
    <definedName name="_xlnm.Print_Area" localSheetId="0">'0001'!$A$1:$P$92</definedName>
    <definedName name="_xlnm.Print_Area" localSheetId="1">'listado de los lib.'!$A$2:$E$91</definedName>
    <definedName name="_xlnm.Print_Titles" localSheetId="0">'0001'!$1:$10</definedName>
    <definedName name="_xlnm.Print_Titles" localSheetId="1">'listado de los lib.'!$11:$11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3" i="3" l="1"/>
  <c r="C63" i="2" l="1"/>
  <c r="B63" i="2"/>
  <c r="C62" i="2"/>
  <c r="B62" i="2"/>
  <c r="C61" i="2"/>
  <c r="B61" i="2"/>
  <c r="C84" i="2"/>
  <c r="C83" i="2" s="1"/>
  <c r="B84" i="2"/>
  <c r="B83" i="2" s="1"/>
  <c r="C82" i="2"/>
  <c r="B82" i="2"/>
  <c r="C81" i="2"/>
  <c r="B81" i="2"/>
  <c r="C79" i="2"/>
  <c r="B79" i="2"/>
  <c r="C78" i="2"/>
  <c r="B78" i="2"/>
  <c r="C75" i="2"/>
  <c r="B75" i="2"/>
  <c r="C74" i="2"/>
  <c r="B74" i="2"/>
  <c r="C73" i="2"/>
  <c r="B73" i="2"/>
  <c r="C71" i="2"/>
  <c r="B71" i="2"/>
  <c r="C70" i="2"/>
  <c r="B70" i="2"/>
  <c r="C68" i="2"/>
  <c r="B68" i="2"/>
  <c r="C67" i="2"/>
  <c r="B67" i="2"/>
  <c r="C66" i="2"/>
  <c r="B66" i="2"/>
  <c r="C65" i="2"/>
  <c r="B65" i="2"/>
  <c r="C53" i="2"/>
  <c r="B53" i="2"/>
  <c r="C52" i="2"/>
  <c r="B52" i="2"/>
  <c r="C51" i="2"/>
  <c r="B51" i="2"/>
  <c r="C50" i="2"/>
  <c r="B50" i="2"/>
  <c r="C48" i="2"/>
  <c r="B48" i="2"/>
  <c r="C44" i="2"/>
  <c r="B44" i="2"/>
  <c r="C43" i="2"/>
  <c r="B43" i="2"/>
  <c r="C41" i="2"/>
  <c r="B41" i="2"/>
  <c r="C36" i="2"/>
  <c r="B36" i="2"/>
  <c r="C32" i="2"/>
  <c r="B32" i="2"/>
  <c r="B18" i="2"/>
  <c r="C16" i="2"/>
  <c r="C12" i="2" s="1"/>
  <c r="B16" i="2"/>
  <c r="N83" i="2"/>
  <c r="M83" i="2"/>
  <c r="I83" i="2"/>
  <c r="G83" i="2"/>
  <c r="F83" i="2"/>
  <c r="E83" i="2"/>
  <c r="D84" i="2"/>
  <c r="D83" i="2" s="1"/>
  <c r="L83" i="2"/>
  <c r="K83" i="2"/>
  <c r="J83" i="2"/>
  <c r="H83" i="2"/>
  <c r="D82" i="2"/>
  <c r="N80" i="2"/>
  <c r="M80" i="2"/>
  <c r="L80" i="2"/>
  <c r="I80" i="2"/>
  <c r="H80" i="2"/>
  <c r="E80" i="2"/>
  <c r="D81" i="2"/>
  <c r="K80" i="2"/>
  <c r="F80" i="2"/>
  <c r="I77" i="2"/>
  <c r="D79" i="2"/>
  <c r="N77" i="2"/>
  <c r="M77" i="2"/>
  <c r="K77" i="2"/>
  <c r="G77" i="2"/>
  <c r="F77" i="2"/>
  <c r="E77" i="2"/>
  <c r="D78" i="2"/>
  <c r="L77" i="2"/>
  <c r="D75" i="2"/>
  <c r="K72" i="2"/>
  <c r="J72" i="2"/>
  <c r="D74" i="2"/>
  <c r="N72" i="2"/>
  <c r="M72" i="2"/>
  <c r="L72" i="2"/>
  <c r="H72" i="2"/>
  <c r="E72" i="2"/>
  <c r="D73" i="2"/>
  <c r="L69" i="2"/>
  <c r="D71" i="2"/>
  <c r="N69" i="2"/>
  <c r="J69" i="2"/>
  <c r="I69" i="2"/>
  <c r="H69" i="2"/>
  <c r="G69" i="2"/>
  <c r="D70" i="2"/>
  <c r="K69" i="2"/>
  <c r="F69" i="2"/>
  <c r="D68" i="2"/>
  <c r="D67" i="2"/>
  <c r="M64" i="2"/>
  <c r="E64" i="2"/>
  <c r="D66" i="2"/>
  <c r="L64" i="2"/>
  <c r="D65" i="2"/>
  <c r="J64" i="2"/>
  <c r="D63" i="2"/>
  <c r="D61" i="2"/>
  <c r="I54" i="2"/>
  <c r="L54" i="2"/>
  <c r="M54" i="2"/>
  <c r="H54" i="2"/>
  <c r="E54" i="2"/>
  <c r="D53" i="2"/>
  <c r="D52" i="2"/>
  <c r="D51" i="2"/>
  <c r="D50" i="2"/>
  <c r="M47" i="2"/>
  <c r="E47" i="2"/>
  <c r="K47" i="2"/>
  <c r="D48" i="2"/>
  <c r="D44" i="2"/>
  <c r="D43" i="2"/>
  <c r="H38" i="2"/>
  <c r="D41" i="2"/>
  <c r="G38" i="2"/>
  <c r="J38" i="2"/>
  <c r="N28" i="2"/>
  <c r="F28" i="2"/>
  <c r="D18" i="2"/>
  <c r="L18" i="2"/>
  <c r="D16" i="2"/>
  <c r="D12" i="2" s="1"/>
  <c r="N12" i="2"/>
  <c r="I12" i="2"/>
  <c r="L12" i="2"/>
  <c r="F12" i="2"/>
  <c r="D80" i="2" l="1"/>
  <c r="C80" i="2"/>
  <c r="B69" i="2"/>
  <c r="C38" i="2"/>
  <c r="D69" i="2"/>
  <c r="C72" i="2"/>
  <c r="F76" i="2"/>
  <c r="B77" i="2"/>
  <c r="B47" i="2"/>
  <c r="D64" i="2"/>
  <c r="B80" i="2"/>
  <c r="D77" i="2"/>
  <c r="D76" i="2" s="1"/>
  <c r="D54" i="2"/>
  <c r="D72" i="2"/>
  <c r="C64" i="2"/>
  <c r="C69" i="2"/>
  <c r="C47" i="2"/>
  <c r="C77" i="2"/>
  <c r="C76" i="2" s="1"/>
  <c r="K76" i="2"/>
  <c r="L76" i="2"/>
  <c r="E28" i="2"/>
  <c r="M28" i="2"/>
  <c r="F54" i="2"/>
  <c r="N54" i="2"/>
  <c r="K54" i="2"/>
  <c r="B12" i="2"/>
  <c r="J12" i="2"/>
  <c r="H28" i="2"/>
  <c r="J47" i="2"/>
  <c r="I47" i="2"/>
  <c r="F47" i="2"/>
  <c r="N47" i="2"/>
  <c r="G72" i="2"/>
  <c r="E76" i="2"/>
  <c r="M76" i="2"/>
  <c r="J77" i="2"/>
  <c r="F18" i="2"/>
  <c r="N18" i="2"/>
  <c r="K18" i="2"/>
  <c r="E38" i="2"/>
  <c r="M38" i="2"/>
  <c r="D38" i="2"/>
  <c r="L38" i="2"/>
  <c r="I38" i="2"/>
  <c r="H47" i="2"/>
  <c r="I64" i="2"/>
  <c r="F64" i="2"/>
  <c r="N64" i="2"/>
  <c r="K64" i="2"/>
  <c r="N76" i="2"/>
  <c r="I76" i="2"/>
  <c r="B38" i="2"/>
  <c r="H12" i="2"/>
  <c r="E12" i="2"/>
  <c r="M12" i="2"/>
  <c r="F38" i="2"/>
  <c r="N38" i="2"/>
  <c r="K38" i="2"/>
  <c r="I72" i="2"/>
  <c r="C18" i="2"/>
  <c r="C28" i="2"/>
  <c r="C54" i="2"/>
  <c r="J28" i="2"/>
  <c r="G28" i="2"/>
  <c r="I28" i="2"/>
  <c r="K28" i="2"/>
  <c r="J54" i="2"/>
  <c r="G54" i="2"/>
  <c r="H77" i="2"/>
  <c r="H76" i="2" s="1"/>
  <c r="J80" i="2"/>
  <c r="G80" i="2"/>
  <c r="G76" i="2" s="1"/>
  <c r="B28" i="2"/>
  <c r="B72" i="2"/>
  <c r="I18" i="2"/>
  <c r="H18" i="2"/>
  <c r="E18" i="2"/>
  <c r="M18" i="2"/>
  <c r="G18" i="2"/>
  <c r="D28" i="2"/>
  <c r="L28" i="2"/>
  <c r="G64" i="2"/>
  <c r="E69" i="2"/>
  <c r="M69" i="2"/>
  <c r="B64" i="2"/>
  <c r="K12" i="2"/>
  <c r="G12" i="2"/>
  <c r="J18" i="2"/>
  <c r="G47" i="2"/>
  <c r="D47" i="2"/>
  <c r="L47" i="2"/>
  <c r="H64" i="2"/>
  <c r="F72" i="2"/>
  <c r="B54" i="2"/>
  <c r="O77" i="2"/>
  <c r="F85" i="2" l="1"/>
  <c r="B76" i="2"/>
  <c r="E85" i="2"/>
  <c r="I85" i="2"/>
  <c r="C85" i="2"/>
  <c r="N85" i="2"/>
  <c r="L85" i="2"/>
  <c r="M85" i="2"/>
  <c r="G85" i="2"/>
  <c r="J85" i="2"/>
  <c r="D85" i="2"/>
  <c r="B85" i="2"/>
  <c r="K85" i="2"/>
  <c r="H85" i="2"/>
  <c r="J76" i="2"/>
  <c r="P48" i="2"/>
  <c r="O83" i="2" l="1"/>
  <c r="O80" i="2"/>
  <c r="O69" i="2"/>
  <c r="O64" i="2"/>
  <c r="O54" i="2"/>
  <c r="P17" i="2"/>
  <c r="O12" i="2"/>
  <c r="O76" i="2" l="1"/>
  <c r="O18" i="2"/>
  <c r="O38" i="2"/>
  <c r="O47" i="2"/>
  <c r="O28" i="2"/>
  <c r="O72"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3" i="2"/>
  <c r="P77" i="2" l="1"/>
  <c r="P47" i="2"/>
  <c r="P28" i="2"/>
  <c r="P80" i="2"/>
  <c r="P72" i="2"/>
  <c r="P69" i="2"/>
  <c r="P18" i="2"/>
  <c r="P64" i="2"/>
  <c r="P54" i="2"/>
  <c r="P12" i="2"/>
  <c r="P38" i="2"/>
  <c r="O85" i="2"/>
  <c r="P76" i="2" l="1"/>
  <c r="P85" i="2"/>
</calcChain>
</file>

<file path=xl/sharedStrings.xml><?xml version="1.0" encoding="utf-8"?>
<sst xmlns="http://schemas.openxmlformats.org/spreadsheetml/2006/main" count="452" uniqueCount="356">
  <si>
    <t>MINISTERIO DE CULTURA</t>
  </si>
  <si>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</si>
  <si>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</si>
  <si>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</si>
  <si>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</si>
  <si>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</si>
  <si>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</si>
  <si>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</si>
  <si>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</si>
  <si>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</si>
  <si>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</si>
  <si>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</si>
  <si>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</si>
  <si>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</si>
  <si>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</si>
  <si>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</si>
  <si>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</si>
  <si>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</si>
  <si>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</si>
  <si>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</si>
  <si>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</si>
  <si>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</si>
  <si>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</si>
  <si>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</si>
  <si>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</si>
  <si>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</si>
  <si>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</si>
  <si>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</si>
  <si>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</si>
  <si>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</si>
  <si>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</si>
  <si>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</si>
  <si>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</si>
  <si>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</si>
  <si>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</si>
  <si>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</si>
  <si>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</si>
  <si>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</si>
  <si>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</si>
  <si>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</si>
  <si>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</si>
  <si>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</si>
  <si>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</si>
  <si>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</si>
  <si>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</si>
  <si>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</si>
  <si>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</si>
  <si>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</si>
  <si>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</si>
  <si>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</si>
  <si>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</si>
  <si>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</si>
  <si>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</si>
  <si>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</si>
  <si>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</si>
  <si>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</si>
  <si>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</si>
  <si>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</si>
  <si>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</si>
  <si>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</si>
  <si>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</si>
  <si>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</si>
  <si>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</si>
  <si>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</si>
  <si>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</si>
  <si>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</si>
  <si>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</si>
  <si>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</si>
  <si>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</si>
  <si>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</si>
  <si>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</si>
  <si>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</si>
  <si>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</si>
  <si>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</si>
  <si>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</si>
  <si>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</si>
  <si>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</si>
  <si>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</si>
  <si>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</si>
  <si>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</si>
  <si>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</si>
  <si>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</si>
  <si>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</si>
  <si>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</si>
  <si>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</si>
  <si>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</si>
  <si>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</si>
  <si>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</si>
  <si>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</si>
  <si>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</si>
  <si>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</si>
  <si>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</si>
  <si>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</si>
  <si>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</si>
  <si>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</si>
  <si>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</si>
  <si>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</si>
  <si>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</si>
  <si>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</si>
  <si>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</si>
  <si>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</si>
  <si>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</si>
  <si>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</si>
  <si>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</si>
  <si>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</si>
  <si>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LIBRAMIENTO </t>
  </si>
  <si>
    <t xml:space="preserve">DETALLE </t>
  </si>
  <si>
    <t>No. LIB.</t>
  </si>
  <si>
    <t>Año 2023</t>
  </si>
  <si>
    <r>
      <rPr>
        <b/>
        <sz val="8"/>
        <color theme="1"/>
        <rFont val="Calibri"/>
        <family val="2"/>
        <scheme val="minor"/>
      </rPr>
      <t xml:space="preserve">FUENTE </t>
    </r>
    <r>
      <rPr>
        <sz val="8"/>
        <color theme="1"/>
        <rFont val="Calibri"/>
        <family val="2"/>
        <scheme val="minor"/>
      </rPr>
      <t>: Sistema Integrado de Gestión Financiera  (SIGEF)</t>
    </r>
  </si>
  <si>
    <t>TOTAL</t>
  </si>
  <si>
    <t xml:space="preserve">UNIDAD EJECUTORA 0001 	</t>
  </si>
  <si>
    <t>DESDE EL 01 AL 31 DE MARZO 2023</t>
  </si>
  <si>
    <t>LISTATADO DE LIBRAMIENTOS</t>
  </si>
  <si>
    <t>En RD$440,290,733.35</t>
  </si>
  <si>
    <t>306</t>
  </si>
  <si>
    <t>BENEFICIARIOS</t>
  </si>
  <si>
    <t>REINTEGRO DE COMPROBANTE DE PAGO POR LA TESORERÍA NACIONAL  DE SUELDO FIJO FEBRERO 2023 - PROG.01</t>
  </si>
  <si>
    <t>463</t>
  </si>
  <si>
    <t xml:space="preserve"> BENEFICIARIOS</t>
  </si>
  <si>
    <t>TRNANSFERENCIA A FAVOR DE (3) BANDAS DE MUSICA MUNICIPAL, CORRESPONDIENTE A LA SUBVENCION DE FEBRERO 2023, SEGUN ANEXOS.</t>
  </si>
  <si>
    <t>465</t>
  </si>
  <si>
    <t>ACADEMIA DOMINICANA DE LA LENGUA</t>
  </si>
  <si>
    <t>TRANSFERENCIA A FAVOR DE LA ACADEMIA DOMINICANA DE LA LENGUA, CORRESPONDIENTE A LA SUBVENCION DEL MES DE FEBRERO 2023, SEGUN ANEXOS.</t>
  </si>
  <si>
    <t>473</t>
  </si>
  <si>
    <t>EDITORA HOY, SAS</t>
  </si>
  <si>
    <t>SERVICIO DE RENOVACION DE SUSCRIPCION ANUAL  DEL PERIODICO EDITORA  HOY SAS. PARA USO DE LA DIRECCION DE COMUNICACIONES DE LA SEDE DE ESTE MINISTERIO PROCESO CULTURA  UC-CD-2023-0010, ORDEN 2023-00023, SEGUN ANEXOS</t>
  </si>
  <si>
    <t>475</t>
  </si>
  <si>
    <t>PUBLICACIONES AHORA C X A</t>
  </si>
  <si>
    <t>SERVICIO DE RENOVACION DE SUSCRIPCION ANUAL DEL PERIODICO PUBLICACIONES AHORA SAS, PARA USO DE LA DIRECCION DE COMUNICACIONES DE LA SEDE DE ESTE MINISTERIO, PROCESO CULTURA UC-CD-2023-0010, ORDEN 2023-00024, SEGUN ANEXOS.</t>
  </si>
  <si>
    <t>477</t>
  </si>
  <si>
    <t>TRANSFERENCIA A FAVOR DEL CORO DE CAMARA KORIBE, CORRESPONDIENTE A LA SUBVENCION DE FEBRERO 2023, SEGUN ANEXOS.</t>
  </si>
  <si>
    <t>481</t>
  </si>
  <si>
    <t>EDITORA EL NUEVO DIARIO, SA</t>
  </si>
  <si>
    <t>SERVICIO DE RENOVACION DE SUSCRIPCION ANUAL DEL PERIODICO EDITORA EL NUEVO DIARIO, PARA USO DE LA DIRECCION DE COMUNICACIONES DE LA SEDE DE ESTE MINISTERIO, PROCESO CULTURA UC-CD-2023-0010, ORDEN 2023-00025, SEGUN ANEXOS.</t>
  </si>
  <si>
    <t>485</t>
  </si>
  <si>
    <t>AUTOCENTRO NAVARRO, SRL</t>
  </si>
  <si>
    <t>ADQUISICION DE BATERIAS, PARA SER UTILIZADAS EN VEHICULOS PERTENECIENTE A LA FLOTILLA VEHICULAR DE ESTE MINISTERIO, ROCESO CULTURA-UC-CD-2022-0204, ,ORDEN 2022-00458, SEGUN ANEXOS.</t>
  </si>
  <si>
    <t>496</t>
  </si>
  <si>
    <t>PAGO INDEMNIZACION A EX-EMPLEADOS</t>
  </si>
  <si>
    <t>498</t>
  </si>
  <si>
    <t>PAGO VIATICO DENTRO DEL PAIS ENERO 2023-PROG.01</t>
  </si>
  <si>
    <t>517</t>
  </si>
  <si>
    <t>ACADEMIA DOMINICANA DE LA HISTORIA</t>
  </si>
  <si>
    <t>TRANSFERENCIA A FAVOR DE LA ACADEMIA DOMINICANA DE LA HISTORIA, CORRESPONDIENTE A LA SUBVENCION POR ASIGNACION DEL MES DE MARZO 2023. SEGUN ANEXOS.</t>
  </si>
  <si>
    <t>519</t>
  </si>
  <si>
    <t>TRANSFERENCIA A FAVOR DE LA ACADEMIA DE LA LENGUA, CORRESPONDIENTE A LA SUBVENCION (ADICIONAL) DEL MES DE MARZO 2023. SEGUN ANEXOS.</t>
  </si>
  <si>
    <t>528</t>
  </si>
  <si>
    <t>DIRECCION GENERAL DE CINE</t>
  </si>
  <si>
    <t>TRANSFERENCIA   A FAVOR DE LA DIRECCION GENERAL DE CINE, POR CONCEPTO DE GASTOS CORRIENTES Y NOMINA DEL MES DE FEBRERO 2023, SEGUN ANEXOS</t>
  </si>
  <si>
    <t>530</t>
  </si>
  <si>
    <t>CORPORACIÓN ESTATAL DE RADIO Y TELEVISIÓN (CERTV)</t>
  </si>
  <si>
    <t>TRANSFERENCIA A FAVOR DE CORPORACION ESTATAL DE RADIO Y TELEVISION (CERTV), CORRESPONDIENTE AL MES DE MARZO  2023, PARA GASTOS DE NOMINA, GASTOS ADMINISTRATIVOS Y ENERGIA ELECTRICA, SEGUN ANEXOS</t>
  </si>
  <si>
    <t>536</t>
  </si>
  <si>
    <t>CANTABRIA BRAND REPRESENTATIVE, SRL</t>
  </si>
  <si>
    <t>ADQUISICION DE ALMUERZOS Y CENAS, PARA EL PERSONAL CIVIL Y MILITAR DE LA SEDE Y DEPENDENCIAS DE ESTE MINISTERIO, PROC. CULTURA-CCC-LPN-2022-0001 DE LA CERT.DE CONTRATO BS-0011064-2022, MENOS AMORT. 20% MENOS AMORT. FACT B1500001944/1952, SEGUN ANEXOS.</t>
  </si>
  <si>
    <t>537</t>
  </si>
  <si>
    <t>TRANSFERENCIA A FAVOR DE (41) ASFL DEL SECTOR CULTURAL, CORRESPONDIENTE A LA SUBVENCION DEL MES DE FEBRERO 2023, SEGUN ANEXOS.</t>
  </si>
  <si>
    <t>543</t>
  </si>
  <si>
    <t>PAGO VIATICOS DENTRO DEL PAIS FEBRERO 2023-PROG.01</t>
  </si>
  <si>
    <t>550</t>
  </si>
  <si>
    <t>PAGO VIATICO DENTRO DEL PAIS FEBRERO 2023-PROG.01</t>
  </si>
  <si>
    <t>560</t>
  </si>
  <si>
    <t>INST NAC DE AGUAS POTABLES Y ALCATARILLADOS</t>
  </si>
  <si>
    <t>PAGO SUMINISTRO DE AGUA, CORRESPONDIENTE AL MES DE FEBRERO 2023, DEL INMUEBLE DONDE ESTA UBICADA LA CASA DE LA CULTURA MARIA MONTES, EN LA PROVINCIA DE BARAHONA, DEPENDENCIA DE ESTE MINISTERIO DE CULTURA, SEGUN ANEXOS.</t>
  </si>
  <si>
    <t>562</t>
  </si>
  <si>
    <t>AYUNTAMIENTO DEL DISTRITO NACIONAL</t>
  </si>
  <si>
    <t>PAGO SERVICIOS DE RECOGIDA DE BASURA DE ESTE MINISTERIO DE CULTURA Y SUS DEPENDENCIAS, CORRESPONDIENTE AL MES DE MARZO 2023, SEGUN ANEXOS.</t>
  </si>
  <si>
    <t>566</t>
  </si>
  <si>
    <t>TECHCAM COMERCIAL SRL</t>
  </si>
  <si>
    <t>ADUISICION DE BOMBILLAS DE PROYECTOR PARA SER UTILIZADAS EN EL MUSEO ATARAZANAS  REALES, DEPENDENCIA DE ESTE MINISTERIO, PROCESO CULTURA UC-CD-2023-0009, ORDEN 2023-00019, SEGUN ANEXOS.</t>
  </si>
  <si>
    <t>568</t>
  </si>
  <si>
    <t>SERVICIOS ELECTROMECANICOS E INVERSIONES ONELKY, SRL</t>
  </si>
  <si>
    <t>SERVICIOS DE MANTENIMIENTO Y REP. DE UNA UNIDAD DE AIRE ACONDICIONADO TIPO CHILLERS, PERTENECIENTE AL TEATRO NACIONAL EDUARDO BRITO, DEPENDENCIA DE ESTE MINISTERIO, PROCESO CULTURA-UC-CD-2023-0008, ORDEN 2023-00043, SEGUN ANEXOS.</t>
  </si>
  <si>
    <t>572</t>
  </si>
  <si>
    <t>PRODUCTIVE BUSINESS SOLUTIONS DOMINICANA, SAS</t>
  </si>
  <si>
    <t>ADQUISICION DE TONER, PARA SER UTILIZADOS EN EL CENTRO NACIONAL DE ARTESANIA, DEPENDENCIA DE ESTE MINISTERIO, PROCESO CULTURA-UC-CD-2023-0009, ORDEN 2023-00018, SEGUN ANEXOS.</t>
  </si>
  <si>
    <t>584</t>
  </si>
  <si>
    <t>TRANSFERENCIA A FAVOR DE (2) ASFL DEL SECTOR CULTURAL, CORRESPONDIENTE A LA SUBVENCION DE LOS MESES DE ENERO Y FEBRERO 2023, SEGUN ANEXOS.</t>
  </si>
  <si>
    <t>589</t>
  </si>
  <si>
    <t>INSTITUTO DUARTIANO</t>
  </si>
  <si>
    <t>TRANSFERENCIA A FAVOR DEL INSTITUTO DUARTIANO, CORRESPONDIENTE A GASTOS CORRIENTES Y PAGO DE NOMINA DEL MES DE MARZO 2023. SEGUN ANEXOS.</t>
  </si>
  <si>
    <t>592</t>
  </si>
  <si>
    <t>EDESUR DOMINICANA, S.A</t>
  </si>
  <si>
    <t>SERVICIOS DE ENERGIA ELECTRICA DE LAS DEPENDENCIAS: CENTRO NACIONAL DE CONSERVACION DE DOCUMENTOS (CENACOD) Y CENTRO CULTURAL MARIA MONTEZ BARAHONA, CORRESPONDIENTE AL MES DE ENERO  2023,SEGUN ANEXOS</t>
  </si>
  <si>
    <t>598</t>
  </si>
  <si>
    <t>ALTICE DOMINICANA, SA</t>
  </si>
  <si>
    <t>SERVICIOS DE INSTERNET MOVIL Y TELEFONICAS DE LAS FLOTAS DE ESTE MINISTERIO DE CULTURA, CORRESPONDIENTE AL MES DE FEBRERO 2023. (TELEFONO LOCAL Y SERVICIOS DE INTERNET Y TELEVISION POR CABLE). SEGUN ANEXOS.</t>
  </si>
  <si>
    <t>603</t>
  </si>
  <si>
    <t>EMPRESA DISTRIBUIDORA DE ELECTRICIDAD DEL ESTE S A</t>
  </si>
  <si>
    <t>SERVICIOS DE ENERGIA ELECTRICA, CORESPONDIENTE AL MES DE FEBRERO 2023 DE ESTE MINISTERIO DE CULTURA Y SUS DEPENDENCIAS, SEGUN ANEXOS.</t>
  </si>
  <si>
    <t>13/03/2023</t>
  </si>
  <si>
    <t>633</t>
  </si>
  <si>
    <t>AYUNTAMIENTO DEL MUNICIPIO DE SANTIAGO</t>
  </si>
  <si>
    <t>SERVICIOS DE RECOGIDA DE BASURA DE LAS DEPENDENCIAS DE ESTE MINISTERIO DE CULTURA UBICADAS EN LA REGION NORTE, CORRESPONDIENTE AL MES DE MARZO 2023, SEGUN ANEXOS.</t>
  </si>
  <si>
    <t>634</t>
  </si>
  <si>
    <t>TRANSFERENCIA A FAVOR DE (4) ASFL DEL SECTOR CULTURAL, CORRESPONDIENTE A LA SUBVENCION DEL MES DE FEBRERO 2023, SEGUN ANEXOS.</t>
  </si>
  <si>
    <t>650</t>
  </si>
  <si>
    <t>COMPANIA DOMINICANA DE TELEFONOS C POR A</t>
  </si>
  <si>
    <t>PAGO SERVICIOS TELEFONICOS Y FLOTAS DE ESTE MINISTERIO DE CULTURA Y SUS DEPENDENCIAS, CORRESPONDIENTE AL MES DE FEBRERO 2023 (SERVICIO LARGA DISTANCIA, TELEFONO LOCAL, INTERNET Y TC POR CABLE), SEGUN ANEXOS.</t>
  </si>
  <si>
    <t>14/03/2023</t>
  </si>
  <si>
    <t>655</t>
  </si>
  <si>
    <t>658</t>
  </si>
  <si>
    <t>SERVICIES TRAVEL, SRL</t>
  </si>
  <si>
    <t>SERVICIOS  ALQUILER DE AUTOBUS,  60 PERSONAS, PARA TRASLADAR AL CORO NACIONAL DE LA DIRECCION DE BELLAS ARTES IDA Y VUELTA DE STO.DGO. A SANTIAGO A LA INAUGURACION DE LA CARRETERA LA CUMBRE PROV. HNA. MIRABAL  PROC. CULTURA-2022-0102, ORDEN 2022-00553,</t>
  </si>
  <si>
    <t>660</t>
  </si>
  <si>
    <t>P/SUELDO FIJO - MARZO 2023 - PROG.01</t>
  </si>
  <si>
    <t>662</t>
  </si>
  <si>
    <t>P/SUELDO FIJO - MARZO 2023 - PROG.11</t>
  </si>
  <si>
    <t>664</t>
  </si>
  <si>
    <t>P/SUPLENCIA - MARZO 2023 - PROG.01</t>
  </si>
  <si>
    <t>666</t>
  </si>
  <si>
    <t>P/SUELDO FIJO - MARZO 2023 - PROG.13</t>
  </si>
  <si>
    <t>668</t>
  </si>
  <si>
    <t>P/CARACTER EVENTUAL - MARZO 2023 - PROG.01</t>
  </si>
  <si>
    <t>670</t>
  </si>
  <si>
    <t>P/TRAMITE DE PENSION - MARZO 2023 - PROG.01</t>
  </si>
  <si>
    <t>672</t>
  </si>
  <si>
    <t>P/PRIMA DE TRANSPORTE - MARZO 2023 - PROG.01</t>
  </si>
  <si>
    <t>674</t>
  </si>
  <si>
    <t>P/COMPENS. D/SEGURIDAD - MARZO 2023 - PROG.01</t>
  </si>
  <si>
    <t>676</t>
  </si>
  <si>
    <t>P/INTERINATO - MARZO 2023 - PROG.01</t>
  </si>
  <si>
    <t>15/03/2023</t>
  </si>
  <si>
    <t>703</t>
  </si>
  <si>
    <t>BANDA DE MUSICA DE DUVERGE</t>
  </si>
  <si>
    <t>TRANSFERENCIA   A FAVOR DE LA BANDA DE MUSICA MUNICIPAL DE DUVERGE BMMD, CORRESPONDIENTE  A LA SUBVENCION DE FEBRERO 2023, SEGUN ANEXOS.</t>
  </si>
  <si>
    <t>705</t>
  </si>
  <si>
    <t>CENTRO DE LA CULTURA DE SANTIAGO</t>
  </si>
  <si>
    <t>TRANSFERENCIA A FAVOR DEL CENTRO DE LA CULTURA DE SANTIAGO (SRTA.ERCILIA PEPIN)
CORRESPONDIENTE AL MES DE MARZO 2023, SEGUN ANEXOS</t>
  </si>
  <si>
    <t>707</t>
  </si>
  <si>
    <t>P/EMPLEADOS TEMPORALES - MARZO 2023 - PROG.01</t>
  </si>
  <si>
    <t>16/03/2023</t>
  </si>
  <si>
    <t>710</t>
  </si>
  <si>
    <t>PAGO SUELDO, CONV. A REINTEGRO FEB.2023</t>
  </si>
  <si>
    <t>17/03/2023</t>
  </si>
  <si>
    <t>718</t>
  </si>
  <si>
    <t>CORPORACION DEL ACUEDUCTO Y ALCANTARILLADO DE SANTO DOMINGO</t>
  </si>
  <si>
    <t>PAGO SERVICIOS DE AGUA POTABLE DE ESTE MINISTERIO DE CULTURA Y SUS DEPENDENCIAS, CORRESPONDIENTE AL MES DE MARZO 2023, SEGUN ANEXOS.</t>
  </si>
  <si>
    <t>722</t>
  </si>
  <si>
    <t>EDENORTE DOMINICANA S A</t>
  </si>
  <si>
    <t>PAGO SERVICIOS DE ENERGIA ELECTRICA DE LAS DEPENDENCIAS DE ESTE MINISTERIO DE CULTURA EN LA REGION NORTE, CORRESPONDIENTE AL MES DE FEBRERO 2023. SEGUN ANEXOS.</t>
  </si>
  <si>
    <t>732</t>
  </si>
  <si>
    <t>VIAMAR, SA</t>
  </si>
  <si>
    <t>SERVICIOS MANT. Y REP. DE JEEPETA FORD EXPLORER AÑO 2018 PLACA EG02526, PERTENECIENTE A LA FLOTILLA VEHICULAR DE ESTE MINISTERIO, PROCESO CULTURA-UC-CD-2023-0024, ORDEN 2023-00049, SEGUN ANEXOS.</t>
  </si>
  <si>
    <t>20/03/2023</t>
  </si>
  <si>
    <t>737</t>
  </si>
  <si>
    <t>PROLIMPISO S A</t>
  </si>
  <si>
    <t>PAGO ADQUISICION DE DISPENSADORES, PARA BAÑOS DE LA SEDE CENTRAL PROCESO CULTURA UC-CD-2023-0019, ORDEN 2023-00044, SEGUN ANEXOS.</t>
  </si>
  <si>
    <t>744</t>
  </si>
  <si>
    <t>P/EMP. TEMPORAL - ADICIONAL - MARZO 2023 - PROG.01</t>
  </si>
  <si>
    <t>745</t>
  </si>
  <si>
    <t>OFISOL SUMINISTROS Y SERVICIOS, EIRL</t>
  </si>
  <si>
    <t>ADQUISICION DE PAPEL JUNIOR, PARA USO DE LA SEDE Y LAS DEPENDENCIAS DE ESTE MINISTERIO, PROCESO CULTURA-UC-CD-2023-0005, ORDEN 202-00013, SEGUN ANEXOS.</t>
  </si>
  <si>
    <t>746</t>
  </si>
  <si>
    <t>COMERCIALIZADORA GUGENNTAN, SRL</t>
  </si>
  <si>
    <t>PAGO ADQUISICION DE FUNDAS PLASTICAS, PARA USO DE LA SEDE Y LAS DEPENDENCIAS DE ESTE MINISTERIO, PROCESO CULTURA-UC-CD-2023-0005, ORDEN 2023-00011, SEGUN ANEXOS.</t>
  </si>
  <si>
    <t>21/03/2023</t>
  </si>
  <si>
    <t>767</t>
  </si>
  <si>
    <t>AJ IT ELECTRONICS SOLUTIONS, SRL</t>
  </si>
  <si>
    <t>PAGO SERVICIO DE TRANSMISION VIA STREAMING, PARA EL DESFILE NACIONAL DEL CARNAVAL 2023, PROCESO CULTURA -UC-CD-2023-0032, ORDEN 2023-00080, SEGUN ANEXOS.</t>
  </si>
  <si>
    <t>771</t>
  </si>
  <si>
    <t>TRANSFERENCIA A FAVOR DEL TEATRO ORQUESTAL DOMINICANO, CORRESPONDIENTE A SUBVENCION DE MARZO 2023, SEGUN ANEXOS.</t>
  </si>
  <si>
    <t>772</t>
  </si>
  <si>
    <t>TRANSFERENCIA A FAVOR DEL CORO DE CAMARA KORIBE, CORRESPONDIENTE A LA SUBVENCION DE MARZO 2023, SEGUN ANEXOS.</t>
  </si>
  <si>
    <t>774</t>
  </si>
  <si>
    <t>TRANSFERENCIA A FAVOR DE ACTIVIDADES CULTURALES, CORRESPONDIENTE A LA SUBVENCION DEL MES DE MARZO 2023, SEGUN ANEXOS.</t>
  </si>
  <si>
    <t>776</t>
  </si>
  <si>
    <t>PANTEON DE LA PATRIA</t>
  </si>
  <si>
    <t>TRANSFERENCIA A FAVOR DEL PANTEON DE LA PATRIA, CORRESPONDIENTE A LA SUBVENCION DEL MES DE MARZO 2023. SEGUN ANEXOS.</t>
  </si>
  <si>
    <t>22/03/2023</t>
  </si>
  <si>
    <t>789</t>
  </si>
  <si>
    <t>CORPORACION DE ACUEDUCTO Y ALCANTARILLADO DE SANTIAGO</t>
  </si>
  <si>
    <t>PAGO FACT.B15000025681, POR SERVICIOS DE AGUA, CLOACA Y BASURA DEL GRAN TEATRO DEL CIBAO, DEPENDENCIA DE ESTE MINISTERIO DE CULTURA, UBICADA EN LA REGION NORTE, CORRESPONDIENTE AL MES DE FEBRERO 2023, SEGUN ANEXOS.</t>
  </si>
  <si>
    <t>793</t>
  </si>
  <si>
    <t>ARCHIVO GRAL DE LA NACION</t>
  </si>
  <si>
    <t>TRANSFERENCIA A FAVOR DEL ARCHIVO GENERAL DE LA NACION(AGN), CORRESPONDIENTE A LA SUBVENCION DE GASTOS Y PAGO DE NOMINA, CORRESPONDIENTE AL MES DE DE MARZO 2023</t>
  </si>
  <si>
    <t>794</t>
  </si>
  <si>
    <t>PAGO FACT. B1500000184, POR ADQUISICION DE MATERIALES DE LIMPIEZA Y DESECHABLES PARA USO DE LA SEDE Y LAS DEPENDENCIAS. PROCESO CULTURA-DAF-CM-2022-0105. ORDEN 2022-00650 SEGUN ANEXOS.</t>
  </si>
  <si>
    <t>796</t>
  </si>
  <si>
    <t>TRANSFERENCIAS A FAVOR DE (4 ) BANDAS DE MUSICA MUNICIPALES, CORRESPONDIENTE A LA SUBVENCION DEL MES DE MARZO 2023, SEGUN ANEXOS.</t>
  </si>
  <si>
    <t>800</t>
  </si>
  <si>
    <t>TRANSFERENCIA A FAVOR DE (33) ASFL DEL SECTOR CULTURAL, CORRESPONDIENTE A LA SUBVENCION DEL MES DE MARZO 2023, SEGUN ANEXOS.</t>
  </si>
  <si>
    <t>806</t>
  </si>
  <si>
    <t>SKENE, SRL</t>
  </si>
  <si>
    <t>SALDO 80% SERVICIOS CONCEPTUALIZACION, COORDINACION DE PRODUCCION, MONTAJE,DECORACION CARROZA PRINCIPAL, PRODUCCION GENERAL EN LINEA, REGIDURIA Y LOGISTICA  DESFILE NACIONAL DEL CARNAVAL 2023,CERTIF. DE CONT. BS-0001652-2023, PROCESO CULTURA-CCC-PEOR-2023</t>
  </si>
  <si>
    <t>23/03/2023</t>
  </si>
  <si>
    <t>820</t>
  </si>
  <si>
    <t>MOM, SRL</t>
  </si>
  <si>
    <t>AVANCE 20% DE LA CERTIF. DE CONT. No. BS-0002677-2023, SERV.  DE CONSULTORIA DE PLAN DE COMUNICACIONES, CAMPAÑAS CREATIVAS, SERVICIOS DIGITALES Y MONITOREO DE CAMPAÑAS DE POSICIONAMIENTO DEL MINISTERIO  PROC.CULT-CCC-CP-2022-2233, ORDEN 2023-00014.</t>
  </si>
  <si>
    <t>823</t>
  </si>
  <si>
    <t>P/HRS. EXTRAORDINARIA ENE-FEB.2023</t>
  </si>
  <si>
    <t>24/03/2023</t>
  </si>
  <si>
    <t>825</t>
  </si>
  <si>
    <t>TRANSFERENCIA A FAVOR DEL ARCHIVO GENERAL DE LA NACION PARA CUBRIR GASTOS DE CAPITAL CORRESPONDIENTE AL MES DE MARZO 2023</t>
  </si>
  <si>
    <t>844</t>
  </si>
  <si>
    <t>HUMANO SEGUROS S A</t>
  </si>
  <si>
    <t>PAGO COMPLETIVO FACTURA B1500026939, POR SEGURO DE SALUD COMPLEMENTERIO DE LOS EMPLEADOS DEL MINISTERIO DE CULTURA, CORRESPONDIENTE AL MES DE FEBRERO 2023</t>
  </si>
  <si>
    <t>849</t>
  </si>
  <si>
    <t>PAGO FACTURA B1500027099, POR SEGURO DE SALUD COMPLEMENTERIO DE LOS EMPLEADOS DEL MINISTERIO DE CULTURA, CORRESPONDIENTE AL MES DE MARZO 2023</t>
  </si>
  <si>
    <t>851</t>
  </si>
  <si>
    <t>MAGNA MOTORS, SA</t>
  </si>
  <si>
    <t>PAGO FACTS B1500006048, B1500006063, B1500006088, B1500006097, B1500006177 Y B1500006197 POR SERVICIO DE MANTENIMIENTOS PREVENTIVOS A REPARACIONES DE VEHÍCULOS A TRAVÉS DE REPRESENTANTES EXCLUSIVOS DEL PAÍS. CULTURA-CCC-PEEX-2022-0001. SEGUN ANEXOS.</t>
  </si>
  <si>
    <t>853</t>
  </si>
  <si>
    <t>PAGO VIATICO DENTRO DEL PAIS MARZO 2023-PROG.01</t>
  </si>
  <si>
    <t>855</t>
  </si>
  <si>
    <t>TRANSFERENCIA A FAVOR DE LA DIRECCION DE CULTURA DOMINICANA EN EL EXTERIOR, CORRESPONDIENTE AL MES DE MARZO 2023</t>
  </si>
  <si>
    <t>27/03/2023</t>
  </si>
  <si>
    <t>858</t>
  </si>
  <si>
    <t>28/03/2023</t>
  </si>
  <si>
    <t>867</t>
  </si>
  <si>
    <t>PREMIOS DESFILE NACIONAL DE CARNAVAL 2023</t>
  </si>
  <si>
    <t>884</t>
  </si>
  <si>
    <t>CHIPS TEJEDA, SRL</t>
  </si>
  <si>
    <t>SERV. CONCEPTUALIZACION, COORD. MONTAJE, PRODUCCION GRAL. EN LINEA, REGIDURIA Y LOGISTICA DE LAS NOCHES DE NAVIDAD,REALIZADAS EN LA PLAZA DE LA CULT.DEL 9 AL 11 Y DEL 16 AL 18 DIC.2022,CULT.CCC-PEOR-2022-0007, ADENDUM-BS-0002682-2023,CERT.BS-0017292-2022</t>
  </si>
  <si>
    <t>888</t>
  </si>
  <si>
    <t>P/EMP. TEMPORALES MARZO 2023 - ADIC - PROG.01</t>
  </si>
  <si>
    <t>894-29/03/2023</t>
  </si>
  <si>
    <t>894</t>
  </si>
  <si>
    <t>PAGO PREMIO NACIONAL DE ARTESANÍA 2022.</t>
  </si>
  <si>
    <t>896-29/03/2023</t>
  </si>
  <si>
    <t>896</t>
  </si>
  <si>
    <t>PAGO PREMIO FELIPE ABREU 2023.</t>
  </si>
  <si>
    <t>29/03/2023</t>
  </si>
  <si>
    <t>901</t>
  </si>
  <si>
    <t>AGUA CRISTAL, SA</t>
  </si>
  <si>
    <t>ADQUISICION DE AGUA PARA USO DE LOS EMPLEADOS DE LA SEDE Y DEPENDENCIAS DE ESTE MINISTERIO DE CULTURA. PROCESO CULTURA-DAF-CM-2022-0031, ORDEN 2022-00231 SEGUN ANEXOS.</t>
  </si>
  <si>
    <t>903</t>
  </si>
  <si>
    <t>DEVOLUCIONES DE SUBSIDIO DE ENFERMEDAD COMUNES ENERO 2023.</t>
  </si>
  <si>
    <t>30/03/2023</t>
  </si>
  <si>
    <t>912</t>
  </si>
  <si>
    <t>JARDIN ILUSIONES S A</t>
  </si>
  <si>
    <t>SERVICIO DE CONFECCION DE ARREGLOS FLORALES, PUCHEROS, OFRENDAS FLORALES, CORONAS FUNEBRES, CENTROS DE MESAS Y ALQUILERES DE PLANTAS ORNAMENTALES PARA USO EN LAS ACTIVIDADES DE ESTE MINC. PROCESO CULT.-UC-CD-2023-0011, ORDEN 2023-00015, SEGUN ANEXOS.</t>
  </si>
  <si>
    <t>935</t>
  </si>
  <si>
    <t>TRANSFERENCIA   A FAVOR DE LA DIRECCION GENERAL DE CINE, POR CONCEPTO DE GASTOS CORRIENTES Y NOMINA DEL MES DE MARZO 2023, SEGUN ANEXOS</t>
  </si>
  <si>
    <t>936</t>
  </si>
  <si>
    <t>BANDA DE MUSICA VICENTE NOBLE</t>
  </si>
  <si>
    <t>TRANSFERENCIA  A FAVOR DE LA BANDA DE MUSICA VICENTE NOBLE, CORRESPONDIENTE A LA SUBVENCION MES ENERO 2023, SEGUN ANEXOS.</t>
  </si>
  <si>
    <t>937</t>
  </si>
  <si>
    <t>TRANSFERENCIA  A FAVOR DE LA BANDA DE MUSICA VICENTE NOBLE, CORRESPONDIENTE A LA SUBVENCION MES FEBRERO 2023, SEGUN ANEXOS.</t>
  </si>
  <si>
    <t>938</t>
  </si>
  <si>
    <t>TRANSFERENCIA  A FAVOR DE LA BANDA DE MUSICA VICENTE NOBLE, CORRESPONDIENTE A LA SUBVENCION MES MARZO 2023, SEGUN ANEXOS.</t>
  </si>
  <si>
    <t>31/03/2023</t>
  </si>
  <si>
    <t>940</t>
  </si>
  <si>
    <t>PAGO HORAS EXTRAORDINARIAS ENERO 2023</t>
  </si>
  <si>
    <t>942</t>
  </si>
  <si>
    <t>PAGO HORAS EXTRAORDINARIAS FEB. 2023</t>
  </si>
  <si>
    <t>944</t>
  </si>
  <si>
    <t>PAGO HORAS EXTRAORDINARIAS DIC. 2022</t>
  </si>
  <si>
    <t>949</t>
  </si>
  <si>
    <t>NEMUNAS, SRL</t>
  </si>
  <si>
    <t>PAGO FACT. B1500000315, POR ADQUISICION DE EQUIPOS AUDIOVISUALES, INTRUMENTOS, ACCESORIOS Y CABLES PARA EXCEPCION CON PROVEEDOR UNICO, MEDIANTE PROCESO CULTURA-CCC-PEPU-2022-0004. SEGUN ANEXOS.</t>
  </si>
  <si>
    <t>951</t>
  </si>
  <si>
    <t>P/VIATICOS DENTRO DEL PAIS-FEB.2023 - PROG.01</t>
  </si>
  <si>
    <t>953</t>
  </si>
  <si>
    <t>P/VIATICOS DENTRO DEL PAIS-MAR.2023 - PROG.01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</si>
</sst>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9"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
      <b/>
      <sz val="12"/>
      <color theme="1"/>
      <name val="Calibri"/>
      <family val="2"/>
      <scheme val="minor"/>
    </font>
    <font>
      <b/>
      <sz val="10"/>
      <color rgb="FF000000"/>
      <name val="Times New Roman"/>
      <family val="1"/>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3" fillId="0" borderId="0" applyFont="0" applyFill="0" applyBorder="0" applyAlignment="0" applyProtection="0"/>
  </cellStyleXfs>
  <cellXfs count="68">
    <xf numFmtId="0" fontId="0" fillId="0" borderId="0" xfId="0"/>
    <xf numFmtId="0" fontId="0" fillId="0" borderId="0" xfId="0" applyAlignment="1">
      <alignment vertical="center"/>
    </xf>
    <xf numFmtId="0" fontId="7" fillId="3" borderId="2" xfId="0" applyFont="1" applyFill="1" applyBorder="1" applyAlignment="1">
      <alignment horizontal="center" vertical="center"/>
    </xf>
    <xf numFmtId="0" fontId="7" fillId="3" borderId="7" xfId="0" applyFont="1" applyFill="1" applyBorder="1" applyAlignment="1">
      <alignment horizontal="center" vertical="center"/>
    </xf>
    <xf numFmtId="0" fontId="8" fillId="0" borderId="8" xfId="0" applyFont="1" applyBorder="1" applyAlignment="1">
      <alignment horizontal="left" vertical="center"/>
    </xf>
    <xf numFmtId="0" fontId="8" fillId="0" borderId="0" xfId="0" applyFont="1" applyAlignment="1">
      <alignment horizontal="left" vertical="center" wrapText="1"/>
    </xf>
    <xf numFmtId="164" fontId="8" fillId="0" borderId="0" xfId="0" applyNumberFormat="1" applyFont="1" applyAlignment="1">
      <alignment vertical="center"/>
    </xf>
    <xf numFmtId="0" fontId="9" fillId="0" borderId="0" xfId="0" applyFont="1" applyAlignment="1">
      <alignment horizontal="left" vertical="center"/>
    </xf>
    <xf numFmtId="4" fontId="9" fillId="0" borderId="0" xfId="0" applyNumberFormat="1" applyFont="1" applyAlignment="1">
      <alignment vertical="center"/>
    </xf>
    <xf numFmtId="0" fontId="9" fillId="0" borderId="0" xfId="0" applyFont="1" applyAlignment="1">
      <alignment horizontal="left" vertical="center" wrapText="1"/>
    </xf>
    <xf numFmtId="0" fontId="0" fillId="0" borderId="9" xfId="0" applyBorder="1" applyAlignment="1">
      <alignment vertical="center"/>
    </xf>
    <xf numFmtId="0" fontId="9" fillId="0" borderId="0" xfId="0" applyFont="1" applyAlignment="1">
      <alignment vertical="center"/>
    </xf>
    <xf numFmtId="0" fontId="2" fillId="0" borderId="0" xfId="0" applyFont="1" applyAlignment="1">
      <alignment vertical="center"/>
    </xf>
    <xf numFmtId="0" fontId="8" fillId="0" borderId="0" xfId="0" applyFont="1" applyAlignment="1">
      <alignment horizontal="left" vertical="center"/>
    </xf>
    <xf numFmtId="0" fontId="7" fillId="2" borderId="10" xfId="0" applyFont="1" applyFill="1" applyBorder="1" applyAlignment="1">
      <alignment vertical="center"/>
    </xf>
    <xf numFmtId="0" fontId="6" fillId="0" borderId="0" xfId="0" applyFont="1" applyAlignment="1">
      <alignment vertical="center"/>
    </xf>
    <xf numFmtId="4" fontId="8" fillId="0" borderId="0" xfId="0" applyNumberFormat="1" applyFont="1" applyAlignment="1">
      <alignment vertical="center"/>
    </xf>
    <xf numFmtId="4" fontId="7" fillId="2" borderId="10" xfId="0" applyNumberFormat="1" applyFont="1" applyFill="1" applyBorder="1" applyAlignment="1">
      <alignment vertical="center"/>
    </xf>
    <xf numFmtId="0" fontId="1" fillId="0" borderId="0" xfId="0" applyFont="1" applyAlignment="1">
      <alignment vertical="center"/>
    </xf>
    <xf numFmtId="0" fontId="10" fillId="0" borderId="0" xfId="0" applyFont="1" applyAlignment="1">
      <alignment horizontal="center" vertical="center"/>
    </xf>
    <xf numFmtId="0" fontId="1" fillId="0" borderId="0" xfId="0" applyFont="1" applyAlignment="1">
      <alignment horizontal="center" vertical="center"/>
    </xf>
    <xf numFmtId="0" fontId="9" fillId="0" borderId="11" xfId="0" applyFont="1" applyBorder="1" applyAlignment="1">
      <alignment vertical="center"/>
    </xf>
    <xf numFmtId="0" fontId="1" fillId="0" borderId="0" xfId="0" applyFont="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vertical="center"/>
    </xf>
    <xf numFmtId="164" fontId="11" fillId="0" borderId="0" xfId="0" applyNumberFormat="1" applyFont="1" applyAlignment="1">
      <alignment vertical="center"/>
    </xf>
    <xf numFmtId="164" fontId="12" fillId="0" borderId="8" xfId="0" applyNumberFormat="1" applyFont="1" applyBorder="1" applyAlignment="1">
      <alignment vertical="center"/>
    </xf>
    <xf numFmtId="4" fontId="12" fillId="0" borderId="0" xfId="0" applyNumberFormat="1" applyFont="1" applyAlignment="1">
      <alignment vertical="center"/>
    </xf>
    <xf numFmtId="4" fontId="15" fillId="0" borderId="0" xfId="0" applyNumberFormat="1" applyFont="1" applyAlignment="1">
      <alignment vertical="center"/>
    </xf>
    <xf numFmtId="4" fontId="12" fillId="0" borderId="8" xfId="0" applyNumberFormat="1" applyFont="1" applyBorder="1" applyAlignment="1">
      <alignment vertical="center"/>
    </xf>
    <xf numFmtId="0" fontId="2" fillId="4" borderId="12" xfId="0" applyFont="1" applyFill="1" applyBorder="1" applyAlignment="1">
      <alignment horizontal="center"/>
    </xf>
    <xf numFmtId="4" fontId="2" fillId="4" borderId="12" xfId="0" applyNumberFormat="1" applyFont="1" applyFill="1" applyBorder="1" applyAlignment="1">
      <alignment horizontal="center"/>
    </xf>
    <xf numFmtId="0" fontId="0" fillId="5" borderId="0" xfId="0" applyFill="1"/>
    <xf numFmtId="4" fontId="0" fillId="5" borderId="0" xfId="0" applyNumberFormat="1" applyFill="1"/>
    <xf numFmtId="0" fontId="13" fillId="5" borderId="0" xfId="0" applyFont="1" applyFill="1" applyAlignment="1">
      <alignment vertical="center" wrapText="1" readingOrder="1"/>
    </xf>
    <xf numFmtId="0" fontId="14" fillId="5" borderId="0" xfId="0" applyFont="1" applyFill="1" applyAlignment="1">
      <alignment vertical="center" wrapText="1" readingOrder="1"/>
    </xf>
    <xf numFmtId="4" fontId="0" fillId="0" borderId="0" xfId="0" applyNumberFormat="1" applyAlignment="1">
      <alignment vertical="center"/>
    </xf>
    <xf numFmtId="14" fontId="0" fillId="0" borderId="12" xfId="0" applyNumberFormat="1" applyBorder="1" applyAlignment="1">
      <alignment horizontal="right"/>
    </xf>
    <xf numFmtId="0" fontId="0" fillId="0" borderId="12" xfId="0" applyBorder="1" applyAlignment="1">
      <alignment wrapText="1"/>
    </xf>
    <xf numFmtId="4" fontId="0" fillId="0" borderId="12" xfId="0" applyNumberFormat="1" applyBorder="1"/>
    <xf numFmtId="0" fontId="0" fillId="0" borderId="12" xfId="0" applyBorder="1" applyAlignment="1">
      <alignment horizontal="right"/>
    </xf>
    <xf numFmtId="0" fontId="0" fillId="0" borderId="12" xfId="0" applyBorder="1" applyAlignment="1">
      <alignment vertical="center"/>
    </xf>
    <xf numFmtId="4" fontId="17" fillId="6" borderId="12" xfId="0" applyNumberFormat="1" applyFont="1" applyFill="1" applyBorder="1"/>
    <xf numFmtId="0" fontId="0" fillId="5" borderId="0" xfId="0" applyFill="1" applyAlignment="1">
      <alignment vertical="center"/>
    </xf>
    <xf numFmtId="0" fontId="2" fillId="4" borderId="12" xfId="0" applyFont="1" applyFill="1" applyBorder="1" applyAlignment="1">
      <alignment horizontal="right" wrapText="1"/>
    </xf>
    <xf numFmtId="0" fontId="0" fillId="5" borderId="0" xfId="0" applyFill="1" applyAlignment="1">
      <alignment horizontal="right"/>
    </xf>
    <xf numFmtId="0" fontId="2" fillId="4" borderId="12" xfId="0" applyFont="1" applyFill="1" applyBorder="1" applyAlignment="1">
      <alignment horizontal="left"/>
    </xf>
    <xf numFmtId="0" fontId="0" fillId="5" borderId="0" xfId="0" applyFill="1" applyAlignment="1">
      <alignment horizontal="left"/>
    </xf>
    <xf numFmtId="0" fontId="18" fillId="0" borderId="12" xfId="0" applyFont="1" applyBorder="1" applyAlignment="1">
      <alignment horizontal="left" wrapText="1"/>
    </xf>
    <xf numFmtId="0" fontId="7" fillId="2" borderId="2" xfId="0" applyFont="1" applyFill="1" applyBorder="1" applyAlignment="1">
      <alignment horizontal="center" vertical="center"/>
    </xf>
    <xf numFmtId="43" fontId="7" fillId="2" borderId="2" xfId="1" applyFont="1" applyFill="1" applyBorder="1" applyAlignment="1">
      <alignment horizontal="center" vertical="center" wrapText="1"/>
    </xf>
    <xf numFmtId="43" fontId="7" fillId="2" borderId="6" xfId="1"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5" fillId="5" borderId="1" xfId="0" applyFont="1" applyFill="1" applyBorder="1" applyAlignment="1">
      <alignment horizontal="center" vertical="center" wrapText="1" readingOrder="1"/>
    </xf>
    <xf numFmtId="0" fontId="5" fillId="5" borderId="0" xfId="0" applyFont="1" applyFill="1" applyAlignment="1">
      <alignment horizontal="center" vertical="center" wrapText="1" readingOrder="1"/>
    </xf>
    <xf numFmtId="0" fontId="4" fillId="5" borderId="1" xfId="0" applyFont="1" applyFill="1" applyBorder="1" applyAlignment="1">
      <alignment horizontal="center" vertical="center" wrapText="1" readingOrder="1"/>
    </xf>
    <xf numFmtId="0" fontId="4"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11" fillId="0" borderId="0" xfId="0" applyFont="1" applyAlignment="1">
      <alignment horizontal="left" vertical="center" wrapText="1"/>
    </xf>
    <xf numFmtId="0" fontId="17" fillId="6" borderId="12" xfId="0" applyFont="1" applyFill="1" applyBorder="1" applyAlignment="1">
      <alignment horizontal="center"/>
    </xf>
    <xf numFmtId="0" fontId="13" fillId="5" borderId="1" xfId="0" applyFont="1" applyFill="1" applyBorder="1" applyAlignment="1">
      <alignment horizontal="center" vertical="center" wrapText="1" readingOrder="1"/>
    </xf>
    <xf numFmtId="0" fontId="13" fillId="5" borderId="0" xfId="0" applyFont="1" applyFill="1" applyAlignment="1">
      <alignment horizontal="center" vertical="center" wrapText="1" readingOrder="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cid:image001.png@01D68046.1C73694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595313</xdr:colOff>
      <xdr:row>0</xdr:row>
      <xdr:rowOff>0</xdr:rowOff>
    </xdr:from>
    <xdr:to>
      <xdr:col>6</xdr:col>
      <xdr:colOff>438315</xdr:colOff>
      <xdr:row>2</xdr:row>
      <xdr:rowOff>17252</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88907" y="0"/>
          <a:ext cx="1454230" cy="69543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129475</xdr:colOff>
      <xdr:row>1</xdr:row>
      <xdr:rowOff>131380</xdr:rowOff>
    </xdr:from>
    <xdr:to>
      <xdr:col>3</xdr:col>
      <xdr:colOff>1052939</xdr:colOff>
      <xdr:row>5</xdr:row>
      <xdr:rowOff>160415</xdr:rowOff>
    </xdr:to>
    <xdr:pic>
      <xdr:nvPicPr>
        <xdr:cNvPr id="2" name="Imagen 1" descr="cid:image001.png@01D68046.1C736940">
          <a:extLst>
            <a:ext uri="{FF2B5EF4-FFF2-40B4-BE49-F238E27FC236}">
              <a16:creationId xmlns:a16="http://schemas.microsoft.com/office/drawing/2014/main" id="{B4164825-816E-478B-B991-83B6011B3B7D}"/>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2914716" y="295604"/>
          <a:ext cx="923464" cy="685932"/>
        </a:xfrm>
        <a:prstGeom prst="rect">
          <a:avLst/>
        </a:prstGeom>
        <a:noFill/>
        <a:ln>
          <a:noFill/>
        </a:ln>
      </xdr:spPr>
    </xdr:pic>
    <xdr:clientData/>
  </xdr:twoCellAnchor>
  <xdr:twoCellAnchor editAs="oneCell">
    <xdr:from>
      <xdr:col>0</xdr:col>
      <xdr:colOff>298703</xdr:colOff>
      <xdr:row>114</xdr:row>
      <xdr:rowOff>6742</xdr:rowOff>
    </xdr:from>
    <xdr:to>
      <xdr:col>4</xdr:col>
      <xdr:colOff>323439</xdr:colOff>
      <xdr:row>121</xdr:row>
      <xdr:rowOff>58397</xdr:rowOff>
    </xdr:to>
    <xdr:pic>
      <xdr:nvPicPr>
        <xdr:cNvPr id="4" name="Picture 3">
          <a:extLst>
            <a:ext uri="{FF2B5EF4-FFF2-40B4-BE49-F238E27FC236}">
              <a16:creationId xmlns:a16="http://schemas.microsoft.com/office/drawing/2014/main" id="{D49CA8F7-7D5B-7457-8BB9-A4FC00B73588}"/>
            </a:ext>
          </a:extLst>
        </xdr:cNvPr>
        <xdr:cNvPicPr>
          <a:picLocks noChangeAspect="1"/>
        </xdr:cNvPicPr>
      </xdr:nvPicPr>
      <xdr:blipFill rotWithShape="1">
        <a:blip xmlns:r="http://schemas.openxmlformats.org/officeDocument/2006/relationships" r:embed="rId3"/>
        <a:srcRect l="5286" t="43409" r="56066" b="28812"/>
        <a:stretch/>
      </xdr:blipFill>
      <xdr:spPr>
        <a:xfrm>
          <a:off x="298703" y="48289833"/>
          <a:ext cx="6990455" cy="12505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8" tint="0.39997558519241921"/>
  </sheetPr>
  <dimension ref="A1:R102"/>
  <sheetViews>
    <sheetView showGridLines="0" topLeftCell="A7" zoomScale="130" zoomScaleNormal="130" workbookViewId="0">
      <selection activeCell="B24" sqref="B24"/>
    </sheetView>
  </sheetViews>
  <sheetFormatPr defaultColWidth="13.33203125" defaultRowHeight="12.75" x14ac:dyDescent="0.2"/>
  <cols>
    <col min="1" max="1" width="50.1640625" style="1" customWidth="1"/>
    <col min="2" max="2" width="14.6640625" style="1" customWidth="1"/>
    <col min="3" max="3" width="14.5" style="1" customWidth="1"/>
    <col min="4" max="4" width="11.83203125" style="1" customWidth="1"/>
    <col min="5" max="5" width="11.1640625" style="1" customWidth="1"/>
    <col min="6" max="6" width="12.5" style="1" customWidth="1"/>
    <col min="7" max="7" width="9.83203125" style="1" customWidth="1"/>
    <col min="8" max="8" width="10.33203125" style="1" customWidth="1"/>
    <col min="9" max="9" width="11"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2.5" style="1" customWidth="1"/>
    <col min="17" max="16384" width="13.33203125" style="1"/>
  </cols>
  <sheetData>
    <row r="1" spans="1:17" ht="39" customHeight="1" x14ac:dyDescent="0.2">
      <c r="A1" s="43"/>
      <c r="B1" s="43"/>
      <c r="C1" s="43"/>
      <c r="D1" s="43"/>
      <c r="E1" s="43"/>
      <c r="F1" s="43"/>
      <c r="G1" s="43"/>
      <c r="H1" s="43"/>
      <c r="I1" s="43"/>
      <c r="J1" s="43"/>
      <c r="K1" s="43"/>
      <c r="L1" s="43"/>
      <c r="M1" s="43"/>
      <c r="N1" s="43"/>
      <c r="O1" s="43"/>
      <c r="P1" s="43"/>
    </row>
    <row r="2" spans="1:17" x14ac:dyDescent="0.2">
      <c r="A2" s="43"/>
      <c r="B2" s="43"/>
      <c r="C2" s="43"/>
      <c r="D2" s="43"/>
      <c r="E2" s="43"/>
      <c r="F2" s="43"/>
      <c r="G2" s="43"/>
      <c r="H2" s="43"/>
      <c r="I2" s="43"/>
      <c r="J2" s="43"/>
      <c r="K2" s="43"/>
      <c r="L2" s="43"/>
      <c r="M2" s="43"/>
      <c r="N2" s="43"/>
      <c r="O2" s="43"/>
      <c r="P2" s="43"/>
    </row>
    <row r="3" spans="1:17" ht="28.5" customHeight="1" x14ac:dyDescent="0.2">
      <c r="A3" s="57" t="s">
        <v>0</v>
      </c>
      <c r="B3" s="58"/>
      <c r="C3" s="58"/>
      <c r="D3" s="58"/>
      <c r="E3" s="58"/>
      <c r="F3" s="58"/>
      <c r="G3" s="58"/>
      <c r="H3" s="58"/>
      <c r="I3" s="58"/>
      <c r="J3" s="58"/>
      <c r="K3" s="58"/>
      <c r="L3" s="58"/>
      <c r="M3" s="58"/>
      <c r="N3" s="58"/>
      <c r="O3" s="58"/>
      <c r="P3" s="58"/>
    </row>
    <row r="4" spans="1:17" ht="21" customHeight="1" x14ac:dyDescent="0.2">
      <c r="A4" s="55" t="s">
        <v>1</v>
      </c>
      <c r="B4" s="56"/>
      <c r="C4" s="56"/>
      <c r="D4" s="56"/>
      <c r="E4" s="56"/>
      <c r="F4" s="56"/>
      <c r="G4" s="56"/>
      <c r="H4" s="56"/>
      <c r="I4" s="56"/>
      <c r="J4" s="56"/>
      <c r="K4" s="56"/>
      <c r="L4" s="56"/>
      <c r="M4" s="56"/>
      <c r="N4" s="56"/>
      <c r="O4" s="56"/>
      <c r="P4" s="56"/>
    </row>
    <row r="5" spans="1:17" ht="15.75" x14ac:dyDescent="0.2">
      <c r="A5" s="59" t="s">
        <v>108</v>
      </c>
      <c r="B5" s="60"/>
      <c r="C5" s="60"/>
      <c r="D5" s="60"/>
      <c r="E5" s="60"/>
      <c r="F5" s="60"/>
      <c r="G5" s="60"/>
      <c r="H5" s="60"/>
      <c r="I5" s="60"/>
      <c r="J5" s="60"/>
      <c r="K5" s="60"/>
      <c r="L5" s="60"/>
      <c r="M5" s="60"/>
      <c r="N5" s="60"/>
      <c r="O5" s="60"/>
      <c r="P5" s="60"/>
    </row>
    <row r="6" spans="1:17" ht="15.75" customHeight="1" x14ac:dyDescent="0.2">
      <c r="A6" s="55" t="s">
        <v>2</v>
      </c>
      <c r="B6" s="56"/>
      <c r="C6" s="56"/>
      <c r="D6" s="56"/>
      <c r="E6" s="56"/>
      <c r="F6" s="56"/>
      <c r="G6" s="56"/>
      <c r="H6" s="56"/>
      <c r="I6" s="56"/>
      <c r="J6" s="56"/>
      <c r="K6" s="56"/>
      <c r="L6" s="56"/>
      <c r="M6" s="56"/>
      <c r="N6" s="56"/>
      <c r="O6" s="56"/>
      <c r="P6" s="56"/>
    </row>
    <row r="7" spans="1:17" ht="15.75" customHeight="1" x14ac:dyDescent="0.2">
      <c r="A7" s="58" t="s">
        <v>114</v>
      </c>
      <c r="B7" s="58"/>
      <c r="C7" s="58"/>
      <c r="D7" s="58"/>
      <c r="E7" s="58"/>
      <c r="F7" s="58"/>
      <c r="G7" s="58"/>
      <c r="H7" s="58"/>
      <c r="I7" s="58"/>
      <c r="J7" s="58"/>
      <c r="K7" s="58"/>
      <c r="L7" s="58"/>
      <c r="M7" s="58"/>
      <c r="N7" s="58"/>
      <c r="O7" s="58"/>
      <c r="P7" s="58"/>
    </row>
    <row r="8" spans="1:17" ht="15.75" x14ac:dyDescent="0.2">
      <c r="A8" s="55" t="s">
        <v>97</v>
      </c>
      <c r="B8" s="56"/>
      <c r="C8" s="56"/>
      <c r="D8" s="56"/>
      <c r="E8" s="56"/>
      <c r="F8" s="56"/>
      <c r="G8" s="56"/>
      <c r="H8" s="56"/>
      <c r="I8" s="56"/>
      <c r="J8" s="56"/>
      <c r="K8" s="56"/>
      <c r="L8" s="56"/>
      <c r="M8" s="56"/>
      <c r="N8" s="56"/>
      <c r="O8" s="56"/>
      <c r="P8" s="56"/>
    </row>
    <row r="9" spans="1:17" ht="25.5" customHeight="1" x14ac:dyDescent="0.2">
      <c r="A9" s="49" t="s">
        <v>3</v>
      </c>
      <c r="B9" s="50" t="s">
        <v>4</v>
      </c>
      <c r="C9" s="50" t="s">
        <v>5</v>
      </c>
      <c r="D9" s="52" t="s">
        <v>6</v>
      </c>
      <c r="E9" s="53"/>
      <c r="F9" s="53"/>
      <c r="G9" s="53"/>
      <c r="H9" s="53"/>
      <c r="I9" s="53"/>
      <c r="J9" s="53"/>
      <c r="K9" s="53"/>
      <c r="L9" s="53"/>
      <c r="M9" s="53"/>
      <c r="N9" s="53"/>
      <c r="O9" s="53"/>
      <c r="P9" s="54"/>
    </row>
    <row r="10" spans="1:17" x14ac:dyDescent="0.2">
      <c r="A10" s="49"/>
      <c r="B10" s="51"/>
      <c r="C10" s="51"/>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26"/>
      <c r="C11" s="26"/>
      <c r="D11" s="26"/>
      <c r="E11" s="26"/>
      <c r="F11" s="26"/>
      <c r="G11" s="26"/>
      <c r="H11" s="26"/>
      <c r="I11" s="26"/>
      <c r="J11" s="26"/>
      <c r="K11" s="26"/>
      <c r="L11" s="26"/>
      <c r="M11" s="26"/>
      <c r="N11" s="26"/>
      <c r="O11" s="26"/>
      <c r="P11" s="26"/>
    </row>
    <row r="12" spans="1:17" x14ac:dyDescent="0.2">
      <c r="A12" s="5" t="s">
        <v>21</v>
      </c>
      <c r="B12" s="27">
        <f t="shared" ref="B12:C12" si="0">B13+B14+B17+B15+B16</f>
        <v>686419278</v>
      </c>
      <c r="C12" s="27">
        <f t="shared" si="0"/>
        <v>832419278</v>
      </c>
      <c r="D12" s="27">
        <f t="shared" ref="D12:N12" si="1">D13+D14+D17+D15+D16</f>
        <v>53936238.850000001</v>
      </c>
      <c r="E12" s="27">
        <f t="shared" si="1"/>
        <v>58596126.850000001</v>
      </c>
      <c r="F12" s="27">
        <f t="shared" si="1"/>
        <v>56531354.979999997</v>
      </c>
      <c r="G12" s="27">
        <f t="shared" si="1"/>
        <v>0</v>
      </c>
      <c r="H12" s="27">
        <f t="shared" si="1"/>
        <v>0</v>
      </c>
      <c r="I12" s="27">
        <f t="shared" si="1"/>
        <v>0</v>
      </c>
      <c r="J12" s="27">
        <f t="shared" si="1"/>
        <v>0</v>
      </c>
      <c r="K12" s="27">
        <f t="shared" si="1"/>
        <v>0</v>
      </c>
      <c r="L12" s="27">
        <f t="shared" si="1"/>
        <v>0</v>
      </c>
      <c r="M12" s="27">
        <f t="shared" si="1"/>
        <v>0</v>
      </c>
      <c r="N12" s="27">
        <f t="shared" si="1"/>
        <v>0</v>
      </c>
      <c r="O12" s="27">
        <f t="shared" ref="O12:P12" si="2">O13+O14+O17+O15+O16</f>
        <v>0</v>
      </c>
      <c r="P12" s="27">
        <f t="shared" si="2"/>
        <v>169063720.68000001</v>
      </c>
    </row>
    <row r="13" spans="1:17" x14ac:dyDescent="0.2">
      <c r="A13" s="7" t="s">
        <v>22</v>
      </c>
      <c r="B13" s="28">
        <v>509913115</v>
      </c>
      <c r="C13" s="28">
        <v>612529515</v>
      </c>
      <c r="D13" s="28">
        <v>45037759.060000002</v>
      </c>
      <c r="E13" s="28">
        <v>49253049.300000004</v>
      </c>
      <c r="F13" s="28">
        <v>47261956.93</v>
      </c>
      <c r="G13" s="28">
        <v>0</v>
      </c>
      <c r="H13" s="28">
        <v>0</v>
      </c>
      <c r="I13" s="28">
        <v>0</v>
      </c>
      <c r="J13" s="28">
        <v>0</v>
      </c>
      <c r="K13" s="28">
        <v>0</v>
      </c>
      <c r="L13" s="28">
        <v>0</v>
      </c>
      <c r="M13" s="28">
        <v>0</v>
      </c>
      <c r="N13" s="28">
        <v>0</v>
      </c>
      <c r="O13" s="28">
        <v>0</v>
      </c>
      <c r="P13" s="28">
        <f t="shared" ref="P13:P37" si="3">D13+E13+F13+G13+H13+I13+J13+K13+L13+M13+N13+O13</f>
        <v>141552765.29000002</v>
      </c>
    </row>
    <row r="14" spans="1:17" x14ac:dyDescent="0.2">
      <c r="A14" s="7" t="s">
        <v>23</v>
      </c>
      <c r="B14" s="28">
        <v>105560404</v>
      </c>
      <c r="C14" s="28">
        <v>144814225</v>
      </c>
      <c r="D14" s="28">
        <v>2154000</v>
      </c>
      <c r="E14" s="28">
        <v>2428665</v>
      </c>
      <c r="F14" s="28">
        <v>2280292</v>
      </c>
      <c r="G14" s="28">
        <v>0</v>
      </c>
      <c r="H14" s="28">
        <v>0</v>
      </c>
      <c r="I14" s="28">
        <v>0</v>
      </c>
      <c r="J14" s="28">
        <v>0</v>
      </c>
      <c r="K14" s="28">
        <v>0</v>
      </c>
      <c r="L14" s="28">
        <v>0</v>
      </c>
      <c r="M14" s="28">
        <v>0</v>
      </c>
      <c r="N14" s="28">
        <v>0</v>
      </c>
      <c r="O14" s="28">
        <v>0</v>
      </c>
      <c r="P14" s="28">
        <f t="shared" si="3"/>
        <v>6862957</v>
      </c>
    </row>
    <row r="15" spans="1:17" x14ac:dyDescent="0.2">
      <c r="A15" s="9" t="s">
        <v>24</v>
      </c>
      <c r="B15" s="28">
        <v>0</v>
      </c>
      <c r="C15" s="28">
        <v>0</v>
      </c>
      <c r="D15" s="28">
        <v>0</v>
      </c>
      <c r="E15" s="28">
        <v>0</v>
      </c>
      <c r="F15" s="28">
        <v>0</v>
      </c>
      <c r="G15" s="28">
        <v>0</v>
      </c>
      <c r="H15" s="28">
        <v>0</v>
      </c>
      <c r="I15" s="28">
        <v>0</v>
      </c>
      <c r="J15" s="28">
        <v>0</v>
      </c>
      <c r="K15" s="28">
        <v>0</v>
      </c>
      <c r="L15" s="28">
        <v>0</v>
      </c>
      <c r="M15" s="28">
        <v>0</v>
      </c>
      <c r="N15" s="28">
        <v>0</v>
      </c>
      <c r="O15" s="28">
        <v>0</v>
      </c>
      <c r="P15" s="28">
        <f t="shared" si="3"/>
        <v>0</v>
      </c>
      <c r="Q15" s="10"/>
    </row>
    <row r="16" spans="1:17" x14ac:dyDescent="0.2">
      <c r="A16" s="9" t="s">
        <v>25</v>
      </c>
      <c r="B16" s="28">
        <f>IFERROR(VLOOKUP(#REF!,[1]SIGEF!#REF!,15,0),0)</f>
        <v>0</v>
      </c>
      <c r="C16" s="28">
        <f>IFERROR(VLOOKUP(#REF!,[1]SIGEF!#REF!,15,0),0)</f>
        <v>0</v>
      </c>
      <c r="D16" s="28">
        <f>IFERROR(VLOOKUP(#REF!,[1]SIGEF!#REF!,15,0),0)</f>
        <v>0</v>
      </c>
      <c r="E16" s="28">
        <v>0</v>
      </c>
      <c r="F16" s="28">
        <v>0</v>
      </c>
      <c r="G16" s="28">
        <v>0</v>
      </c>
      <c r="H16" s="28">
        <v>0</v>
      </c>
      <c r="I16" s="28">
        <v>0</v>
      </c>
      <c r="J16" s="28">
        <v>0</v>
      </c>
      <c r="K16" s="28">
        <v>0</v>
      </c>
      <c r="L16" s="28">
        <v>0</v>
      </c>
      <c r="M16" s="28">
        <v>0</v>
      </c>
      <c r="N16" s="28">
        <v>0</v>
      </c>
      <c r="O16" s="28">
        <v>0</v>
      </c>
      <c r="P16" s="28">
        <f t="shared" si="3"/>
        <v>0</v>
      </c>
    </row>
    <row r="17" spans="1:16" x14ac:dyDescent="0.2">
      <c r="A17" s="9" t="s">
        <v>26</v>
      </c>
      <c r="B17" s="28">
        <v>70945759</v>
      </c>
      <c r="C17" s="28">
        <v>75075538</v>
      </c>
      <c r="D17" s="28">
        <v>6744479.79</v>
      </c>
      <c r="E17" s="28">
        <v>6914412.5499999998</v>
      </c>
      <c r="F17" s="28">
        <v>6989106.0499999998</v>
      </c>
      <c r="G17" s="28">
        <v>0</v>
      </c>
      <c r="H17" s="28">
        <v>0</v>
      </c>
      <c r="I17" s="28">
        <v>0</v>
      </c>
      <c r="J17" s="28">
        <v>0</v>
      </c>
      <c r="K17" s="28">
        <v>0</v>
      </c>
      <c r="L17" s="28">
        <v>0</v>
      </c>
      <c r="M17" s="28">
        <v>0</v>
      </c>
      <c r="N17" s="28">
        <v>0</v>
      </c>
      <c r="O17" s="28">
        <v>0</v>
      </c>
      <c r="P17" s="28">
        <f t="shared" si="3"/>
        <v>20647998.390000001</v>
      </c>
    </row>
    <row r="18" spans="1:16" x14ac:dyDescent="0.2">
      <c r="A18" s="5" t="s">
        <v>27</v>
      </c>
      <c r="B18" s="27">
        <f t="shared" ref="B18:C18" si="4">B19+B20+B21+B22+B23+B24+B25+B26+B27</f>
        <v>358123507</v>
      </c>
      <c r="C18" s="27">
        <f t="shared" si="4"/>
        <v>209824507</v>
      </c>
      <c r="D18" s="27">
        <f t="shared" ref="D18:N18" si="5">D19+D20+D21+D22+D23+D24+D25+D26+D27</f>
        <v>10602750.529999999</v>
      </c>
      <c r="E18" s="27">
        <f t="shared" si="5"/>
        <v>7727533.7599999998</v>
      </c>
      <c r="F18" s="27">
        <f t="shared" si="5"/>
        <v>25987342.060000002</v>
      </c>
      <c r="G18" s="27">
        <f t="shared" si="5"/>
        <v>0</v>
      </c>
      <c r="H18" s="27">
        <f t="shared" si="5"/>
        <v>0</v>
      </c>
      <c r="I18" s="27">
        <f t="shared" si="5"/>
        <v>0</v>
      </c>
      <c r="J18" s="27">
        <f t="shared" si="5"/>
        <v>0</v>
      </c>
      <c r="K18" s="27">
        <f t="shared" si="5"/>
        <v>0</v>
      </c>
      <c r="L18" s="27">
        <f t="shared" si="5"/>
        <v>0</v>
      </c>
      <c r="M18" s="27">
        <f t="shared" si="5"/>
        <v>0</v>
      </c>
      <c r="N18" s="27">
        <f t="shared" si="5"/>
        <v>0</v>
      </c>
      <c r="O18" s="27">
        <f t="shared" ref="O18:P18" si="6">O19+O20+O21+O22+O23+O24+O25+O26+O27</f>
        <v>0</v>
      </c>
      <c r="P18" s="27">
        <f t="shared" si="6"/>
        <v>44317626.349999994</v>
      </c>
    </row>
    <row r="19" spans="1:16" x14ac:dyDescent="0.2">
      <c r="A19" s="7" t="s">
        <v>28</v>
      </c>
      <c r="B19" s="28">
        <v>93400000</v>
      </c>
      <c r="C19" s="28">
        <v>93400000</v>
      </c>
      <c r="D19" s="28">
        <v>10602750.529999999</v>
      </c>
      <c r="E19" s="28">
        <v>6637965.7599999998</v>
      </c>
      <c r="F19" s="28">
        <v>5928002.2500000009</v>
      </c>
      <c r="G19" s="28">
        <v>0</v>
      </c>
      <c r="H19" s="28">
        <v>0</v>
      </c>
      <c r="I19" s="28">
        <v>0</v>
      </c>
      <c r="J19" s="28">
        <v>0</v>
      </c>
      <c r="K19" s="28">
        <v>0</v>
      </c>
      <c r="L19" s="28">
        <v>0</v>
      </c>
      <c r="M19" s="28">
        <v>0</v>
      </c>
      <c r="N19" s="28">
        <v>0</v>
      </c>
      <c r="O19" s="28">
        <v>0</v>
      </c>
      <c r="P19" s="28">
        <f t="shared" si="3"/>
        <v>23168718.539999999</v>
      </c>
    </row>
    <row r="20" spans="1:16" x14ac:dyDescent="0.2">
      <c r="A20" s="9" t="s">
        <v>29</v>
      </c>
      <c r="B20" s="28">
        <v>11900000</v>
      </c>
      <c r="C20" s="28">
        <v>5800000</v>
      </c>
      <c r="D20" s="28">
        <v>0</v>
      </c>
      <c r="E20" s="28">
        <v>441910</v>
      </c>
      <c r="F20" s="28">
        <v>0</v>
      </c>
      <c r="G20" s="28">
        <v>0</v>
      </c>
      <c r="H20" s="28">
        <v>0</v>
      </c>
      <c r="I20" s="28">
        <v>0</v>
      </c>
      <c r="J20" s="28">
        <v>0</v>
      </c>
      <c r="K20" s="28">
        <v>0</v>
      </c>
      <c r="L20" s="28">
        <v>0</v>
      </c>
      <c r="M20" s="28">
        <v>0</v>
      </c>
      <c r="N20" s="28">
        <v>0</v>
      </c>
      <c r="O20" s="28">
        <v>0</v>
      </c>
      <c r="P20" s="28">
        <f t="shared" si="3"/>
        <v>441910</v>
      </c>
    </row>
    <row r="21" spans="1:16" x14ac:dyDescent="0.2">
      <c r="A21" s="7" t="s">
        <v>30</v>
      </c>
      <c r="B21" s="28">
        <v>1200000</v>
      </c>
      <c r="C21" s="28">
        <v>1200000</v>
      </c>
      <c r="D21" s="28">
        <v>0</v>
      </c>
      <c r="E21" s="28">
        <v>38850</v>
      </c>
      <c r="F21" s="28">
        <v>94950</v>
      </c>
      <c r="G21" s="28">
        <v>0</v>
      </c>
      <c r="H21" s="28">
        <v>0</v>
      </c>
      <c r="I21" s="28">
        <v>0</v>
      </c>
      <c r="J21" s="28">
        <v>0</v>
      </c>
      <c r="K21" s="28">
        <v>0</v>
      </c>
      <c r="L21" s="28">
        <v>0</v>
      </c>
      <c r="M21" s="28">
        <v>0</v>
      </c>
      <c r="N21" s="28">
        <v>0</v>
      </c>
      <c r="O21" s="28">
        <v>0</v>
      </c>
      <c r="P21" s="28">
        <f t="shared" si="3"/>
        <v>133800</v>
      </c>
    </row>
    <row r="22" spans="1:16" x14ac:dyDescent="0.2">
      <c r="A22" s="7" t="s">
        <v>31</v>
      </c>
      <c r="B22" s="28">
        <v>0</v>
      </c>
      <c r="C22" s="28">
        <v>800000</v>
      </c>
      <c r="D22" s="28">
        <v>0</v>
      </c>
      <c r="E22" s="28">
        <v>0</v>
      </c>
      <c r="F22" s="28">
        <v>0</v>
      </c>
      <c r="G22" s="28">
        <v>0</v>
      </c>
      <c r="H22" s="28">
        <v>0</v>
      </c>
      <c r="I22" s="28">
        <v>0</v>
      </c>
      <c r="J22" s="28">
        <v>0</v>
      </c>
      <c r="K22" s="28">
        <v>0</v>
      </c>
      <c r="L22" s="28">
        <v>0</v>
      </c>
      <c r="M22" s="28">
        <v>0</v>
      </c>
      <c r="N22" s="28">
        <v>0</v>
      </c>
      <c r="O22" s="28">
        <v>0</v>
      </c>
      <c r="P22" s="28">
        <f t="shared" si="3"/>
        <v>0</v>
      </c>
    </row>
    <row r="23" spans="1:16" x14ac:dyDescent="0.2">
      <c r="A23" s="7" t="s">
        <v>32</v>
      </c>
      <c r="B23" s="28">
        <v>29600000</v>
      </c>
      <c r="C23" s="28">
        <v>15691000</v>
      </c>
      <c r="D23" s="28">
        <v>0</v>
      </c>
      <c r="E23" s="28">
        <v>0</v>
      </c>
      <c r="F23" s="28">
        <v>45500</v>
      </c>
      <c r="G23" s="28">
        <v>0</v>
      </c>
      <c r="H23" s="28">
        <v>0</v>
      </c>
      <c r="I23" s="28">
        <v>0</v>
      </c>
      <c r="J23" s="28">
        <v>0</v>
      </c>
      <c r="K23" s="28">
        <v>0</v>
      </c>
      <c r="L23" s="28">
        <v>0</v>
      </c>
      <c r="M23" s="28">
        <v>0</v>
      </c>
      <c r="N23" s="28">
        <v>0</v>
      </c>
      <c r="O23" s="28">
        <v>0</v>
      </c>
      <c r="P23" s="28">
        <f t="shared" si="3"/>
        <v>45500</v>
      </c>
    </row>
    <row r="24" spans="1:16" x14ac:dyDescent="0.2">
      <c r="A24" s="7" t="s">
        <v>33</v>
      </c>
      <c r="B24" s="28">
        <v>11500000</v>
      </c>
      <c r="C24" s="28">
        <v>8500000</v>
      </c>
      <c r="D24" s="28">
        <v>0</v>
      </c>
      <c r="E24" s="28">
        <v>608808</v>
      </c>
      <c r="F24" s="28">
        <v>800721.9</v>
      </c>
      <c r="G24" s="28">
        <v>0</v>
      </c>
      <c r="H24" s="28">
        <v>0</v>
      </c>
      <c r="I24" s="28">
        <v>0</v>
      </c>
      <c r="J24" s="28">
        <v>0</v>
      </c>
      <c r="K24" s="28">
        <v>0</v>
      </c>
      <c r="L24" s="28">
        <v>0</v>
      </c>
      <c r="M24" s="28">
        <v>0</v>
      </c>
      <c r="N24" s="28">
        <v>0</v>
      </c>
      <c r="O24" s="28">
        <v>0</v>
      </c>
      <c r="P24" s="28">
        <f t="shared" si="3"/>
        <v>1409529.9</v>
      </c>
    </row>
    <row r="25" spans="1:16" ht="16.149999999999999" customHeight="1" x14ac:dyDescent="0.2">
      <c r="A25" s="9" t="s">
        <v>34</v>
      </c>
      <c r="B25" s="28">
        <v>13100000</v>
      </c>
      <c r="C25" s="28">
        <v>21500000</v>
      </c>
      <c r="D25" s="28">
        <v>0</v>
      </c>
      <c r="E25" s="28">
        <v>0</v>
      </c>
      <c r="F25" s="28">
        <v>279919.14</v>
      </c>
      <c r="G25" s="28">
        <v>0</v>
      </c>
      <c r="H25" s="28">
        <v>0</v>
      </c>
      <c r="I25" s="28">
        <v>0</v>
      </c>
      <c r="J25" s="28">
        <v>0</v>
      </c>
      <c r="K25" s="28">
        <v>0</v>
      </c>
      <c r="L25" s="28">
        <v>0</v>
      </c>
      <c r="M25" s="28">
        <v>0</v>
      </c>
      <c r="N25" s="28">
        <v>0</v>
      </c>
      <c r="O25" s="28">
        <v>0</v>
      </c>
      <c r="P25" s="28">
        <f t="shared" si="3"/>
        <v>279919.14</v>
      </c>
    </row>
    <row r="26" spans="1:16" x14ac:dyDescent="0.2">
      <c r="A26" s="9" t="s">
        <v>35</v>
      </c>
      <c r="B26" s="28">
        <v>171623012</v>
      </c>
      <c r="C26" s="28">
        <v>45183012</v>
      </c>
      <c r="D26" s="28">
        <v>0</v>
      </c>
      <c r="E26" s="28">
        <v>0</v>
      </c>
      <c r="F26" s="28">
        <v>17198786.27</v>
      </c>
      <c r="G26" s="28">
        <v>0</v>
      </c>
      <c r="H26" s="28">
        <v>0</v>
      </c>
      <c r="I26" s="28">
        <v>0</v>
      </c>
      <c r="J26" s="28">
        <v>0</v>
      </c>
      <c r="K26" s="28">
        <v>0</v>
      </c>
      <c r="L26" s="28">
        <v>0</v>
      </c>
      <c r="M26" s="28">
        <v>0</v>
      </c>
      <c r="N26" s="28">
        <v>0</v>
      </c>
      <c r="O26" s="28">
        <v>0</v>
      </c>
      <c r="P26" s="28">
        <f t="shared" si="3"/>
        <v>17198786.27</v>
      </c>
    </row>
    <row r="27" spans="1:16" x14ac:dyDescent="0.2">
      <c r="A27" s="9" t="s">
        <v>36</v>
      </c>
      <c r="B27" s="28">
        <v>25800495</v>
      </c>
      <c r="C27" s="28">
        <v>17750495</v>
      </c>
      <c r="D27" s="28">
        <v>0</v>
      </c>
      <c r="E27" s="28">
        <v>0</v>
      </c>
      <c r="F27" s="28">
        <v>1639462.5</v>
      </c>
      <c r="G27" s="28">
        <v>0</v>
      </c>
      <c r="H27" s="28">
        <v>0</v>
      </c>
      <c r="I27" s="28">
        <v>0</v>
      </c>
      <c r="J27" s="28">
        <v>0</v>
      </c>
      <c r="K27" s="28">
        <v>0</v>
      </c>
      <c r="L27" s="28">
        <v>0</v>
      </c>
      <c r="M27" s="28">
        <v>0</v>
      </c>
      <c r="N27" s="28">
        <v>0</v>
      </c>
      <c r="O27" s="28">
        <v>0</v>
      </c>
      <c r="P27" s="28">
        <f t="shared" si="3"/>
        <v>1639462.5</v>
      </c>
    </row>
    <row r="28" spans="1:16" x14ac:dyDescent="0.2">
      <c r="A28" s="5" t="s">
        <v>37</v>
      </c>
      <c r="B28" s="27">
        <f t="shared" ref="B28:C28" si="7">B37+B35+B34+B33+B32+B31+B30+B29+B36</f>
        <v>39175000</v>
      </c>
      <c r="C28" s="27">
        <f t="shared" si="7"/>
        <v>44779280</v>
      </c>
      <c r="D28" s="27">
        <f t="shared" ref="D28:N28" si="8">D37+D35+D34+D33+D32+D31+D30+D29+D36</f>
        <v>0</v>
      </c>
      <c r="E28" s="27">
        <f t="shared" si="8"/>
        <v>560583</v>
      </c>
      <c r="F28" s="27">
        <f t="shared" si="8"/>
        <v>877454.19</v>
      </c>
      <c r="G28" s="27">
        <f t="shared" si="8"/>
        <v>0</v>
      </c>
      <c r="H28" s="27">
        <f t="shared" si="8"/>
        <v>0</v>
      </c>
      <c r="I28" s="27">
        <f t="shared" si="8"/>
        <v>0</v>
      </c>
      <c r="J28" s="27">
        <f t="shared" si="8"/>
        <v>0</v>
      </c>
      <c r="K28" s="27">
        <f t="shared" si="8"/>
        <v>0</v>
      </c>
      <c r="L28" s="27">
        <f t="shared" si="8"/>
        <v>0</v>
      </c>
      <c r="M28" s="27">
        <f t="shared" si="8"/>
        <v>0</v>
      </c>
      <c r="N28" s="27">
        <f t="shared" si="8"/>
        <v>0</v>
      </c>
      <c r="O28" s="27">
        <f t="shared" ref="O28:P28" si="9">O37+O35+O34+O33+O32+O31+O30+O29+O36</f>
        <v>0</v>
      </c>
      <c r="P28" s="27">
        <f t="shared" si="9"/>
        <v>1438037.19</v>
      </c>
    </row>
    <row r="29" spans="1:16" x14ac:dyDescent="0.2">
      <c r="A29" s="9" t="s">
        <v>38</v>
      </c>
      <c r="B29" s="28">
        <v>3000000</v>
      </c>
      <c r="C29" s="28">
        <v>4225000</v>
      </c>
      <c r="D29" s="28">
        <v>0</v>
      </c>
      <c r="E29" s="28">
        <v>23790</v>
      </c>
      <c r="F29" s="28">
        <v>250573.5</v>
      </c>
      <c r="G29" s="28">
        <v>0</v>
      </c>
      <c r="H29" s="28">
        <v>0</v>
      </c>
      <c r="I29" s="28">
        <v>0</v>
      </c>
      <c r="J29" s="28">
        <v>0</v>
      </c>
      <c r="K29" s="28">
        <v>0</v>
      </c>
      <c r="L29" s="28">
        <v>0</v>
      </c>
      <c r="M29" s="28">
        <v>0</v>
      </c>
      <c r="N29" s="28">
        <v>0</v>
      </c>
      <c r="O29" s="28">
        <v>0</v>
      </c>
      <c r="P29" s="28">
        <f t="shared" si="3"/>
        <v>274363.5</v>
      </c>
    </row>
    <row r="30" spans="1:16" x14ac:dyDescent="0.2">
      <c r="A30" s="7" t="s">
        <v>39</v>
      </c>
      <c r="B30" s="28">
        <v>3700000</v>
      </c>
      <c r="C30" s="28">
        <v>3700000</v>
      </c>
      <c r="D30" s="28">
        <v>0</v>
      </c>
      <c r="E30" s="28">
        <v>0</v>
      </c>
      <c r="F30" s="28">
        <v>11862.19</v>
      </c>
      <c r="G30" s="28">
        <v>0</v>
      </c>
      <c r="H30" s="28">
        <v>0</v>
      </c>
      <c r="I30" s="28">
        <v>0</v>
      </c>
      <c r="J30" s="28">
        <v>0</v>
      </c>
      <c r="K30" s="28">
        <v>0</v>
      </c>
      <c r="L30" s="28">
        <v>0</v>
      </c>
      <c r="M30" s="28">
        <v>0</v>
      </c>
      <c r="N30" s="28">
        <v>0</v>
      </c>
      <c r="O30" s="28">
        <v>0</v>
      </c>
      <c r="P30" s="28">
        <f t="shared" si="3"/>
        <v>11862.19</v>
      </c>
    </row>
    <row r="31" spans="1:16" x14ac:dyDescent="0.2">
      <c r="A31" s="9" t="s">
        <v>40</v>
      </c>
      <c r="B31" s="28">
        <v>2550000</v>
      </c>
      <c r="C31" s="28">
        <v>2550000</v>
      </c>
      <c r="D31" s="28">
        <v>0</v>
      </c>
      <c r="E31" s="28">
        <v>25063.200000000001</v>
      </c>
      <c r="F31" s="28">
        <v>192462.5</v>
      </c>
      <c r="G31" s="28">
        <v>0</v>
      </c>
      <c r="H31" s="28">
        <v>0</v>
      </c>
      <c r="I31" s="28">
        <v>0</v>
      </c>
      <c r="J31" s="28">
        <v>0</v>
      </c>
      <c r="K31" s="28">
        <v>0</v>
      </c>
      <c r="L31" s="28">
        <v>0</v>
      </c>
      <c r="M31" s="28">
        <v>0</v>
      </c>
      <c r="N31" s="28">
        <v>0</v>
      </c>
      <c r="O31" s="28">
        <v>0</v>
      </c>
      <c r="P31" s="28">
        <f t="shared" si="3"/>
        <v>217525.7</v>
      </c>
    </row>
    <row r="32" spans="1:16" x14ac:dyDescent="0.2">
      <c r="A32" s="7" t="s">
        <v>41</v>
      </c>
      <c r="B32" s="28">
        <f>IFERROR(VLOOKUP(#REF!,[1]SIGEF!#REF!,15,0),0)</f>
        <v>0</v>
      </c>
      <c r="C32" s="28">
        <f>IFERROR(VLOOKUP(#REF!,[1]SIGEF!#REF!,15,0),0)</f>
        <v>0</v>
      </c>
      <c r="D32" s="28">
        <v>0</v>
      </c>
      <c r="E32" s="28">
        <v>0</v>
      </c>
      <c r="F32" s="28">
        <v>0</v>
      </c>
      <c r="G32" s="28">
        <v>0</v>
      </c>
      <c r="H32" s="28">
        <v>0</v>
      </c>
      <c r="I32" s="28">
        <v>0</v>
      </c>
      <c r="J32" s="28">
        <v>0</v>
      </c>
      <c r="K32" s="28">
        <v>0</v>
      </c>
      <c r="L32" s="28">
        <v>0</v>
      </c>
      <c r="M32" s="28">
        <v>0</v>
      </c>
      <c r="N32" s="28">
        <v>0</v>
      </c>
      <c r="O32" s="28">
        <v>0</v>
      </c>
      <c r="P32" s="28">
        <f t="shared" si="3"/>
        <v>0</v>
      </c>
    </row>
    <row r="33" spans="1:16" x14ac:dyDescent="0.2">
      <c r="A33" s="9" t="s">
        <v>42</v>
      </c>
      <c r="B33" s="28">
        <v>850000</v>
      </c>
      <c r="C33" s="28">
        <v>850000</v>
      </c>
      <c r="D33" s="28">
        <v>0</v>
      </c>
      <c r="E33" s="28"/>
      <c r="F33" s="28">
        <v>0</v>
      </c>
      <c r="G33" s="28">
        <v>0</v>
      </c>
      <c r="H33" s="28">
        <v>0</v>
      </c>
      <c r="I33" s="28">
        <v>0</v>
      </c>
      <c r="J33" s="28">
        <v>0</v>
      </c>
      <c r="K33" s="28">
        <v>0</v>
      </c>
      <c r="L33" s="28">
        <v>0</v>
      </c>
      <c r="M33" s="28">
        <v>0</v>
      </c>
      <c r="N33" s="28">
        <v>0</v>
      </c>
      <c r="O33" s="28">
        <v>0</v>
      </c>
      <c r="P33" s="28">
        <f t="shared" si="3"/>
        <v>0</v>
      </c>
    </row>
    <row r="34" spans="1:16" x14ac:dyDescent="0.2">
      <c r="A34" s="9" t="s">
        <v>43</v>
      </c>
      <c r="B34" s="28">
        <v>1050000</v>
      </c>
      <c r="C34" s="28">
        <v>1525000</v>
      </c>
      <c r="D34" s="28">
        <v>0</v>
      </c>
      <c r="E34" s="28">
        <v>0</v>
      </c>
      <c r="F34" s="28">
        <v>0</v>
      </c>
      <c r="G34" s="28">
        <v>0</v>
      </c>
      <c r="H34" s="28">
        <v>0</v>
      </c>
      <c r="I34" s="28">
        <v>0</v>
      </c>
      <c r="J34" s="28">
        <v>0</v>
      </c>
      <c r="K34" s="28">
        <v>0</v>
      </c>
      <c r="L34" s="28">
        <v>0</v>
      </c>
      <c r="M34" s="28">
        <v>0</v>
      </c>
      <c r="N34" s="28">
        <v>0</v>
      </c>
      <c r="O34" s="28">
        <v>0</v>
      </c>
      <c r="P34" s="28">
        <f t="shared" si="3"/>
        <v>0</v>
      </c>
    </row>
    <row r="35" spans="1:16" ht="16.5" x14ac:dyDescent="0.2">
      <c r="A35" s="9" t="s">
        <v>44</v>
      </c>
      <c r="B35" s="28">
        <v>18650000</v>
      </c>
      <c r="C35" s="28">
        <v>18650000</v>
      </c>
      <c r="D35" s="28">
        <v>0</v>
      </c>
      <c r="E35" s="28">
        <v>0</v>
      </c>
      <c r="F35" s="28">
        <v>81774</v>
      </c>
      <c r="G35" s="28">
        <v>0</v>
      </c>
      <c r="H35" s="28">
        <v>0</v>
      </c>
      <c r="I35" s="28">
        <v>0</v>
      </c>
      <c r="J35" s="28">
        <v>0</v>
      </c>
      <c r="K35" s="28">
        <v>0</v>
      </c>
      <c r="L35" s="28">
        <v>0</v>
      </c>
      <c r="M35" s="28">
        <v>0</v>
      </c>
      <c r="N35" s="28">
        <v>0</v>
      </c>
      <c r="O35" s="28">
        <v>0</v>
      </c>
      <c r="P35" s="28">
        <f t="shared" si="3"/>
        <v>81774</v>
      </c>
    </row>
    <row r="36" spans="1:16" ht="16.5" x14ac:dyDescent="0.2">
      <c r="A36" s="9" t="s">
        <v>45</v>
      </c>
      <c r="B36" s="28">
        <f>IFERROR(VLOOKUP(#REF!,[1]SIGEF!#REF!,15,0),0)</f>
        <v>0</v>
      </c>
      <c r="C36" s="28">
        <f>IFERROR(VLOOKUP(#REF!,[1]SIGEF!#REF!,15,0),0)</f>
        <v>0</v>
      </c>
      <c r="D36" s="28">
        <v>0</v>
      </c>
      <c r="E36" s="28">
        <v>0</v>
      </c>
      <c r="F36" s="28">
        <v>0</v>
      </c>
      <c r="G36" s="28">
        <v>0</v>
      </c>
      <c r="H36" s="28">
        <v>0</v>
      </c>
      <c r="I36" s="28">
        <v>0</v>
      </c>
      <c r="J36" s="28">
        <v>0</v>
      </c>
      <c r="K36" s="28">
        <v>0</v>
      </c>
      <c r="L36" s="28">
        <v>0</v>
      </c>
      <c r="M36" s="28">
        <v>0</v>
      </c>
      <c r="N36" s="28">
        <v>0</v>
      </c>
      <c r="O36" s="28">
        <v>0</v>
      </c>
      <c r="P36" s="28">
        <f t="shared" si="3"/>
        <v>0</v>
      </c>
    </row>
    <row r="37" spans="1:16" x14ac:dyDescent="0.2">
      <c r="A37" s="7" t="s">
        <v>46</v>
      </c>
      <c r="B37" s="28">
        <v>9375000</v>
      </c>
      <c r="C37" s="28">
        <v>13279280</v>
      </c>
      <c r="D37" s="28">
        <v>0</v>
      </c>
      <c r="E37" s="28">
        <v>511729.8</v>
      </c>
      <c r="F37" s="28">
        <v>340782</v>
      </c>
      <c r="G37" s="28">
        <v>0</v>
      </c>
      <c r="H37" s="28">
        <v>0</v>
      </c>
      <c r="I37" s="28">
        <v>0</v>
      </c>
      <c r="J37" s="28">
        <v>0</v>
      </c>
      <c r="K37" s="28">
        <v>0</v>
      </c>
      <c r="L37" s="28">
        <v>0</v>
      </c>
      <c r="M37" s="28">
        <v>0</v>
      </c>
      <c r="N37" s="28">
        <v>0</v>
      </c>
      <c r="O37" s="28">
        <v>0</v>
      </c>
      <c r="P37" s="28">
        <f t="shared" si="3"/>
        <v>852511.8</v>
      </c>
    </row>
    <row r="38" spans="1:16" x14ac:dyDescent="0.2">
      <c r="A38" s="5" t="s">
        <v>47</v>
      </c>
      <c r="B38" s="27">
        <f t="shared" ref="B38:C38" si="10">B39+B40+B42+B44+B45+B46+B41+B43</f>
        <v>974874451</v>
      </c>
      <c r="C38" s="27">
        <f t="shared" si="10"/>
        <v>974874451</v>
      </c>
      <c r="D38" s="27">
        <f t="shared" ref="D38:N38" si="11">D39+D40+D42+D44+D45+D46+D41+D43</f>
        <v>37292319.659999996</v>
      </c>
      <c r="E38" s="27">
        <f t="shared" si="11"/>
        <v>91426945.659999996</v>
      </c>
      <c r="F38" s="27">
        <f t="shared" si="11"/>
        <v>84410510.549999997</v>
      </c>
      <c r="G38" s="27">
        <f t="shared" si="11"/>
        <v>0</v>
      </c>
      <c r="H38" s="27">
        <f t="shared" si="11"/>
        <v>0</v>
      </c>
      <c r="I38" s="27">
        <f t="shared" si="11"/>
        <v>0</v>
      </c>
      <c r="J38" s="27">
        <f t="shared" si="11"/>
        <v>0</v>
      </c>
      <c r="K38" s="27">
        <f t="shared" si="11"/>
        <v>0</v>
      </c>
      <c r="L38" s="27">
        <f t="shared" si="11"/>
        <v>0</v>
      </c>
      <c r="M38" s="27">
        <f t="shared" si="11"/>
        <v>0</v>
      </c>
      <c r="N38" s="27">
        <f t="shared" si="11"/>
        <v>0</v>
      </c>
      <c r="O38" s="27">
        <f t="shared" ref="O38:P38" si="12">O39+O40+O42+O44+O45+O46+O41+O43</f>
        <v>0</v>
      </c>
      <c r="P38" s="27">
        <f t="shared" si="12"/>
        <v>213129775.86999997</v>
      </c>
    </row>
    <row r="39" spans="1:16" x14ac:dyDescent="0.2">
      <c r="A39" s="9" t="s">
        <v>48</v>
      </c>
      <c r="B39" s="28">
        <v>143667917</v>
      </c>
      <c r="C39" s="28">
        <v>143667917</v>
      </c>
      <c r="D39" s="28">
        <v>1350000</v>
      </c>
      <c r="E39" s="28">
        <v>6207956.7400000002</v>
      </c>
      <c r="F39" s="28">
        <v>15668580.15</v>
      </c>
      <c r="G39" s="28">
        <v>0</v>
      </c>
      <c r="H39" s="28">
        <v>0</v>
      </c>
      <c r="I39" s="28">
        <v>0</v>
      </c>
      <c r="J39" s="28">
        <v>0</v>
      </c>
      <c r="K39" s="28">
        <v>0</v>
      </c>
      <c r="L39" s="28">
        <v>0</v>
      </c>
      <c r="M39" s="28">
        <v>0</v>
      </c>
      <c r="N39" s="28">
        <v>0</v>
      </c>
      <c r="O39" s="28">
        <v>0</v>
      </c>
      <c r="P39" s="28">
        <f t="shared" ref="P39:P75" si="13">D39+E39+F39+G39+H39+I39+J39+K39+L39+M39+N39+O39</f>
        <v>23226536.890000001</v>
      </c>
    </row>
    <row r="40" spans="1:16" ht="16.5" x14ac:dyDescent="0.2">
      <c r="A40" s="9" t="s">
        <v>49</v>
      </c>
      <c r="B40" s="28">
        <v>414308934</v>
      </c>
      <c r="C40" s="28">
        <v>414308934</v>
      </c>
      <c r="D40" s="28">
        <v>22184197</v>
      </c>
      <c r="E40" s="28">
        <v>33152072.259999998</v>
      </c>
      <c r="F40" s="28">
        <v>44107361.740000002</v>
      </c>
      <c r="G40" s="28">
        <v>0</v>
      </c>
      <c r="H40" s="28">
        <v>0</v>
      </c>
      <c r="I40" s="28">
        <v>0</v>
      </c>
      <c r="J40" s="28">
        <v>0</v>
      </c>
      <c r="K40" s="28">
        <v>0</v>
      </c>
      <c r="L40" s="28">
        <v>0</v>
      </c>
      <c r="M40" s="28">
        <v>0</v>
      </c>
      <c r="N40" s="28">
        <v>0</v>
      </c>
      <c r="O40" s="28">
        <v>0</v>
      </c>
      <c r="P40" s="28">
        <f t="shared" si="13"/>
        <v>99443631</v>
      </c>
    </row>
    <row r="41" spans="1:16" ht="16.5" x14ac:dyDescent="0.2">
      <c r="A41" s="9" t="s">
        <v>50</v>
      </c>
      <c r="B41" s="28">
        <f>IFERROR(VLOOKUP(#REF!,[1]SIGEF!#REF!,15,0),0)</f>
        <v>0</v>
      </c>
      <c r="C41" s="28">
        <f>IFERROR(VLOOKUP(#REF!,[1]SIGEF!#REF!,15,0),0)</f>
        <v>0</v>
      </c>
      <c r="D41" s="28">
        <f>IFERROR(VLOOKUP(#REF!,[1]SIGEF!#REF!,15,0),0)</f>
        <v>0</v>
      </c>
      <c r="E41" s="28">
        <v>0</v>
      </c>
      <c r="F41" s="28">
        <v>0</v>
      </c>
      <c r="G41" s="28">
        <v>0</v>
      </c>
      <c r="H41" s="28">
        <v>0</v>
      </c>
      <c r="I41" s="28">
        <v>0</v>
      </c>
      <c r="J41" s="28">
        <v>0</v>
      </c>
      <c r="K41" s="28">
        <v>0</v>
      </c>
      <c r="L41" s="28">
        <v>0</v>
      </c>
      <c r="M41" s="28">
        <v>0</v>
      </c>
      <c r="N41" s="28">
        <v>0</v>
      </c>
      <c r="O41" s="28">
        <v>0</v>
      </c>
      <c r="P41" s="28">
        <f t="shared" si="13"/>
        <v>0</v>
      </c>
    </row>
    <row r="42" spans="1:16" ht="16.5" x14ac:dyDescent="0.2">
      <c r="A42" s="9" t="s">
        <v>51</v>
      </c>
      <c r="B42" s="28">
        <v>169657636</v>
      </c>
      <c r="C42" s="28">
        <v>169657636</v>
      </c>
      <c r="D42" s="28">
        <v>13272260</v>
      </c>
      <c r="E42" s="28">
        <v>13272260</v>
      </c>
      <c r="F42" s="28">
        <v>13272260</v>
      </c>
      <c r="G42" s="28">
        <v>0</v>
      </c>
      <c r="H42" s="28">
        <v>0</v>
      </c>
      <c r="I42" s="28">
        <v>0</v>
      </c>
      <c r="J42" s="28">
        <v>0</v>
      </c>
      <c r="K42" s="28">
        <v>0</v>
      </c>
      <c r="L42" s="28">
        <v>0</v>
      </c>
      <c r="M42" s="28">
        <v>0</v>
      </c>
      <c r="N42" s="28">
        <v>0</v>
      </c>
      <c r="O42" s="28">
        <v>0</v>
      </c>
      <c r="P42" s="28">
        <f t="shared" si="13"/>
        <v>39816780</v>
      </c>
    </row>
    <row r="43" spans="1:16" ht="16.5" x14ac:dyDescent="0.2">
      <c r="A43" s="9" t="s">
        <v>52</v>
      </c>
      <c r="B43" s="28">
        <f>IFERROR(VLOOKUP(#REF!,[1]SIGEF!#REF!,15,0),0)</f>
        <v>0</v>
      </c>
      <c r="C43" s="28">
        <f>IFERROR(VLOOKUP(#REF!,[1]SIGEF!#REF!,15,0),0)</f>
        <v>0</v>
      </c>
      <c r="D43" s="28">
        <f>IFERROR(VLOOKUP(#REF!,[1]SIGEF!#REF!,15,0),0)</f>
        <v>0</v>
      </c>
      <c r="E43" s="28">
        <v>0</v>
      </c>
      <c r="F43" s="28">
        <v>0</v>
      </c>
      <c r="G43" s="28">
        <v>0</v>
      </c>
      <c r="H43" s="28">
        <v>0</v>
      </c>
      <c r="I43" s="28">
        <v>0</v>
      </c>
      <c r="J43" s="28">
        <v>0</v>
      </c>
      <c r="K43" s="28">
        <v>0</v>
      </c>
      <c r="L43" s="28">
        <v>0</v>
      </c>
      <c r="M43" s="28">
        <v>0</v>
      </c>
      <c r="N43" s="28">
        <v>0</v>
      </c>
      <c r="O43" s="28">
        <v>0</v>
      </c>
      <c r="P43" s="28">
        <f t="shared" si="13"/>
        <v>0</v>
      </c>
    </row>
    <row r="44" spans="1:16" x14ac:dyDescent="0.2">
      <c r="A44" s="7" t="s">
        <v>53</v>
      </c>
      <c r="B44" s="28">
        <f>IFERROR(VLOOKUP(#REF!,[1]SIGEF!#REF!,15,0),0)</f>
        <v>0</v>
      </c>
      <c r="C44" s="28">
        <f>IFERROR(VLOOKUP(#REF!,[1]SIGEF!#REF!,15,0),0)</f>
        <v>0</v>
      </c>
      <c r="D44" s="28">
        <f>IFERROR(VLOOKUP(#REF!,[1]SIGEF!#REF!,15,0),0)</f>
        <v>0</v>
      </c>
      <c r="E44" s="28">
        <v>0</v>
      </c>
      <c r="F44" s="28">
        <v>0</v>
      </c>
      <c r="G44" s="28">
        <v>0</v>
      </c>
      <c r="H44" s="28">
        <v>0</v>
      </c>
      <c r="I44" s="28">
        <v>0</v>
      </c>
      <c r="J44" s="28">
        <v>0</v>
      </c>
      <c r="K44" s="28">
        <v>0</v>
      </c>
      <c r="L44" s="28">
        <v>0</v>
      </c>
      <c r="M44" s="28">
        <v>0</v>
      </c>
      <c r="N44" s="28">
        <v>0</v>
      </c>
      <c r="O44" s="28">
        <v>0</v>
      </c>
      <c r="P44" s="28">
        <f t="shared" si="13"/>
        <v>0</v>
      </c>
    </row>
    <row r="45" spans="1:16" x14ac:dyDescent="0.2">
      <c r="A45" s="9" t="s">
        <v>54</v>
      </c>
      <c r="B45" s="28">
        <v>11556832</v>
      </c>
      <c r="C45" s="28">
        <v>11556832</v>
      </c>
      <c r="D45" s="28">
        <v>0</v>
      </c>
      <c r="E45" s="28"/>
      <c r="F45" s="28"/>
      <c r="G45" s="28">
        <v>0</v>
      </c>
      <c r="H45" s="28">
        <v>0</v>
      </c>
      <c r="I45" s="28">
        <v>0</v>
      </c>
      <c r="J45" s="28">
        <v>0</v>
      </c>
      <c r="K45" s="28">
        <v>0</v>
      </c>
      <c r="L45" s="28">
        <v>0</v>
      </c>
      <c r="M45" s="28">
        <v>0</v>
      </c>
      <c r="N45" s="28">
        <v>0</v>
      </c>
      <c r="O45" s="28">
        <v>0</v>
      </c>
      <c r="P45" s="28">
        <f t="shared" si="13"/>
        <v>0</v>
      </c>
    </row>
    <row r="46" spans="1:16" ht="16.5" x14ac:dyDescent="0.2">
      <c r="A46" s="9" t="s">
        <v>55</v>
      </c>
      <c r="B46" s="28">
        <v>235683132</v>
      </c>
      <c r="C46" s="28">
        <v>235683132</v>
      </c>
      <c r="D46" s="28">
        <v>485862.66</v>
      </c>
      <c r="E46" s="28">
        <v>38794656.659999996</v>
      </c>
      <c r="F46" s="28">
        <v>11362308.66</v>
      </c>
      <c r="G46" s="28">
        <v>0</v>
      </c>
      <c r="H46" s="28">
        <v>0</v>
      </c>
      <c r="I46" s="28">
        <v>0</v>
      </c>
      <c r="J46" s="28">
        <v>0</v>
      </c>
      <c r="K46" s="28">
        <v>0</v>
      </c>
      <c r="L46" s="28">
        <v>0</v>
      </c>
      <c r="M46" s="28">
        <v>0</v>
      </c>
      <c r="N46" s="28">
        <v>0</v>
      </c>
      <c r="O46" s="28">
        <v>0</v>
      </c>
      <c r="P46" s="28">
        <f t="shared" si="13"/>
        <v>50642827.979999989</v>
      </c>
    </row>
    <row r="47" spans="1:16" s="12" customFormat="1" ht="15" x14ac:dyDescent="0.2">
      <c r="A47" s="5" t="s">
        <v>56</v>
      </c>
      <c r="B47" s="27">
        <f t="shared" ref="B47:C47" si="14">SUM(B48:B53)</f>
        <v>45000000</v>
      </c>
      <c r="C47" s="27">
        <f t="shared" si="14"/>
        <v>45000000</v>
      </c>
      <c r="D47" s="27">
        <f t="shared" ref="D47:N47" si="15">SUM(D48:D53)</f>
        <v>3750000</v>
      </c>
      <c r="E47" s="27">
        <f t="shared" si="15"/>
        <v>3750000</v>
      </c>
      <c r="F47" s="27">
        <f t="shared" si="15"/>
        <v>3750000</v>
      </c>
      <c r="G47" s="27">
        <f t="shared" si="15"/>
        <v>0</v>
      </c>
      <c r="H47" s="27">
        <f t="shared" si="15"/>
        <v>0</v>
      </c>
      <c r="I47" s="27">
        <f t="shared" si="15"/>
        <v>0</v>
      </c>
      <c r="J47" s="27">
        <f t="shared" si="15"/>
        <v>0</v>
      </c>
      <c r="K47" s="27">
        <f t="shared" si="15"/>
        <v>0</v>
      </c>
      <c r="L47" s="27">
        <f t="shared" si="15"/>
        <v>0</v>
      </c>
      <c r="M47" s="27">
        <f t="shared" si="15"/>
        <v>0</v>
      </c>
      <c r="N47" s="27">
        <f t="shared" si="15"/>
        <v>0</v>
      </c>
      <c r="O47" s="27">
        <f t="shared" ref="O47:P47" si="16">SUM(O48:O53)</f>
        <v>0</v>
      </c>
      <c r="P47" s="27">
        <f t="shared" si="16"/>
        <v>11250000</v>
      </c>
    </row>
    <row r="48" spans="1:16" x14ac:dyDescent="0.2">
      <c r="A48" s="9" t="s">
        <v>57</v>
      </c>
      <c r="B48" s="28">
        <f>IFERROR(VLOOKUP(#REF!,[1]SIGEF!#REF!,15,0),0)</f>
        <v>0</v>
      </c>
      <c r="C48" s="28">
        <f>IFERROR(VLOOKUP(#REF!,[1]SIGEF!#REF!,15,0),0)</f>
        <v>0</v>
      </c>
      <c r="D48" s="28">
        <f>IFERROR(VLOOKUP(#REF!,[1]SIGEF!#REF!,15,0),0)</f>
        <v>0</v>
      </c>
      <c r="E48" s="28">
        <v>0</v>
      </c>
      <c r="F48" s="28">
        <v>0</v>
      </c>
      <c r="G48" s="28">
        <v>0</v>
      </c>
      <c r="H48" s="28">
        <v>0</v>
      </c>
      <c r="I48" s="28">
        <v>0</v>
      </c>
      <c r="J48" s="28">
        <v>0</v>
      </c>
      <c r="K48" s="28">
        <v>0</v>
      </c>
      <c r="L48" s="28">
        <v>0</v>
      </c>
      <c r="M48" s="28">
        <v>0</v>
      </c>
      <c r="N48" s="28">
        <v>0</v>
      </c>
      <c r="O48" s="28">
        <v>0</v>
      </c>
      <c r="P48" s="28">
        <f t="shared" si="13"/>
        <v>0</v>
      </c>
    </row>
    <row r="49" spans="1:16" ht="16.5" x14ac:dyDescent="0.2">
      <c r="A49" s="9" t="s">
        <v>58</v>
      </c>
      <c r="B49" s="28">
        <v>45000000</v>
      </c>
      <c r="C49" s="28">
        <v>45000000</v>
      </c>
      <c r="D49" s="28">
        <v>3750000</v>
      </c>
      <c r="E49" s="28">
        <v>3750000</v>
      </c>
      <c r="F49" s="28">
        <v>3750000</v>
      </c>
      <c r="G49" s="28">
        <v>0</v>
      </c>
      <c r="H49" s="28">
        <v>0</v>
      </c>
      <c r="I49" s="28">
        <v>0</v>
      </c>
      <c r="J49" s="28">
        <v>0</v>
      </c>
      <c r="K49" s="28">
        <v>0</v>
      </c>
      <c r="L49" s="28">
        <v>0</v>
      </c>
      <c r="M49" s="28">
        <v>0</v>
      </c>
      <c r="N49" s="28">
        <v>0</v>
      </c>
      <c r="O49" s="28">
        <v>0</v>
      </c>
      <c r="P49" s="28">
        <f t="shared" si="13"/>
        <v>11250000</v>
      </c>
    </row>
    <row r="50" spans="1:16" ht="16.5" x14ac:dyDescent="0.2">
      <c r="A50" s="9" t="s">
        <v>59</v>
      </c>
      <c r="B50" s="28">
        <f>IFERROR(VLOOKUP(#REF!,[1]SIGEF!#REF!,15,0),0)</f>
        <v>0</v>
      </c>
      <c r="C50" s="28">
        <f>IFERROR(VLOOKUP(#REF!,[1]SIGEF!#REF!,15,0),0)</f>
        <v>0</v>
      </c>
      <c r="D50" s="28">
        <f>IFERROR(VLOOKUP(#REF!,[1]SIGEF!#REF!,15,0),0)</f>
        <v>0</v>
      </c>
      <c r="E50" s="28">
        <v>0</v>
      </c>
      <c r="F50" s="28">
        <v>0</v>
      </c>
      <c r="G50" s="28">
        <v>0</v>
      </c>
      <c r="H50" s="28">
        <v>0</v>
      </c>
      <c r="I50" s="28">
        <v>0</v>
      </c>
      <c r="J50" s="28">
        <v>0</v>
      </c>
      <c r="K50" s="28">
        <v>0</v>
      </c>
      <c r="L50" s="28">
        <v>0</v>
      </c>
      <c r="M50" s="28">
        <v>0</v>
      </c>
      <c r="N50" s="28">
        <v>0</v>
      </c>
      <c r="O50" s="28">
        <v>0</v>
      </c>
      <c r="P50" s="28">
        <f t="shared" si="13"/>
        <v>0</v>
      </c>
    </row>
    <row r="51" spans="1:16" ht="16.5" x14ac:dyDescent="0.2">
      <c r="A51" s="9" t="s">
        <v>60</v>
      </c>
      <c r="B51" s="28">
        <f>IFERROR(VLOOKUP(#REF!,[1]SIGEF!#REF!,15,0),0)</f>
        <v>0</v>
      </c>
      <c r="C51" s="28">
        <f>IFERROR(VLOOKUP(#REF!,[1]SIGEF!#REF!,15,0),0)</f>
        <v>0</v>
      </c>
      <c r="D51" s="28">
        <f>IFERROR(VLOOKUP(#REF!,[1]SIGEF!#REF!,15,0),0)</f>
        <v>0</v>
      </c>
      <c r="E51" s="28">
        <v>0</v>
      </c>
      <c r="F51" s="28">
        <v>0</v>
      </c>
      <c r="G51" s="28">
        <v>0</v>
      </c>
      <c r="H51" s="28">
        <v>0</v>
      </c>
      <c r="I51" s="28">
        <v>0</v>
      </c>
      <c r="J51" s="28">
        <v>0</v>
      </c>
      <c r="K51" s="28">
        <v>0</v>
      </c>
      <c r="L51" s="28">
        <v>0</v>
      </c>
      <c r="M51" s="28">
        <v>0</v>
      </c>
      <c r="N51" s="28">
        <v>0</v>
      </c>
      <c r="O51" s="28">
        <v>0</v>
      </c>
      <c r="P51" s="28">
        <f t="shared" si="13"/>
        <v>0</v>
      </c>
    </row>
    <row r="52" spans="1:16" x14ac:dyDescent="0.2">
      <c r="A52" s="9" t="s">
        <v>61</v>
      </c>
      <c r="B52" s="28">
        <f>IFERROR(VLOOKUP(#REF!,[1]SIGEF!#REF!,15,0),0)</f>
        <v>0</v>
      </c>
      <c r="C52" s="28">
        <f>IFERROR(VLOOKUP(#REF!,[1]SIGEF!#REF!,15,0),0)</f>
        <v>0</v>
      </c>
      <c r="D52" s="28">
        <f>IFERROR(VLOOKUP(#REF!,[1]SIGEF!#REF!,15,0),0)</f>
        <v>0</v>
      </c>
      <c r="E52" s="28">
        <v>0</v>
      </c>
      <c r="F52" s="28">
        <v>0</v>
      </c>
      <c r="G52" s="28">
        <v>0</v>
      </c>
      <c r="H52" s="28">
        <v>0</v>
      </c>
      <c r="I52" s="28">
        <v>0</v>
      </c>
      <c r="J52" s="28">
        <v>0</v>
      </c>
      <c r="K52" s="28">
        <v>0</v>
      </c>
      <c r="L52" s="28">
        <v>0</v>
      </c>
      <c r="M52" s="28">
        <v>0</v>
      </c>
      <c r="N52" s="28">
        <v>0</v>
      </c>
      <c r="O52" s="28">
        <v>0</v>
      </c>
      <c r="P52" s="28">
        <f t="shared" si="13"/>
        <v>0</v>
      </c>
    </row>
    <row r="53" spans="1:16" ht="16.5" x14ac:dyDescent="0.2">
      <c r="A53" s="9" t="s">
        <v>62</v>
      </c>
      <c r="B53" s="28">
        <f>IFERROR(VLOOKUP(#REF!,[1]SIGEF!#REF!,15,0),0)</f>
        <v>0</v>
      </c>
      <c r="C53" s="28">
        <f>IFERROR(VLOOKUP(#REF!,[1]SIGEF!#REF!,15,0),0)</f>
        <v>0</v>
      </c>
      <c r="D53" s="28">
        <f>IFERROR(VLOOKUP(#REF!,[1]SIGEF!#REF!,15,0),0)</f>
        <v>0</v>
      </c>
      <c r="E53" s="28">
        <v>0</v>
      </c>
      <c r="F53" s="28">
        <v>0</v>
      </c>
      <c r="G53" s="28">
        <v>0</v>
      </c>
      <c r="H53" s="28">
        <v>0</v>
      </c>
      <c r="I53" s="28">
        <v>0</v>
      </c>
      <c r="J53" s="28">
        <v>0</v>
      </c>
      <c r="K53" s="28">
        <v>0</v>
      </c>
      <c r="L53" s="28">
        <v>0</v>
      </c>
      <c r="M53" s="28">
        <v>0</v>
      </c>
      <c r="N53" s="28">
        <v>0</v>
      </c>
      <c r="O53" s="28">
        <v>0</v>
      </c>
      <c r="P53" s="28">
        <f t="shared" si="13"/>
        <v>0</v>
      </c>
    </row>
    <row r="54" spans="1:16" ht="16.149999999999999" customHeight="1" x14ac:dyDescent="0.2">
      <c r="A54" s="5" t="s">
        <v>63</v>
      </c>
      <c r="B54" s="27">
        <f t="shared" ref="B54:C54" si="17">B55+B56+B58+B59+B60+B62+B57+B63+B61</f>
        <v>16683253</v>
      </c>
      <c r="C54" s="27">
        <f t="shared" si="17"/>
        <v>18883253</v>
      </c>
      <c r="D54" s="27">
        <f t="shared" ref="D54:N54" si="18">D55+D56+D58+D59+D60+D62+D57+D63+D61</f>
        <v>0</v>
      </c>
      <c r="E54" s="27">
        <f t="shared" si="18"/>
        <v>83999.94</v>
      </c>
      <c r="F54" s="27">
        <f t="shared" si="18"/>
        <v>1007573.3200000001</v>
      </c>
      <c r="G54" s="27">
        <f t="shared" si="18"/>
        <v>0</v>
      </c>
      <c r="H54" s="27">
        <f t="shared" si="18"/>
        <v>0</v>
      </c>
      <c r="I54" s="27">
        <f t="shared" si="18"/>
        <v>0</v>
      </c>
      <c r="J54" s="27">
        <f t="shared" si="18"/>
        <v>0</v>
      </c>
      <c r="K54" s="27">
        <f t="shared" si="18"/>
        <v>0</v>
      </c>
      <c r="L54" s="27">
        <f t="shared" si="18"/>
        <v>0</v>
      </c>
      <c r="M54" s="27">
        <f t="shared" si="18"/>
        <v>0</v>
      </c>
      <c r="N54" s="27">
        <f t="shared" si="18"/>
        <v>0</v>
      </c>
      <c r="O54" s="27">
        <f t="shared" ref="O54:P54" si="19">O55+O56+O58+O59+O60+O62+O57+O63+O61</f>
        <v>0</v>
      </c>
      <c r="P54" s="27">
        <f t="shared" si="19"/>
        <v>1091573.26</v>
      </c>
    </row>
    <row r="55" spans="1:16" x14ac:dyDescent="0.2">
      <c r="A55" s="7" t="s">
        <v>64</v>
      </c>
      <c r="B55" s="28">
        <v>7700000</v>
      </c>
      <c r="C55" s="28">
        <v>8000000</v>
      </c>
      <c r="D55" s="28">
        <v>0</v>
      </c>
      <c r="E55" s="28">
        <v>83999.94</v>
      </c>
      <c r="F55" s="28">
        <v>16620.259999999998</v>
      </c>
      <c r="G55" s="28">
        <v>0</v>
      </c>
      <c r="H55" s="28">
        <v>0</v>
      </c>
      <c r="I55" s="28">
        <v>0</v>
      </c>
      <c r="J55" s="28">
        <v>0</v>
      </c>
      <c r="K55" s="28">
        <v>0</v>
      </c>
      <c r="L55" s="28">
        <v>0</v>
      </c>
      <c r="M55" s="28">
        <v>0</v>
      </c>
      <c r="N55" s="28">
        <v>0</v>
      </c>
      <c r="O55" s="28">
        <v>0</v>
      </c>
      <c r="P55" s="28">
        <f t="shared" si="13"/>
        <v>100620.2</v>
      </c>
    </row>
    <row r="56" spans="1:16" ht="16.5" x14ac:dyDescent="0.2">
      <c r="A56" s="9" t="s">
        <v>65</v>
      </c>
      <c r="B56" s="28">
        <v>3970000</v>
      </c>
      <c r="C56" s="28">
        <v>3970000</v>
      </c>
      <c r="D56" s="28">
        <v>0</v>
      </c>
      <c r="E56" s="28">
        <v>0</v>
      </c>
      <c r="F56" s="28">
        <v>990953.06</v>
      </c>
      <c r="G56" s="28">
        <v>0</v>
      </c>
      <c r="H56" s="28">
        <v>0</v>
      </c>
      <c r="I56" s="28">
        <v>0</v>
      </c>
      <c r="J56" s="28">
        <v>0</v>
      </c>
      <c r="K56" s="28">
        <v>0</v>
      </c>
      <c r="L56" s="28">
        <v>0</v>
      </c>
      <c r="M56" s="28">
        <v>0</v>
      </c>
      <c r="N56" s="28">
        <v>0</v>
      </c>
      <c r="O56" s="28">
        <v>0</v>
      </c>
      <c r="P56" s="28">
        <f t="shared" si="13"/>
        <v>990953.06</v>
      </c>
    </row>
    <row r="57" spans="1:16" x14ac:dyDescent="0.2">
      <c r="A57" s="9" t="s">
        <v>66</v>
      </c>
      <c r="B57" s="28">
        <v>0</v>
      </c>
      <c r="C57" s="28">
        <v>800000</v>
      </c>
      <c r="D57" s="28">
        <v>0</v>
      </c>
      <c r="E57" s="28">
        <v>0</v>
      </c>
      <c r="F57" s="28">
        <v>0</v>
      </c>
      <c r="G57" s="28">
        <v>0</v>
      </c>
      <c r="H57" s="28">
        <v>0</v>
      </c>
      <c r="I57" s="28">
        <v>0</v>
      </c>
      <c r="J57" s="28">
        <v>0</v>
      </c>
      <c r="K57" s="28">
        <v>0</v>
      </c>
      <c r="L57" s="28">
        <v>0</v>
      </c>
      <c r="M57" s="28">
        <v>0</v>
      </c>
      <c r="N57" s="28">
        <v>0</v>
      </c>
      <c r="O57" s="28">
        <v>0</v>
      </c>
      <c r="P57" s="28">
        <f t="shared" si="13"/>
        <v>0</v>
      </c>
    </row>
    <row r="58" spans="1:16" x14ac:dyDescent="0.2">
      <c r="A58" s="9" t="s">
        <v>67</v>
      </c>
      <c r="B58" s="28">
        <v>0</v>
      </c>
      <c r="C58" s="28">
        <v>300000</v>
      </c>
      <c r="D58" s="28">
        <v>0</v>
      </c>
      <c r="E58" s="28">
        <v>0</v>
      </c>
      <c r="F58" s="28">
        <v>0</v>
      </c>
      <c r="G58" s="28">
        <v>0</v>
      </c>
      <c r="H58" s="28">
        <v>0</v>
      </c>
      <c r="I58" s="28">
        <v>0</v>
      </c>
      <c r="J58" s="28">
        <v>0</v>
      </c>
      <c r="K58" s="28">
        <v>0</v>
      </c>
      <c r="L58" s="28">
        <v>0</v>
      </c>
      <c r="M58" s="28">
        <v>0</v>
      </c>
      <c r="N58" s="28">
        <v>0</v>
      </c>
      <c r="O58" s="28">
        <v>0</v>
      </c>
      <c r="P58" s="28">
        <f t="shared" si="13"/>
        <v>0</v>
      </c>
    </row>
    <row r="59" spans="1:16" x14ac:dyDescent="0.2">
      <c r="A59" s="9" t="s">
        <v>68</v>
      </c>
      <c r="B59" s="28">
        <v>5013253</v>
      </c>
      <c r="C59" s="28">
        <v>5313253</v>
      </c>
      <c r="D59" s="28">
        <v>0</v>
      </c>
      <c r="E59" s="28">
        <v>0</v>
      </c>
      <c r="F59" s="28">
        <v>0</v>
      </c>
      <c r="G59" s="28">
        <v>0</v>
      </c>
      <c r="H59" s="28">
        <v>0</v>
      </c>
      <c r="I59" s="28">
        <v>0</v>
      </c>
      <c r="J59" s="28">
        <v>0</v>
      </c>
      <c r="K59" s="28">
        <v>0</v>
      </c>
      <c r="L59" s="28">
        <v>0</v>
      </c>
      <c r="M59" s="28">
        <v>0</v>
      </c>
      <c r="N59" s="28">
        <v>0</v>
      </c>
      <c r="O59" s="28">
        <v>0</v>
      </c>
      <c r="P59" s="28">
        <f t="shared" si="13"/>
        <v>0</v>
      </c>
    </row>
    <row r="60" spans="1:16" x14ac:dyDescent="0.2">
      <c r="A60" s="9" t="s">
        <v>69</v>
      </c>
      <c r="B60" s="28">
        <v>0</v>
      </c>
      <c r="C60" s="28">
        <v>500000</v>
      </c>
      <c r="D60" s="28">
        <v>0</v>
      </c>
      <c r="E60" s="28">
        <v>0</v>
      </c>
      <c r="F60" s="28">
        <v>0</v>
      </c>
      <c r="G60" s="28">
        <v>0</v>
      </c>
      <c r="H60" s="28">
        <v>0</v>
      </c>
      <c r="I60" s="28">
        <v>0</v>
      </c>
      <c r="J60" s="28">
        <v>0</v>
      </c>
      <c r="K60" s="28">
        <v>0</v>
      </c>
      <c r="L60" s="28">
        <v>0</v>
      </c>
      <c r="M60" s="28">
        <v>0</v>
      </c>
      <c r="N60" s="28">
        <v>0</v>
      </c>
      <c r="O60" s="28">
        <v>0</v>
      </c>
      <c r="P60" s="28">
        <f t="shared" si="13"/>
        <v>0</v>
      </c>
    </row>
    <row r="61" spans="1:16" x14ac:dyDescent="0.2">
      <c r="A61" s="7" t="s">
        <v>70</v>
      </c>
      <c r="B61" s="28">
        <f>IFERROR(VLOOKUP(#REF!,[1]SIGEF!#REF!,15,0),0)</f>
        <v>0</v>
      </c>
      <c r="C61" s="28">
        <f>IFERROR(VLOOKUP(#REF!,[1]SIGEF!#REF!,15,0),0)</f>
        <v>0</v>
      </c>
      <c r="D61" s="28">
        <f>IFERROR(VLOOKUP(#REF!,[1]SIGEF!#REF!,15,0),0)</f>
        <v>0</v>
      </c>
      <c r="E61" s="28">
        <v>0</v>
      </c>
      <c r="F61" s="28">
        <v>0</v>
      </c>
      <c r="G61" s="28">
        <v>0</v>
      </c>
      <c r="H61" s="28">
        <v>0</v>
      </c>
      <c r="I61" s="28">
        <v>0</v>
      </c>
      <c r="J61" s="28">
        <v>0</v>
      </c>
      <c r="K61" s="28">
        <v>0</v>
      </c>
      <c r="L61" s="28">
        <v>0</v>
      </c>
      <c r="M61" s="28">
        <v>0</v>
      </c>
      <c r="N61" s="28">
        <v>0</v>
      </c>
      <c r="O61" s="28">
        <v>0</v>
      </c>
      <c r="P61" s="28">
        <f t="shared" si="13"/>
        <v>0</v>
      </c>
    </row>
    <row r="62" spans="1:16" x14ac:dyDescent="0.2">
      <c r="A62" s="7" t="s">
        <v>71</v>
      </c>
      <c r="B62" s="28">
        <f>IFERROR(VLOOKUP(#REF!,[1]SIGEF!#REF!,15,0),0)</f>
        <v>0</v>
      </c>
      <c r="C62" s="28">
        <f>IFERROR(VLOOKUP(#REF!,[1]SIGEF!#REF!,15,0),0)</f>
        <v>0</v>
      </c>
      <c r="D62" s="28">
        <v>0</v>
      </c>
      <c r="E62" s="28">
        <v>0</v>
      </c>
      <c r="F62" s="28">
        <v>0</v>
      </c>
      <c r="G62" s="28">
        <v>0</v>
      </c>
      <c r="H62" s="28">
        <v>0</v>
      </c>
      <c r="I62" s="28">
        <v>0</v>
      </c>
      <c r="J62" s="28">
        <v>0</v>
      </c>
      <c r="K62" s="28">
        <v>0</v>
      </c>
      <c r="L62" s="28">
        <v>0</v>
      </c>
      <c r="M62" s="28">
        <v>0</v>
      </c>
      <c r="N62" s="28">
        <v>0</v>
      </c>
      <c r="O62" s="28">
        <v>0</v>
      </c>
      <c r="P62" s="28">
        <f t="shared" si="13"/>
        <v>0</v>
      </c>
    </row>
    <row r="63" spans="1:16" ht="16.5" x14ac:dyDescent="0.2">
      <c r="A63" s="9" t="s">
        <v>72</v>
      </c>
      <c r="B63" s="28">
        <f>IFERROR(VLOOKUP(#REF!,[1]SIGEF!#REF!,15,0),0)</f>
        <v>0</v>
      </c>
      <c r="C63" s="28">
        <f>IFERROR(VLOOKUP(#REF!,[1]SIGEF!#REF!,15,0),0)</f>
        <v>0</v>
      </c>
      <c r="D63" s="28">
        <f>IFERROR(VLOOKUP(#REF!,[1]SIGEF!#REF!,15,0),0)</f>
        <v>0</v>
      </c>
      <c r="E63" s="28">
        <v>0</v>
      </c>
      <c r="F63" s="28">
        <v>0</v>
      </c>
      <c r="G63" s="28">
        <v>0</v>
      </c>
      <c r="H63" s="28">
        <v>0</v>
      </c>
      <c r="I63" s="28">
        <v>0</v>
      </c>
      <c r="J63" s="28">
        <v>0</v>
      </c>
      <c r="K63" s="28">
        <v>0</v>
      </c>
      <c r="L63" s="28">
        <v>0</v>
      </c>
      <c r="M63" s="28">
        <v>0</v>
      </c>
      <c r="N63" s="28">
        <v>0</v>
      </c>
      <c r="O63" s="28">
        <v>0</v>
      </c>
      <c r="P63" s="28">
        <f t="shared" si="13"/>
        <v>0</v>
      </c>
    </row>
    <row r="64" spans="1:16" x14ac:dyDescent="0.2">
      <c r="A64" s="13" t="s">
        <v>73</v>
      </c>
      <c r="B64" s="27">
        <f t="shared" ref="B64:C64" si="20">B65+B66+B67+B68</f>
        <v>0</v>
      </c>
      <c r="C64" s="27">
        <f t="shared" si="20"/>
        <v>0</v>
      </c>
      <c r="D64" s="27">
        <f t="shared" ref="D64:N64" si="21">D65+D66+D67+D68</f>
        <v>0</v>
      </c>
      <c r="E64" s="27">
        <f t="shared" si="21"/>
        <v>0</v>
      </c>
      <c r="F64" s="27">
        <f t="shared" si="21"/>
        <v>0</v>
      </c>
      <c r="G64" s="27">
        <f t="shared" si="21"/>
        <v>0</v>
      </c>
      <c r="H64" s="27">
        <f t="shared" si="21"/>
        <v>0</v>
      </c>
      <c r="I64" s="27">
        <f t="shared" si="21"/>
        <v>0</v>
      </c>
      <c r="J64" s="27">
        <f t="shared" si="21"/>
        <v>0</v>
      </c>
      <c r="K64" s="27">
        <f t="shared" si="21"/>
        <v>0</v>
      </c>
      <c r="L64" s="27">
        <f t="shared" si="21"/>
        <v>0</v>
      </c>
      <c r="M64" s="27">
        <f t="shared" si="21"/>
        <v>0</v>
      </c>
      <c r="N64" s="27">
        <f t="shared" si="21"/>
        <v>0</v>
      </c>
      <c r="O64" s="27">
        <f t="shared" ref="O64:P64" si="22">O65+O66+O67+O68</f>
        <v>0</v>
      </c>
      <c r="P64" s="27">
        <f t="shared" si="22"/>
        <v>0</v>
      </c>
    </row>
    <row r="65" spans="1:16" x14ac:dyDescent="0.2">
      <c r="A65" s="7" t="s">
        <v>74</v>
      </c>
      <c r="B65" s="28">
        <f>IFERROR(VLOOKUP(#REF!,[1]SIGEF!#REF!,15,0),0)</f>
        <v>0</v>
      </c>
      <c r="C65" s="28">
        <f>IFERROR(VLOOKUP(#REF!,[1]SIGEF!#REF!,15,0),0)</f>
        <v>0</v>
      </c>
      <c r="D65" s="28">
        <f>IFERROR(VLOOKUP(#REF!,[1]SIGEF!#REF!,15,0),0)</f>
        <v>0</v>
      </c>
      <c r="E65" s="28">
        <v>0</v>
      </c>
      <c r="F65" s="28">
        <v>0</v>
      </c>
      <c r="G65" s="28">
        <v>0</v>
      </c>
      <c r="H65" s="28">
        <v>0</v>
      </c>
      <c r="I65" s="28">
        <v>0</v>
      </c>
      <c r="J65" s="28">
        <v>0</v>
      </c>
      <c r="K65" s="28">
        <v>0</v>
      </c>
      <c r="L65" s="28">
        <v>0</v>
      </c>
      <c r="M65" s="28">
        <v>0</v>
      </c>
      <c r="N65" s="28">
        <v>0</v>
      </c>
      <c r="O65" s="28">
        <v>0</v>
      </c>
      <c r="P65" s="28">
        <f t="shared" si="13"/>
        <v>0</v>
      </c>
    </row>
    <row r="66" spans="1:16" x14ac:dyDescent="0.2">
      <c r="A66" s="7" t="s">
        <v>75</v>
      </c>
      <c r="B66" s="28">
        <f>IFERROR(VLOOKUP(#REF!,[1]SIGEF!#REF!,15,0),0)</f>
        <v>0</v>
      </c>
      <c r="C66" s="28">
        <f>IFERROR(VLOOKUP(#REF!,[1]SIGEF!#REF!,15,0),0)</f>
        <v>0</v>
      </c>
      <c r="D66" s="28">
        <f>IFERROR(VLOOKUP(#REF!,[1]SIGEF!#REF!,15,0),0)</f>
        <v>0</v>
      </c>
      <c r="E66" s="28">
        <v>0</v>
      </c>
      <c r="F66" s="28">
        <v>0</v>
      </c>
      <c r="G66" s="28">
        <v>0</v>
      </c>
      <c r="H66" s="28">
        <v>0</v>
      </c>
      <c r="I66" s="28">
        <v>0</v>
      </c>
      <c r="J66" s="28">
        <v>0</v>
      </c>
      <c r="K66" s="28">
        <v>0</v>
      </c>
      <c r="L66" s="28">
        <v>0</v>
      </c>
      <c r="M66" s="28">
        <v>0</v>
      </c>
      <c r="N66" s="28">
        <v>0</v>
      </c>
      <c r="O66" s="28">
        <v>0</v>
      </c>
      <c r="P66" s="28">
        <f t="shared" si="13"/>
        <v>0</v>
      </c>
    </row>
    <row r="67" spans="1:16" ht="19.149999999999999" customHeight="1" x14ac:dyDescent="0.2">
      <c r="A67" s="9" t="s">
        <v>76</v>
      </c>
      <c r="B67" s="28">
        <f>IFERROR(VLOOKUP(#REF!,[1]SIGEF!#REF!,15,0),0)</f>
        <v>0</v>
      </c>
      <c r="C67" s="28">
        <f>IFERROR(VLOOKUP(#REF!,[1]SIGEF!#REF!,15,0),0)</f>
        <v>0</v>
      </c>
      <c r="D67" s="28">
        <f>IFERROR(VLOOKUP(#REF!,[1]SIGEF!#REF!,15,0),0)</f>
        <v>0</v>
      </c>
      <c r="E67" s="28">
        <v>0</v>
      </c>
      <c r="F67" s="28">
        <v>0</v>
      </c>
      <c r="G67" s="28">
        <v>0</v>
      </c>
      <c r="H67" s="28">
        <v>0</v>
      </c>
      <c r="I67" s="28">
        <v>0</v>
      </c>
      <c r="J67" s="28">
        <v>0</v>
      </c>
      <c r="K67" s="28">
        <v>0</v>
      </c>
      <c r="L67" s="28">
        <v>0</v>
      </c>
      <c r="M67" s="28">
        <v>0</v>
      </c>
      <c r="N67" s="28">
        <v>0</v>
      </c>
      <c r="O67" s="28">
        <v>0</v>
      </c>
      <c r="P67" s="28">
        <f t="shared" si="13"/>
        <v>0</v>
      </c>
    </row>
    <row r="68" spans="1:16" ht="17.45" customHeight="1" x14ac:dyDescent="0.2">
      <c r="A68" s="9" t="s">
        <v>77</v>
      </c>
      <c r="B68" s="28">
        <f>IFERROR(VLOOKUP(#REF!,[1]SIGEF!#REF!,15,0),0)</f>
        <v>0</v>
      </c>
      <c r="C68" s="28">
        <f>IFERROR(VLOOKUP(#REF!,[1]SIGEF!#REF!,15,0),0)</f>
        <v>0</v>
      </c>
      <c r="D68" s="28">
        <f>IFERROR(VLOOKUP(#REF!,[1]SIGEF!#REF!,15,0),0)</f>
        <v>0</v>
      </c>
      <c r="E68" s="28">
        <v>0</v>
      </c>
      <c r="F68" s="28">
        <v>0</v>
      </c>
      <c r="G68" s="28">
        <v>0</v>
      </c>
      <c r="H68" s="28">
        <v>0</v>
      </c>
      <c r="I68" s="28">
        <v>0</v>
      </c>
      <c r="J68" s="28">
        <v>0</v>
      </c>
      <c r="K68" s="28">
        <v>0</v>
      </c>
      <c r="L68" s="28">
        <v>0</v>
      </c>
      <c r="M68" s="28">
        <v>0</v>
      </c>
      <c r="N68" s="28">
        <v>0</v>
      </c>
      <c r="O68" s="28">
        <v>0</v>
      </c>
      <c r="P68" s="28">
        <f t="shared" si="13"/>
        <v>0</v>
      </c>
    </row>
    <row r="69" spans="1:16" ht="18" customHeight="1" x14ac:dyDescent="0.2">
      <c r="A69" s="5" t="s">
        <v>78</v>
      </c>
      <c r="B69" s="27">
        <f t="shared" ref="B69:C69" si="23">SUM(B70:B71)</f>
        <v>0</v>
      </c>
      <c r="C69" s="27">
        <f t="shared" si="23"/>
        <v>0</v>
      </c>
      <c r="D69" s="27">
        <f t="shared" ref="D69:N69" si="24">SUM(D70:D71)</f>
        <v>0</v>
      </c>
      <c r="E69" s="27">
        <f t="shared" si="24"/>
        <v>0</v>
      </c>
      <c r="F69" s="27">
        <f t="shared" si="24"/>
        <v>0</v>
      </c>
      <c r="G69" s="27">
        <f t="shared" si="24"/>
        <v>0</v>
      </c>
      <c r="H69" s="27">
        <f t="shared" si="24"/>
        <v>0</v>
      </c>
      <c r="I69" s="27">
        <f t="shared" si="24"/>
        <v>0</v>
      </c>
      <c r="J69" s="27">
        <f t="shared" si="24"/>
        <v>0</v>
      </c>
      <c r="K69" s="27">
        <f t="shared" si="24"/>
        <v>0</v>
      </c>
      <c r="L69" s="27">
        <f t="shared" si="24"/>
        <v>0</v>
      </c>
      <c r="M69" s="27">
        <f t="shared" si="24"/>
        <v>0</v>
      </c>
      <c r="N69" s="27">
        <f t="shared" si="24"/>
        <v>0</v>
      </c>
      <c r="O69" s="27">
        <f t="shared" ref="O69:P69" si="25">SUM(O70:O71)</f>
        <v>0</v>
      </c>
      <c r="P69" s="27">
        <f t="shared" si="25"/>
        <v>0</v>
      </c>
    </row>
    <row r="70" spans="1:16" ht="12.6" customHeight="1" x14ac:dyDescent="0.2">
      <c r="A70" s="7" t="s">
        <v>79</v>
      </c>
      <c r="B70" s="28">
        <f>IFERROR(VLOOKUP(#REF!,[1]SIGEF!#REF!,15,0),0)</f>
        <v>0</v>
      </c>
      <c r="C70" s="28">
        <f>IFERROR(VLOOKUP(#REF!,[1]SIGEF!#REF!,15,0),0)</f>
        <v>0</v>
      </c>
      <c r="D70" s="28">
        <f>IFERROR(VLOOKUP(#REF!,[1]SIGEF!#REF!,15,0),0)</f>
        <v>0</v>
      </c>
      <c r="E70" s="28">
        <v>0</v>
      </c>
      <c r="F70" s="28">
        <v>0</v>
      </c>
      <c r="G70" s="28">
        <v>0</v>
      </c>
      <c r="H70" s="28">
        <v>0</v>
      </c>
      <c r="I70" s="28">
        <v>0</v>
      </c>
      <c r="J70" s="28">
        <v>0</v>
      </c>
      <c r="K70" s="28">
        <v>0</v>
      </c>
      <c r="L70" s="28">
        <v>0</v>
      </c>
      <c r="M70" s="28">
        <v>0</v>
      </c>
      <c r="N70" s="28">
        <v>0</v>
      </c>
      <c r="O70" s="28">
        <v>0</v>
      </c>
      <c r="P70" s="28">
        <f t="shared" si="13"/>
        <v>0</v>
      </c>
    </row>
    <row r="71" spans="1:16" ht="18.600000000000001" customHeight="1" x14ac:dyDescent="0.2">
      <c r="A71" s="9" t="s">
        <v>80</v>
      </c>
      <c r="B71" s="28">
        <f>IFERROR(VLOOKUP(#REF!,[1]SIGEF!#REF!,15,0),0)</f>
        <v>0</v>
      </c>
      <c r="C71" s="28">
        <f>IFERROR(VLOOKUP(#REF!,[1]SIGEF!#REF!,15,0),0)</f>
        <v>0</v>
      </c>
      <c r="D71" s="28">
        <f>IFERROR(VLOOKUP(#REF!,[1]SIGEF!#REF!,15,0),0)</f>
        <v>0</v>
      </c>
      <c r="E71" s="28">
        <v>0</v>
      </c>
      <c r="F71" s="28">
        <v>0</v>
      </c>
      <c r="G71" s="28">
        <v>0</v>
      </c>
      <c r="H71" s="28">
        <v>0</v>
      </c>
      <c r="I71" s="28">
        <v>0</v>
      </c>
      <c r="J71" s="28">
        <v>0</v>
      </c>
      <c r="K71" s="28">
        <v>0</v>
      </c>
      <c r="L71" s="28">
        <v>0</v>
      </c>
      <c r="M71" s="28">
        <v>0</v>
      </c>
      <c r="N71" s="28">
        <v>0</v>
      </c>
      <c r="O71" s="28">
        <v>0</v>
      </c>
      <c r="P71" s="28">
        <f t="shared" si="13"/>
        <v>0</v>
      </c>
    </row>
    <row r="72" spans="1:16" ht="19.899999999999999" customHeight="1" x14ac:dyDescent="0.2">
      <c r="A72" s="13" t="s">
        <v>81</v>
      </c>
      <c r="B72" s="27">
        <f t="shared" ref="B72:C72" si="26">SUM(B73:B75)</f>
        <v>0</v>
      </c>
      <c r="C72" s="27">
        <f t="shared" si="26"/>
        <v>0</v>
      </c>
      <c r="D72" s="27">
        <f t="shared" ref="D72:N72" si="27">SUM(D73:D75)</f>
        <v>0</v>
      </c>
      <c r="E72" s="27">
        <f t="shared" si="27"/>
        <v>0</v>
      </c>
      <c r="F72" s="27">
        <f t="shared" si="27"/>
        <v>0</v>
      </c>
      <c r="G72" s="27">
        <f t="shared" si="27"/>
        <v>0</v>
      </c>
      <c r="H72" s="27">
        <f t="shared" si="27"/>
        <v>0</v>
      </c>
      <c r="I72" s="27">
        <f t="shared" si="27"/>
        <v>0</v>
      </c>
      <c r="J72" s="27">
        <f t="shared" si="27"/>
        <v>0</v>
      </c>
      <c r="K72" s="27">
        <f t="shared" si="27"/>
        <v>0</v>
      </c>
      <c r="L72" s="27">
        <f t="shared" si="27"/>
        <v>0</v>
      </c>
      <c r="M72" s="27">
        <f t="shared" si="27"/>
        <v>0</v>
      </c>
      <c r="N72" s="27">
        <f t="shared" si="27"/>
        <v>0</v>
      </c>
      <c r="O72" s="27">
        <f t="shared" ref="O72:P72" si="28">SUM(O73:O75)</f>
        <v>0</v>
      </c>
      <c r="P72" s="27">
        <f t="shared" si="28"/>
        <v>0</v>
      </c>
    </row>
    <row r="73" spans="1:16" ht="17.45" customHeight="1" x14ac:dyDescent="0.2">
      <c r="A73" s="9" t="s">
        <v>82</v>
      </c>
      <c r="B73" s="28">
        <f>IFERROR(VLOOKUP(#REF!,[1]SIGEF!#REF!,15,0),0)</f>
        <v>0</v>
      </c>
      <c r="C73" s="28">
        <f>IFERROR(VLOOKUP(#REF!,[1]SIGEF!#REF!,15,0),0)</f>
        <v>0</v>
      </c>
      <c r="D73" s="28">
        <f>IFERROR(VLOOKUP(#REF!,[1]SIGEF!#REF!,15,0),0)</f>
        <v>0</v>
      </c>
      <c r="E73" s="28">
        <v>0</v>
      </c>
      <c r="F73" s="28">
        <v>0</v>
      </c>
      <c r="G73" s="28">
        <v>0</v>
      </c>
      <c r="H73" s="28">
        <v>0</v>
      </c>
      <c r="I73" s="28">
        <v>0</v>
      </c>
      <c r="J73" s="28">
        <v>0</v>
      </c>
      <c r="K73" s="28">
        <v>0</v>
      </c>
      <c r="L73" s="28">
        <v>0</v>
      </c>
      <c r="M73" s="28">
        <v>0</v>
      </c>
      <c r="N73" s="28">
        <v>0</v>
      </c>
      <c r="O73" s="28">
        <v>0</v>
      </c>
      <c r="P73" s="28">
        <f t="shared" si="13"/>
        <v>0</v>
      </c>
    </row>
    <row r="74" spans="1:16" ht="16.149999999999999" customHeight="1" x14ac:dyDescent="0.2">
      <c r="A74" s="9" t="s">
        <v>83</v>
      </c>
      <c r="B74" s="28">
        <f>IFERROR(VLOOKUP(#REF!,[1]SIGEF!#REF!,15,0),0)</f>
        <v>0</v>
      </c>
      <c r="C74" s="28">
        <f>IFERROR(VLOOKUP(#REF!,[1]SIGEF!#REF!,15,0),0)</f>
        <v>0</v>
      </c>
      <c r="D74" s="28">
        <f>IFERROR(VLOOKUP(#REF!,[1]SIGEF!#REF!,15,0),0)</f>
        <v>0</v>
      </c>
      <c r="E74" s="28">
        <v>0</v>
      </c>
      <c r="F74" s="28">
        <v>0</v>
      </c>
      <c r="G74" s="28">
        <v>0</v>
      </c>
      <c r="H74" s="28">
        <v>0</v>
      </c>
      <c r="I74" s="28">
        <v>0</v>
      </c>
      <c r="J74" s="28">
        <v>0</v>
      </c>
      <c r="K74" s="28">
        <v>0</v>
      </c>
      <c r="L74" s="28">
        <v>0</v>
      </c>
      <c r="M74" s="28">
        <v>0</v>
      </c>
      <c r="N74" s="28">
        <v>0</v>
      </c>
      <c r="O74" s="28">
        <v>0</v>
      </c>
      <c r="P74" s="28">
        <f t="shared" si="13"/>
        <v>0</v>
      </c>
    </row>
    <row r="75" spans="1:16" ht="21.6" customHeight="1" x14ac:dyDescent="0.2">
      <c r="A75" s="9" t="s">
        <v>84</v>
      </c>
      <c r="B75" s="28">
        <f>IFERROR(VLOOKUP(#REF!,[1]SIGEF!#REF!,15,0),0)</f>
        <v>0</v>
      </c>
      <c r="C75" s="28">
        <f>IFERROR(VLOOKUP(#REF!,[1]SIGEF!#REF!,15,0),0)</f>
        <v>0</v>
      </c>
      <c r="D75" s="28">
        <f>IFERROR(VLOOKUP(#REF!,[1]SIGEF!#REF!,15,0),0)</f>
        <v>0</v>
      </c>
      <c r="E75" s="28">
        <v>0</v>
      </c>
      <c r="F75" s="28">
        <v>0</v>
      </c>
      <c r="G75" s="28">
        <v>0</v>
      </c>
      <c r="H75" s="28">
        <v>0</v>
      </c>
      <c r="I75" s="28">
        <v>0</v>
      </c>
      <c r="J75" s="28">
        <v>0</v>
      </c>
      <c r="K75" s="28">
        <v>0</v>
      </c>
      <c r="L75" s="28">
        <v>0</v>
      </c>
      <c r="M75" s="28">
        <v>0</v>
      </c>
      <c r="N75" s="28">
        <v>0</v>
      </c>
      <c r="O75" s="28">
        <v>0</v>
      </c>
      <c r="P75" s="28">
        <f t="shared" si="13"/>
        <v>0</v>
      </c>
    </row>
    <row r="76" spans="1:16" x14ac:dyDescent="0.2">
      <c r="A76" s="4" t="s">
        <v>85</v>
      </c>
      <c r="B76" s="29">
        <f t="shared" ref="B76:C76" si="29">+B77+B80+B83</f>
        <v>0</v>
      </c>
      <c r="C76" s="29">
        <f t="shared" si="29"/>
        <v>0</v>
      </c>
      <c r="D76" s="29">
        <f t="shared" ref="D76:N76" si="30">+D77+D80+D83</f>
        <v>0</v>
      </c>
      <c r="E76" s="29">
        <f t="shared" si="30"/>
        <v>0</v>
      </c>
      <c r="F76" s="29">
        <f t="shared" si="30"/>
        <v>0</v>
      </c>
      <c r="G76" s="29">
        <f t="shared" si="30"/>
        <v>0</v>
      </c>
      <c r="H76" s="29">
        <f t="shared" si="30"/>
        <v>0</v>
      </c>
      <c r="I76" s="29">
        <f t="shared" si="30"/>
        <v>0</v>
      </c>
      <c r="J76" s="29">
        <f t="shared" si="30"/>
        <v>0</v>
      </c>
      <c r="K76" s="29">
        <f t="shared" si="30"/>
        <v>0</v>
      </c>
      <c r="L76" s="29">
        <f t="shared" si="30"/>
        <v>0</v>
      </c>
      <c r="M76" s="29">
        <f t="shared" si="30"/>
        <v>0</v>
      </c>
      <c r="N76" s="29">
        <f t="shared" si="30"/>
        <v>0</v>
      </c>
      <c r="O76" s="29">
        <f t="shared" ref="O76:P76" si="31">+O77+O80+O83</f>
        <v>0</v>
      </c>
      <c r="P76" s="29">
        <f t="shared" si="31"/>
        <v>0</v>
      </c>
    </row>
    <row r="77" spans="1:16" x14ac:dyDescent="0.2">
      <c r="A77" s="5" t="s">
        <v>86</v>
      </c>
      <c r="B77" s="27">
        <f t="shared" ref="B77:C77" si="32">SUM(B78:B79)</f>
        <v>0</v>
      </c>
      <c r="C77" s="27">
        <f t="shared" si="32"/>
        <v>0</v>
      </c>
      <c r="D77" s="27">
        <f t="shared" ref="D77:N77" si="33">SUM(D78:D79)</f>
        <v>0</v>
      </c>
      <c r="E77" s="27">
        <f t="shared" si="33"/>
        <v>0</v>
      </c>
      <c r="F77" s="27">
        <f t="shared" si="33"/>
        <v>0</v>
      </c>
      <c r="G77" s="27">
        <f t="shared" si="33"/>
        <v>0</v>
      </c>
      <c r="H77" s="27">
        <f t="shared" si="33"/>
        <v>0</v>
      </c>
      <c r="I77" s="27">
        <f t="shared" si="33"/>
        <v>0</v>
      </c>
      <c r="J77" s="27">
        <f t="shared" si="33"/>
        <v>0</v>
      </c>
      <c r="K77" s="27">
        <f t="shared" si="33"/>
        <v>0</v>
      </c>
      <c r="L77" s="27">
        <f t="shared" si="33"/>
        <v>0</v>
      </c>
      <c r="M77" s="27">
        <f t="shared" si="33"/>
        <v>0</v>
      </c>
      <c r="N77" s="27">
        <f t="shared" si="33"/>
        <v>0</v>
      </c>
      <c r="O77" s="27">
        <f t="shared" ref="O77:P77" si="34">SUM(O78:O79)</f>
        <v>0</v>
      </c>
      <c r="P77" s="27">
        <f t="shared" si="34"/>
        <v>0</v>
      </c>
    </row>
    <row r="78" spans="1:16" x14ac:dyDescent="0.2">
      <c r="A78" s="9" t="s">
        <v>87</v>
      </c>
      <c r="B78" s="28">
        <f>IFERROR(VLOOKUP(#REF!,[1]SIGEF!#REF!,14,0),0)</f>
        <v>0</v>
      </c>
      <c r="C78" s="28">
        <f>IFERROR(VLOOKUP(#REF!,[1]SIGEF!#REF!,14,0),0)</f>
        <v>0</v>
      </c>
      <c r="D78" s="28">
        <f>IFERROR(VLOOKUP(#REF!,[1]SIGEF!#REF!,14,0),0)</f>
        <v>0</v>
      </c>
      <c r="E78" s="28">
        <v>0</v>
      </c>
      <c r="F78" s="28">
        <v>0</v>
      </c>
      <c r="G78" s="28">
        <v>0</v>
      </c>
      <c r="H78" s="28">
        <v>0</v>
      </c>
      <c r="I78" s="28">
        <v>0</v>
      </c>
      <c r="J78" s="28">
        <v>0</v>
      </c>
      <c r="K78" s="28">
        <v>0</v>
      </c>
      <c r="L78" s="28">
        <v>0</v>
      </c>
      <c r="M78" s="28">
        <v>0</v>
      </c>
      <c r="N78" s="28">
        <v>0</v>
      </c>
      <c r="O78" s="28">
        <v>0</v>
      </c>
      <c r="P78" s="28">
        <f>D78+E78+F78+G78+H78+I78+J78+K78+L78+M78+N78+O78</f>
        <v>0</v>
      </c>
    </row>
    <row r="79" spans="1:16" x14ac:dyDescent="0.2">
      <c r="A79" s="9" t="s">
        <v>88</v>
      </c>
      <c r="B79" s="28">
        <f>IFERROR(VLOOKUP(#REF!,[1]SIGEF!#REF!,14,0),0)</f>
        <v>0</v>
      </c>
      <c r="C79" s="28">
        <f>IFERROR(VLOOKUP(#REF!,[1]SIGEF!#REF!,14,0),0)</f>
        <v>0</v>
      </c>
      <c r="D79" s="28">
        <f>IFERROR(VLOOKUP(#REF!,[1]SIGEF!#REF!,14,0),0)</f>
        <v>0</v>
      </c>
      <c r="E79" s="28">
        <v>0</v>
      </c>
      <c r="F79" s="28">
        <v>0</v>
      </c>
      <c r="G79" s="28">
        <v>0</v>
      </c>
      <c r="H79" s="28">
        <v>0</v>
      </c>
      <c r="I79" s="28">
        <v>0</v>
      </c>
      <c r="J79" s="28">
        <v>0</v>
      </c>
      <c r="K79" s="28">
        <v>0</v>
      </c>
      <c r="L79" s="28">
        <v>0</v>
      </c>
      <c r="M79" s="28">
        <v>0</v>
      </c>
      <c r="N79" s="28">
        <v>0</v>
      </c>
      <c r="O79" s="28">
        <v>0</v>
      </c>
      <c r="P79" s="28">
        <f>D79+E79+F79+G79+H79+I79+J79+K79+L79+M79+N79+O79</f>
        <v>0</v>
      </c>
    </row>
    <row r="80" spans="1:16" x14ac:dyDescent="0.2">
      <c r="A80" s="13" t="s">
        <v>89</v>
      </c>
      <c r="B80" s="27">
        <f t="shared" ref="B80:C80" si="35">SUM(B81:B82)</f>
        <v>0</v>
      </c>
      <c r="C80" s="27">
        <f t="shared" si="35"/>
        <v>0</v>
      </c>
      <c r="D80" s="27">
        <f t="shared" ref="D80:N80" si="36">SUM(D81:D82)</f>
        <v>0</v>
      </c>
      <c r="E80" s="27">
        <f t="shared" si="36"/>
        <v>0</v>
      </c>
      <c r="F80" s="27">
        <f t="shared" si="36"/>
        <v>0</v>
      </c>
      <c r="G80" s="27">
        <f t="shared" si="36"/>
        <v>0</v>
      </c>
      <c r="H80" s="27">
        <f t="shared" si="36"/>
        <v>0</v>
      </c>
      <c r="I80" s="27">
        <f t="shared" si="36"/>
        <v>0</v>
      </c>
      <c r="J80" s="27">
        <f t="shared" si="36"/>
        <v>0</v>
      </c>
      <c r="K80" s="27">
        <f t="shared" si="36"/>
        <v>0</v>
      </c>
      <c r="L80" s="27">
        <f t="shared" si="36"/>
        <v>0</v>
      </c>
      <c r="M80" s="27">
        <f t="shared" si="36"/>
        <v>0</v>
      </c>
      <c r="N80" s="27">
        <f t="shared" si="36"/>
        <v>0</v>
      </c>
      <c r="O80" s="27">
        <f t="shared" ref="O80:P80" si="37">SUM(O81:O82)</f>
        <v>0</v>
      </c>
      <c r="P80" s="27">
        <f t="shared" si="37"/>
        <v>0</v>
      </c>
    </row>
    <row r="81" spans="1:18" ht="17.45" customHeight="1" x14ac:dyDescent="0.2">
      <c r="A81" s="9" t="s">
        <v>90</v>
      </c>
      <c r="B81" s="28">
        <f>IFERROR(VLOOKUP(#REF!,[1]SIGEF!#REF!,15,0),0)</f>
        <v>0</v>
      </c>
      <c r="C81" s="28">
        <f>IFERROR(VLOOKUP(#REF!,[1]SIGEF!#REF!,15,0),0)</f>
        <v>0</v>
      </c>
      <c r="D81" s="28">
        <f>IFERROR(VLOOKUP(#REF!,[1]SIGEF!#REF!,15,0),0)</f>
        <v>0</v>
      </c>
      <c r="E81" s="28">
        <v>0</v>
      </c>
      <c r="F81" s="28">
        <v>0</v>
      </c>
      <c r="G81" s="28">
        <v>0</v>
      </c>
      <c r="H81" s="28">
        <v>0</v>
      </c>
      <c r="I81" s="28">
        <v>0</v>
      </c>
      <c r="J81" s="28">
        <v>0</v>
      </c>
      <c r="K81" s="28">
        <v>0</v>
      </c>
      <c r="L81" s="28">
        <v>0</v>
      </c>
      <c r="M81" s="28">
        <v>0</v>
      </c>
      <c r="N81" s="28">
        <v>0</v>
      </c>
      <c r="O81" s="28">
        <v>0</v>
      </c>
      <c r="P81" s="28">
        <f>D81+E81+F81+G81+H81+I81+J81+K81+L81+M81+N81+O81</f>
        <v>0</v>
      </c>
    </row>
    <row r="82" spans="1:18" x14ac:dyDescent="0.2">
      <c r="A82" s="9" t="s">
        <v>91</v>
      </c>
      <c r="B82" s="8">
        <f>IFERROR(VLOOKUP(#REF!,[1]SIGEF!#REF!,15,0),0)</f>
        <v>0</v>
      </c>
      <c r="C82" s="8">
        <f>IFERROR(VLOOKUP(#REF!,[1]SIGEF!#REF!,15,0),0)</f>
        <v>0</v>
      </c>
      <c r="D82" s="8">
        <f>IFERROR(VLOOKUP(#REF!,[1]SIGEF!#REF!,15,0),0)</f>
        <v>0</v>
      </c>
      <c r="E82" s="8">
        <v>0</v>
      </c>
      <c r="F82" s="8">
        <v>0</v>
      </c>
      <c r="G82" s="8">
        <v>0</v>
      </c>
      <c r="H82" s="8">
        <v>0</v>
      </c>
      <c r="I82" s="8">
        <v>0</v>
      </c>
      <c r="J82" s="8">
        <v>0</v>
      </c>
      <c r="K82" s="8">
        <v>0</v>
      </c>
      <c r="L82" s="8">
        <v>0</v>
      </c>
      <c r="M82" s="8">
        <v>0</v>
      </c>
      <c r="N82" s="8">
        <v>0</v>
      </c>
      <c r="O82" s="8">
        <v>0</v>
      </c>
      <c r="P82" s="8">
        <f>D82+E82+F82+G82+H82+I82+J82+K82+L82+M82+N82+O82</f>
        <v>0</v>
      </c>
    </row>
    <row r="83" spans="1:18" x14ac:dyDescent="0.2">
      <c r="A83" s="13" t="s">
        <v>92</v>
      </c>
      <c r="B83" s="16">
        <f t="shared" ref="B83:P83" si="38">+B84</f>
        <v>0</v>
      </c>
      <c r="C83" s="16">
        <f t="shared" si="38"/>
        <v>0</v>
      </c>
      <c r="D83" s="16">
        <f t="shared" si="38"/>
        <v>0</v>
      </c>
      <c r="E83" s="16">
        <f t="shared" si="38"/>
        <v>0</v>
      </c>
      <c r="F83" s="16">
        <f t="shared" si="38"/>
        <v>0</v>
      </c>
      <c r="G83" s="16">
        <f t="shared" si="38"/>
        <v>0</v>
      </c>
      <c r="H83" s="16">
        <f t="shared" si="38"/>
        <v>0</v>
      </c>
      <c r="I83" s="16">
        <f t="shared" si="38"/>
        <v>0</v>
      </c>
      <c r="J83" s="16">
        <f t="shared" si="38"/>
        <v>0</v>
      </c>
      <c r="K83" s="16">
        <f t="shared" si="38"/>
        <v>0</v>
      </c>
      <c r="L83" s="16">
        <f t="shared" si="38"/>
        <v>0</v>
      </c>
      <c r="M83" s="16">
        <f t="shared" si="38"/>
        <v>0</v>
      </c>
      <c r="N83" s="16">
        <f t="shared" si="38"/>
        <v>0</v>
      </c>
      <c r="O83" s="16">
        <f t="shared" si="38"/>
        <v>0</v>
      </c>
      <c r="P83" s="16">
        <f t="shared" si="38"/>
        <v>0</v>
      </c>
    </row>
    <row r="84" spans="1:18" x14ac:dyDescent="0.2">
      <c r="A84" s="9" t="s">
        <v>93</v>
      </c>
      <c r="B84" s="8">
        <f>IFERROR(VLOOKUP(#REF!,[1]SIGEF!#REF!,15,0),0)</f>
        <v>0</v>
      </c>
      <c r="C84" s="8">
        <f>IFERROR(VLOOKUP(#REF!,[1]SIGEF!#REF!,15,0),0)</f>
        <v>0</v>
      </c>
      <c r="D84" s="8">
        <f>IFERROR(VLOOKUP(#REF!,[1]SIGEF!#REF!,15,0),0)</f>
        <v>0</v>
      </c>
      <c r="E84" s="8">
        <v>0</v>
      </c>
      <c r="F84" s="8">
        <v>0</v>
      </c>
      <c r="G84" s="8">
        <v>0</v>
      </c>
      <c r="H84" s="8">
        <v>0</v>
      </c>
      <c r="I84" s="8">
        <v>0</v>
      </c>
      <c r="J84" s="8">
        <v>0</v>
      </c>
      <c r="K84" s="8">
        <v>0</v>
      </c>
      <c r="L84" s="8">
        <v>0</v>
      </c>
      <c r="M84" s="8">
        <v>0</v>
      </c>
      <c r="N84" s="8">
        <v>0</v>
      </c>
      <c r="O84" s="8">
        <v>0</v>
      </c>
      <c r="P84" s="8">
        <f>D84+E84+F84+G84+H84+I84+J84+K84+L84+M84+N84+O84</f>
        <v>0</v>
      </c>
    </row>
    <row r="85" spans="1:18" x14ac:dyDescent="0.2">
      <c r="A85" s="14" t="s">
        <v>94</v>
      </c>
      <c r="B85" s="17">
        <f t="shared" ref="B85:C85" si="39">B12+B18+B28+B38+B47+B54+B64</f>
        <v>2120275489</v>
      </c>
      <c r="C85" s="17">
        <f t="shared" si="39"/>
        <v>2125780769</v>
      </c>
      <c r="D85" s="17">
        <f t="shared" ref="D85:N85" si="40">D12+D18+D28+D38+D47+D54+D64</f>
        <v>105581309.03999999</v>
      </c>
      <c r="E85" s="17">
        <f t="shared" si="40"/>
        <v>162145189.20999998</v>
      </c>
      <c r="F85" s="17">
        <f t="shared" si="40"/>
        <v>172564235.09999996</v>
      </c>
      <c r="G85" s="17">
        <f t="shared" si="40"/>
        <v>0</v>
      </c>
      <c r="H85" s="17">
        <f t="shared" si="40"/>
        <v>0</v>
      </c>
      <c r="I85" s="17">
        <f t="shared" si="40"/>
        <v>0</v>
      </c>
      <c r="J85" s="17">
        <f t="shared" si="40"/>
        <v>0</v>
      </c>
      <c r="K85" s="17">
        <f t="shared" si="40"/>
        <v>0</v>
      </c>
      <c r="L85" s="17">
        <f t="shared" si="40"/>
        <v>0</v>
      </c>
      <c r="M85" s="17">
        <f t="shared" si="40"/>
        <v>0</v>
      </c>
      <c r="N85" s="17">
        <f t="shared" si="40"/>
        <v>0</v>
      </c>
      <c r="O85" s="17">
        <f t="shared" ref="O85" si="41">O12+O18+O28+O38+O47+O54+O64</f>
        <v>0</v>
      </c>
      <c r="P85" s="17">
        <f>P12+P18+P28+P38+P47+P54+P64</f>
        <v>440290733.34999996</v>
      </c>
      <c r="R85" s="36"/>
    </row>
    <row r="86" spans="1:18" x14ac:dyDescent="0.2">
      <c r="A86" s="15" t="s">
        <v>109</v>
      </c>
      <c r="B86" s="15"/>
      <c r="C86" s="15"/>
      <c r="D86" s="25"/>
      <c r="E86" s="25"/>
      <c r="F86" s="25"/>
      <c r="G86" s="25"/>
      <c r="H86" s="25"/>
      <c r="I86" s="25"/>
      <c r="J86" s="25"/>
      <c r="K86" s="6"/>
      <c r="L86" s="6"/>
      <c r="M86" s="6"/>
      <c r="N86" s="11"/>
      <c r="O86" s="11"/>
      <c r="P86" s="11"/>
    </row>
    <row r="87" spans="1:18" ht="12" customHeight="1" x14ac:dyDescent="0.2">
      <c r="A87" s="63" t="s">
        <v>98</v>
      </c>
      <c r="B87" s="63"/>
      <c r="C87" s="63"/>
      <c r="D87" s="63"/>
      <c r="E87" s="63"/>
      <c r="F87" s="63"/>
      <c r="G87" s="63"/>
      <c r="H87" s="63"/>
      <c r="I87" s="63"/>
      <c r="J87" s="63"/>
      <c r="K87" s="11"/>
      <c r="L87" s="11"/>
      <c r="M87" s="11"/>
      <c r="N87" s="11"/>
      <c r="O87" s="11"/>
      <c r="P87" s="11"/>
    </row>
    <row r="88" spans="1:18" ht="14.25" customHeight="1" x14ac:dyDescent="0.2">
      <c r="A88" s="64" t="s">
        <v>99</v>
      </c>
      <c r="B88" s="64"/>
      <c r="C88" s="64"/>
      <c r="D88" s="64"/>
      <c r="E88" s="64"/>
      <c r="F88" s="64"/>
      <c r="G88" s="64"/>
      <c r="H88" s="64"/>
      <c r="I88" s="64"/>
      <c r="J88" s="64"/>
      <c r="K88" s="11"/>
      <c r="L88" s="11"/>
      <c r="M88" s="11"/>
      <c r="N88" s="11"/>
      <c r="O88" s="11"/>
      <c r="P88" s="11"/>
    </row>
    <row r="89" spans="1:18" ht="27" customHeight="1" x14ac:dyDescent="0.2">
      <c r="A89" s="63" t="s">
        <v>100</v>
      </c>
      <c r="B89" s="63"/>
      <c r="C89" s="63"/>
      <c r="D89" s="63"/>
      <c r="E89" s="63"/>
      <c r="F89" s="63"/>
      <c r="G89" s="63"/>
      <c r="H89" s="63"/>
      <c r="I89" s="63"/>
      <c r="J89" s="63"/>
      <c r="K89" s="11"/>
      <c r="L89" s="11"/>
      <c r="M89" s="11"/>
      <c r="N89" s="11"/>
      <c r="O89" s="11"/>
      <c r="P89" s="11"/>
    </row>
    <row r="90" spans="1:18" ht="42" customHeight="1" x14ac:dyDescent="0.2">
      <c r="A90" s="23"/>
      <c r="B90" s="22"/>
      <c r="C90" s="22"/>
      <c r="D90" s="22"/>
      <c r="E90" s="22"/>
      <c r="F90" s="22"/>
      <c r="G90" s="22"/>
      <c r="H90" s="22"/>
      <c r="I90" s="22"/>
      <c r="J90" s="22"/>
      <c r="K90" s="18"/>
      <c r="L90" s="18"/>
      <c r="M90" s="18"/>
      <c r="N90" s="24"/>
      <c r="O90" s="24"/>
      <c r="P90" s="21"/>
    </row>
    <row r="91" spans="1:18" s="12" customFormat="1" ht="15" x14ac:dyDescent="0.2">
      <c r="A91" s="19" t="s">
        <v>102</v>
      </c>
      <c r="N91" s="61" t="s">
        <v>101</v>
      </c>
      <c r="O91" s="61"/>
      <c r="P91" s="61"/>
    </row>
    <row r="92" spans="1:18" ht="15" x14ac:dyDescent="0.2">
      <c r="A92" s="20" t="s">
        <v>95</v>
      </c>
      <c r="B92" s="18"/>
      <c r="C92" s="18"/>
      <c r="D92" s="18"/>
      <c r="E92" s="18"/>
      <c r="F92" s="18"/>
      <c r="G92" s="18"/>
      <c r="H92" s="18"/>
      <c r="I92" s="18"/>
      <c r="J92" s="18"/>
      <c r="K92" s="18"/>
      <c r="L92" s="18"/>
      <c r="M92" s="18"/>
      <c r="N92" s="62" t="s">
        <v>96</v>
      </c>
      <c r="O92" s="62"/>
      <c r="P92" s="62"/>
    </row>
    <row r="93" spans="1:18" ht="15" x14ac:dyDescent="0.2">
      <c r="A93" s="18"/>
      <c r="B93" s="18"/>
      <c r="C93" s="18"/>
      <c r="D93" s="18"/>
      <c r="E93" s="18"/>
      <c r="F93" s="18"/>
      <c r="G93" s="18"/>
      <c r="H93" s="18"/>
      <c r="I93" s="18"/>
      <c r="J93" s="18"/>
      <c r="K93" s="18"/>
      <c r="L93" s="18"/>
      <c r="M93" s="18"/>
      <c r="N93" s="18"/>
      <c r="O93" s="18"/>
      <c r="P93" s="11"/>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N91:P91"/>
    <mergeCell ref="N92:P92"/>
    <mergeCell ref="A89:J89"/>
    <mergeCell ref="A9:A10"/>
    <mergeCell ref="B9:B10"/>
    <mergeCell ref="C9:C10"/>
    <mergeCell ref="D9:P9"/>
    <mergeCell ref="A87:J87"/>
    <mergeCell ref="A88:J88"/>
    <mergeCell ref="A8:P8"/>
    <mergeCell ref="A3:P3"/>
    <mergeCell ref="A4:P4"/>
    <mergeCell ref="A5:P5"/>
    <mergeCell ref="A6:P6"/>
    <mergeCell ref="A7:P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rgb="FFFFFF00"/>
  </sheetPr>
  <dimension ref="A7:P105"/>
  <sheetViews>
    <sheetView tabSelected="1" topLeftCell="A67" zoomScale="145" zoomScaleNormal="145" workbookViewId="0">
      <selection activeCell="J12" sqref="J12"/>
    </sheetView>
  </sheetViews>
  <sheetFormatPr defaultColWidth="8.83203125" defaultRowHeight="12.75" x14ac:dyDescent="0.2"/>
  <cols>
    <col min="1" max="1" width="10.1640625" style="32" bestFit="1" customWidth="1"/>
    <col min="2" max="2" width="8.1640625" style="45" customWidth="1"/>
    <col min="3" max="3" width="30.5" style="47" customWidth="1"/>
    <col min="4" max="4" width="52.83203125" style="32" customWidth="1"/>
    <col min="5" max="5" width="17.6640625" style="32" customWidth="1"/>
    <col min="6" max="16384" width="8.83203125" style="32"/>
  </cols>
  <sheetData>
    <row r="7" spans="1:16" ht="15.6" customHeight="1" x14ac:dyDescent="0.2">
      <c r="A7" s="66" t="s">
        <v>0</v>
      </c>
      <c r="B7" s="67"/>
      <c r="C7" s="67"/>
      <c r="D7" s="67"/>
      <c r="E7" s="67"/>
      <c r="F7" s="34"/>
      <c r="G7" s="34"/>
      <c r="H7" s="34"/>
      <c r="I7" s="34"/>
      <c r="J7" s="34"/>
      <c r="K7" s="34"/>
      <c r="L7" s="34"/>
      <c r="M7" s="34"/>
      <c r="N7" s="34"/>
      <c r="O7" s="34"/>
      <c r="P7" s="34"/>
    </row>
    <row r="8" spans="1:16" ht="15.6" customHeight="1" x14ac:dyDescent="0.2">
      <c r="A8" s="66" t="s">
        <v>113</v>
      </c>
      <c r="B8" s="67"/>
      <c r="C8" s="67"/>
      <c r="D8" s="67"/>
      <c r="E8" s="67"/>
      <c r="F8" s="35"/>
      <c r="G8" s="35"/>
      <c r="H8" s="35"/>
      <c r="I8" s="35"/>
      <c r="J8" s="35"/>
      <c r="K8" s="35"/>
      <c r="L8" s="35"/>
      <c r="M8" s="35"/>
      <c r="N8" s="35"/>
      <c r="O8" s="35"/>
      <c r="P8" s="35"/>
    </row>
    <row r="9" spans="1:16" ht="15.75" x14ac:dyDescent="0.2">
      <c r="A9" s="66" t="s">
        <v>112</v>
      </c>
      <c r="B9" s="67"/>
      <c r="C9" s="67"/>
      <c r="D9" s="67"/>
      <c r="E9" s="67"/>
    </row>
    <row r="10" spans="1:16" ht="15.6" customHeight="1" x14ac:dyDescent="0.2">
      <c r="A10" s="66" t="s">
        <v>111</v>
      </c>
      <c r="B10" s="67"/>
      <c r="C10" s="67"/>
      <c r="D10" s="67"/>
      <c r="E10" s="67"/>
    </row>
    <row r="11" spans="1:16" ht="34.15" customHeight="1" x14ac:dyDescent="0.25">
      <c r="A11" s="30" t="s">
        <v>104</v>
      </c>
      <c r="B11" s="44" t="s">
        <v>107</v>
      </c>
      <c r="C11" s="46" t="s">
        <v>105</v>
      </c>
      <c r="D11" s="30" t="s">
        <v>106</v>
      </c>
      <c r="E11" s="31" t="s">
        <v>103</v>
      </c>
    </row>
    <row r="12" spans="1:16" ht="39" x14ac:dyDescent="0.25">
      <c r="A12" s="37">
        <v>44929</v>
      </c>
      <c r="B12" s="40" t="s">
        <v>115</v>
      </c>
      <c r="C12" s="48" t="s">
        <v>116</v>
      </c>
      <c r="D12" s="38" t="s">
        <v>117</v>
      </c>
      <c r="E12" s="39">
        <v>-23497.5</v>
      </c>
    </row>
    <row r="13" spans="1:16" ht="39" x14ac:dyDescent="0.25">
      <c r="A13" s="37">
        <v>44929</v>
      </c>
      <c r="B13" s="40" t="s">
        <v>118</v>
      </c>
      <c r="C13" s="48" t="s">
        <v>119</v>
      </c>
      <c r="D13" s="38" t="s">
        <v>120</v>
      </c>
      <c r="E13" s="39">
        <v>108478</v>
      </c>
    </row>
    <row r="14" spans="1:16" ht="12.6" customHeight="1" x14ac:dyDescent="0.25">
      <c r="A14" s="37">
        <v>44929</v>
      </c>
      <c r="B14" s="40" t="s">
        <v>121</v>
      </c>
      <c r="C14" s="48" t="s">
        <v>122</v>
      </c>
      <c r="D14" s="38" t="s">
        <v>123</v>
      </c>
      <c r="E14" s="39">
        <v>100000</v>
      </c>
    </row>
    <row r="15" spans="1:16" ht="77.25" x14ac:dyDescent="0.25">
      <c r="A15" s="37">
        <v>44929</v>
      </c>
      <c r="B15" s="40" t="s">
        <v>124</v>
      </c>
      <c r="C15" s="48" t="s">
        <v>125</v>
      </c>
      <c r="D15" s="38" t="s">
        <v>126</v>
      </c>
      <c r="E15" s="39">
        <v>7400</v>
      </c>
    </row>
    <row r="16" spans="1:16" ht="77.25" x14ac:dyDescent="0.25">
      <c r="A16" s="37">
        <v>44929</v>
      </c>
      <c r="B16" s="40" t="s">
        <v>127</v>
      </c>
      <c r="C16" s="48" t="s">
        <v>128</v>
      </c>
      <c r="D16" s="38" t="s">
        <v>129</v>
      </c>
      <c r="E16" s="39">
        <v>8650</v>
      </c>
    </row>
    <row r="17" spans="1:5" ht="39" x14ac:dyDescent="0.25">
      <c r="A17" s="37">
        <v>44929</v>
      </c>
      <c r="B17" s="40" t="s">
        <v>130</v>
      </c>
      <c r="C17" s="48" t="s">
        <v>0</v>
      </c>
      <c r="D17" s="38" t="s">
        <v>131</v>
      </c>
      <c r="E17" s="39">
        <v>583334</v>
      </c>
    </row>
    <row r="18" spans="1:5" ht="77.25" x14ac:dyDescent="0.25">
      <c r="A18" s="37">
        <v>44929</v>
      </c>
      <c r="B18" s="40" t="s">
        <v>132</v>
      </c>
      <c r="C18" s="48" t="s">
        <v>133</v>
      </c>
      <c r="D18" s="38" t="s">
        <v>134</v>
      </c>
      <c r="E18" s="39">
        <v>6050</v>
      </c>
    </row>
    <row r="19" spans="1:5" ht="64.5" x14ac:dyDescent="0.25">
      <c r="A19" s="37">
        <v>44929</v>
      </c>
      <c r="B19" s="40" t="s">
        <v>135</v>
      </c>
      <c r="C19" s="48" t="s">
        <v>136</v>
      </c>
      <c r="D19" s="38" t="s">
        <v>137</v>
      </c>
      <c r="E19" s="39">
        <v>20600</v>
      </c>
    </row>
    <row r="20" spans="1:5" ht="15" x14ac:dyDescent="0.25">
      <c r="A20" s="37">
        <v>44929</v>
      </c>
      <c r="B20" s="40" t="s">
        <v>138</v>
      </c>
      <c r="C20" s="48" t="s">
        <v>0</v>
      </c>
      <c r="D20" s="38" t="s">
        <v>139</v>
      </c>
      <c r="E20" s="39">
        <v>675000</v>
      </c>
    </row>
    <row r="21" spans="1:5" ht="26.25" x14ac:dyDescent="0.25">
      <c r="A21" s="37">
        <v>44929</v>
      </c>
      <c r="B21" s="40" t="s">
        <v>140</v>
      </c>
      <c r="C21" s="48" t="s">
        <v>0</v>
      </c>
      <c r="D21" s="38" t="s">
        <v>141</v>
      </c>
      <c r="E21" s="39">
        <v>3300</v>
      </c>
    </row>
    <row r="22" spans="1:5" ht="64.5" x14ac:dyDescent="0.25">
      <c r="A22" s="37">
        <v>44988</v>
      </c>
      <c r="B22" s="40" t="s">
        <v>142</v>
      </c>
      <c r="C22" s="48" t="s">
        <v>143</v>
      </c>
      <c r="D22" s="38" t="s">
        <v>144</v>
      </c>
      <c r="E22" s="39">
        <v>1000000</v>
      </c>
    </row>
    <row r="23" spans="1:5" ht="51.75" x14ac:dyDescent="0.25">
      <c r="A23" s="37">
        <v>44988</v>
      </c>
      <c r="B23" s="40" t="s">
        <v>145</v>
      </c>
      <c r="C23" s="48" t="s">
        <v>122</v>
      </c>
      <c r="D23" s="38" t="s">
        <v>146</v>
      </c>
      <c r="E23" s="39">
        <v>250000</v>
      </c>
    </row>
    <row r="24" spans="1:5" ht="51.75" x14ac:dyDescent="0.25">
      <c r="A24" s="37">
        <v>44988</v>
      </c>
      <c r="B24" s="40" t="s">
        <v>147</v>
      </c>
      <c r="C24" s="48" t="s">
        <v>148</v>
      </c>
      <c r="D24" s="38" t="s">
        <v>149</v>
      </c>
      <c r="E24" s="39">
        <v>10967875.26</v>
      </c>
    </row>
    <row r="25" spans="1:5" ht="77.25" x14ac:dyDescent="0.25">
      <c r="A25" s="37">
        <v>44988</v>
      </c>
      <c r="B25" s="40" t="s">
        <v>150</v>
      </c>
      <c r="C25" s="48" t="s">
        <v>151</v>
      </c>
      <c r="D25" s="38" t="s">
        <v>152</v>
      </c>
      <c r="E25" s="39">
        <v>13272260</v>
      </c>
    </row>
    <row r="26" spans="1:5" ht="90" x14ac:dyDescent="0.25">
      <c r="A26" s="37">
        <v>44988</v>
      </c>
      <c r="B26" s="40" t="s">
        <v>153</v>
      </c>
      <c r="C26" s="48" t="s">
        <v>154</v>
      </c>
      <c r="D26" s="38" t="s">
        <v>155</v>
      </c>
      <c r="E26" s="39">
        <v>1550962.5</v>
      </c>
    </row>
    <row r="27" spans="1:5" ht="51.75" x14ac:dyDescent="0.25">
      <c r="A27" s="37">
        <v>44988</v>
      </c>
      <c r="B27" s="40" t="s">
        <v>156</v>
      </c>
      <c r="C27" s="48" t="s">
        <v>116</v>
      </c>
      <c r="D27" s="38" t="s">
        <v>157</v>
      </c>
      <c r="E27" s="39">
        <v>4467623.41</v>
      </c>
    </row>
    <row r="28" spans="1:5" ht="26.25" x14ac:dyDescent="0.25">
      <c r="A28" s="37">
        <v>45080</v>
      </c>
      <c r="B28" s="40" t="s">
        <v>158</v>
      </c>
      <c r="C28" s="48" t="s">
        <v>0</v>
      </c>
      <c r="D28" s="38" t="s">
        <v>159</v>
      </c>
      <c r="E28" s="39">
        <v>12900</v>
      </c>
    </row>
    <row r="29" spans="1:5" ht="26.25" x14ac:dyDescent="0.25">
      <c r="A29" s="37">
        <v>45080</v>
      </c>
      <c r="B29" s="40" t="s">
        <v>160</v>
      </c>
      <c r="C29" s="48" t="s">
        <v>0</v>
      </c>
      <c r="D29" s="38" t="s">
        <v>161</v>
      </c>
      <c r="E29" s="39">
        <v>3900</v>
      </c>
    </row>
    <row r="30" spans="1:5" ht="77.25" x14ac:dyDescent="0.25">
      <c r="A30" s="37">
        <v>45110</v>
      </c>
      <c r="B30" s="40" t="s">
        <v>162</v>
      </c>
      <c r="C30" s="48" t="s">
        <v>163</v>
      </c>
      <c r="D30" s="38" t="s">
        <v>164</v>
      </c>
      <c r="E30" s="39">
        <v>1500</v>
      </c>
    </row>
    <row r="31" spans="1:5" ht="22.15" customHeight="1" x14ac:dyDescent="0.25">
      <c r="A31" s="37">
        <v>45110</v>
      </c>
      <c r="B31" s="40" t="s">
        <v>165</v>
      </c>
      <c r="C31" s="48" t="s">
        <v>166</v>
      </c>
      <c r="D31" s="38" t="s">
        <v>167</v>
      </c>
      <c r="E31" s="39">
        <v>81078</v>
      </c>
    </row>
    <row r="32" spans="1:5" ht="64.5" x14ac:dyDescent="0.25">
      <c r="A32" s="37">
        <v>45110</v>
      </c>
      <c r="B32" s="40" t="s">
        <v>168</v>
      </c>
      <c r="C32" s="48" t="s">
        <v>169</v>
      </c>
      <c r="D32" s="38" t="s">
        <v>170</v>
      </c>
      <c r="E32" s="39">
        <v>36580</v>
      </c>
    </row>
    <row r="33" spans="1:5" ht="77.25" x14ac:dyDescent="0.25">
      <c r="A33" s="37">
        <v>45110</v>
      </c>
      <c r="B33" s="40" t="s">
        <v>171</v>
      </c>
      <c r="C33" s="48" t="s">
        <v>172</v>
      </c>
      <c r="D33" s="38" t="s">
        <v>173</v>
      </c>
      <c r="E33" s="39">
        <v>160834</v>
      </c>
    </row>
    <row r="34" spans="1:5" ht="64.5" x14ac:dyDescent="0.25">
      <c r="A34" s="37">
        <v>45110</v>
      </c>
      <c r="B34" s="40" t="s">
        <v>174</v>
      </c>
      <c r="C34" s="48" t="s">
        <v>175</v>
      </c>
      <c r="D34" s="38" t="s">
        <v>176</v>
      </c>
      <c r="E34" s="39">
        <v>45548</v>
      </c>
    </row>
    <row r="35" spans="1:5" ht="51.75" x14ac:dyDescent="0.25">
      <c r="A35" s="37">
        <v>45141</v>
      </c>
      <c r="B35" s="40" t="s">
        <v>177</v>
      </c>
      <c r="C35" s="48" t="s">
        <v>116</v>
      </c>
      <c r="D35" s="38" t="s">
        <v>178</v>
      </c>
      <c r="E35" s="39">
        <v>290000</v>
      </c>
    </row>
    <row r="36" spans="1:5" ht="51.75" x14ac:dyDescent="0.25">
      <c r="A36" s="37">
        <v>45141</v>
      </c>
      <c r="B36" s="40" t="s">
        <v>179</v>
      </c>
      <c r="C36" s="48" t="s">
        <v>180</v>
      </c>
      <c r="D36" s="38" t="s">
        <v>181</v>
      </c>
      <c r="E36" s="39">
        <v>2759167</v>
      </c>
    </row>
    <row r="37" spans="1:5" ht="77.25" x14ac:dyDescent="0.25">
      <c r="A37" s="37">
        <v>45141</v>
      </c>
      <c r="B37" s="40" t="s">
        <v>182</v>
      </c>
      <c r="C37" s="48" t="s">
        <v>183</v>
      </c>
      <c r="D37" s="38" t="s">
        <v>184</v>
      </c>
      <c r="E37" s="39">
        <v>34626.86</v>
      </c>
    </row>
    <row r="38" spans="1:5" ht="77.25" x14ac:dyDescent="0.25">
      <c r="A38" s="37">
        <v>45172</v>
      </c>
      <c r="B38" s="40" t="s">
        <v>185</v>
      </c>
      <c r="C38" s="48" t="s">
        <v>186</v>
      </c>
      <c r="D38" s="38" t="s">
        <v>187</v>
      </c>
      <c r="E38" s="39">
        <v>77852.26999999999</v>
      </c>
    </row>
    <row r="39" spans="1:5" ht="51.75" x14ac:dyDescent="0.25">
      <c r="A39" s="37">
        <v>45172</v>
      </c>
      <c r="B39" s="40" t="s">
        <v>188</v>
      </c>
      <c r="C39" s="48" t="s">
        <v>189</v>
      </c>
      <c r="D39" s="38" t="s">
        <v>190</v>
      </c>
      <c r="E39" s="39">
        <v>2587821.35</v>
      </c>
    </row>
    <row r="40" spans="1:5" ht="64.5" x14ac:dyDescent="0.25">
      <c r="A40" s="40" t="s">
        <v>191</v>
      </c>
      <c r="B40" s="40" t="s">
        <v>192</v>
      </c>
      <c r="C40" s="48" t="s">
        <v>193</v>
      </c>
      <c r="D40" s="38" t="s">
        <v>194</v>
      </c>
      <c r="E40" s="39">
        <v>32570</v>
      </c>
    </row>
    <row r="41" spans="1:5" ht="51.75" x14ac:dyDescent="0.25">
      <c r="A41" s="40" t="s">
        <v>191</v>
      </c>
      <c r="B41" s="40" t="s">
        <v>195</v>
      </c>
      <c r="C41" s="48" t="s">
        <v>116</v>
      </c>
      <c r="D41" s="38" t="s">
        <v>196</v>
      </c>
      <c r="E41" s="39">
        <v>390333.33</v>
      </c>
    </row>
    <row r="42" spans="1:5" ht="64.5" x14ac:dyDescent="0.25">
      <c r="A42" s="40" t="s">
        <v>191</v>
      </c>
      <c r="B42" s="40" t="s">
        <v>197</v>
      </c>
      <c r="C42" s="48" t="s">
        <v>198</v>
      </c>
      <c r="D42" s="38" t="s">
        <v>199</v>
      </c>
      <c r="E42" s="39">
        <v>1670010.52</v>
      </c>
    </row>
    <row r="43" spans="1:5" ht="26.25" x14ac:dyDescent="0.25">
      <c r="A43" s="40" t="s">
        <v>200</v>
      </c>
      <c r="B43" s="40" t="s">
        <v>201</v>
      </c>
      <c r="C43" s="48" t="s">
        <v>0</v>
      </c>
      <c r="D43" s="38" t="s">
        <v>161</v>
      </c>
      <c r="E43" s="39">
        <v>6850</v>
      </c>
    </row>
    <row r="44" spans="1:5" ht="90" x14ac:dyDescent="0.25">
      <c r="A44" s="40" t="s">
        <v>200</v>
      </c>
      <c r="B44" s="40" t="s">
        <v>202</v>
      </c>
      <c r="C44" s="48" t="s">
        <v>203</v>
      </c>
      <c r="D44" s="38" t="s">
        <v>204</v>
      </c>
      <c r="E44" s="39">
        <v>45500</v>
      </c>
    </row>
    <row r="45" spans="1:5" ht="15" x14ac:dyDescent="0.25">
      <c r="A45" s="40" t="s">
        <v>200</v>
      </c>
      <c r="B45" s="40" t="s">
        <v>205</v>
      </c>
      <c r="C45" s="48" t="s">
        <v>116</v>
      </c>
      <c r="D45" s="38" t="s">
        <v>206</v>
      </c>
      <c r="E45" s="39">
        <v>20787050.739999998</v>
      </c>
    </row>
    <row r="46" spans="1:5" ht="15" x14ac:dyDescent="0.25">
      <c r="A46" s="40" t="s">
        <v>200</v>
      </c>
      <c r="B46" s="40" t="s">
        <v>207</v>
      </c>
      <c r="C46" s="48" t="s">
        <v>116</v>
      </c>
      <c r="D46" s="38" t="s">
        <v>208</v>
      </c>
      <c r="E46" s="39">
        <v>3791948.93</v>
      </c>
    </row>
    <row r="47" spans="1:5" ht="15" x14ac:dyDescent="0.25">
      <c r="A47" s="40" t="s">
        <v>200</v>
      </c>
      <c r="B47" s="40" t="s">
        <v>209</v>
      </c>
      <c r="C47" s="48" t="s">
        <v>119</v>
      </c>
      <c r="D47" s="38" t="s">
        <v>210</v>
      </c>
      <c r="E47" s="39">
        <v>276696</v>
      </c>
    </row>
    <row r="48" spans="1:5" ht="15" x14ac:dyDescent="0.25">
      <c r="A48" s="40" t="s">
        <v>200</v>
      </c>
      <c r="B48" s="40" t="s">
        <v>211</v>
      </c>
      <c r="C48" s="48" t="s">
        <v>116</v>
      </c>
      <c r="D48" s="38" t="s">
        <v>212</v>
      </c>
      <c r="E48" s="39">
        <v>9244693.379999999</v>
      </c>
    </row>
    <row r="49" spans="1:5" ht="15" x14ac:dyDescent="0.25">
      <c r="A49" s="40" t="s">
        <v>200</v>
      </c>
      <c r="B49" s="40" t="s">
        <v>213</v>
      </c>
      <c r="C49" s="48" t="s">
        <v>116</v>
      </c>
      <c r="D49" s="38" t="s">
        <v>214</v>
      </c>
      <c r="E49" s="39">
        <v>992589.41</v>
      </c>
    </row>
    <row r="50" spans="1:5" ht="15" x14ac:dyDescent="0.25">
      <c r="A50" s="40" t="s">
        <v>200</v>
      </c>
      <c r="B50" s="40" t="s">
        <v>215</v>
      </c>
      <c r="C50" s="48" t="s">
        <v>116</v>
      </c>
      <c r="D50" s="38" t="s">
        <v>216</v>
      </c>
      <c r="E50" s="39">
        <v>332013.63999999996</v>
      </c>
    </row>
    <row r="51" spans="1:5" ht="15" x14ac:dyDescent="0.25">
      <c r="A51" s="40" t="s">
        <v>200</v>
      </c>
      <c r="B51" s="40" t="s">
        <v>217</v>
      </c>
      <c r="C51" s="48" t="s">
        <v>0</v>
      </c>
      <c r="D51" s="38" t="s">
        <v>218</v>
      </c>
      <c r="E51" s="39">
        <v>25000</v>
      </c>
    </row>
    <row r="52" spans="1:5" ht="26.25" x14ac:dyDescent="0.25">
      <c r="A52" s="40" t="s">
        <v>200</v>
      </c>
      <c r="B52" s="40" t="s">
        <v>219</v>
      </c>
      <c r="C52" s="48" t="s">
        <v>0</v>
      </c>
      <c r="D52" s="38" t="s">
        <v>220</v>
      </c>
      <c r="E52" s="39">
        <v>2144000</v>
      </c>
    </row>
    <row r="53" spans="1:5" ht="15" x14ac:dyDescent="0.25">
      <c r="A53" s="40" t="s">
        <v>200</v>
      </c>
      <c r="B53" s="40" t="s">
        <v>221</v>
      </c>
      <c r="C53" s="48" t="s">
        <v>119</v>
      </c>
      <c r="D53" s="38" t="s">
        <v>222</v>
      </c>
      <c r="E53" s="39">
        <v>107219.7</v>
      </c>
    </row>
    <row r="54" spans="1:5" ht="51.75" x14ac:dyDescent="0.25">
      <c r="A54" s="40" t="s">
        <v>223</v>
      </c>
      <c r="B54" s="40" t="s">
        <v>224</v>
      </c>
      <c r="C54" s="48" t="s">
        <v>225</v>
      </c>
      <c r="D54" s="38" t="s">
        <v>226</v>
      </c>
      <c r="E54" s="39">
        <v>22027</v>
      </c>
    </row>
    <row r="55" spans="1:5" ht="51.75" x14ac:dyDescent="0.25">
      <c r="A55" s="40" t="s">
        <v>223</v>
      </c>
      <c r="B55" s="40" t="s">
        <v>227</v>
      </c>
      <c r="C55" s="48" t="s">
        <v>228</v>
      </c>
      <c r="D55" s="38" t="s">
        <v>229</v>
      </c>
      <c r="E55" s="39">
        <v>40000</v>
      </c>
    </row>
    <row r="56" spans="1:5" ht="26.25" x14ac:dyDescent="0.25">
      <c r="A56" s="40" t="s">
        <v>223</v>
      </c>
      <c r="B56" s="40" t="s">
        <v>230</v>
      </c>
      <c r="C56" s="48" t="s">
        <v>116</v>
      </c>
      <c r="D56" s="38" t="s">
        <v>231</v>
      </c>
      <c r="E56" s="39">
        <v>18040830.210000001</v>
      </c>
    </row>
    <row r="57" spans="1:5" ht="15" x14ac:dyDescent="0.25">
      <c r="A57" s="40" t="s">
        <v>232</v>
      </c>
      <c r="B57" s="40" t="s">
        <v>233</v>
      </c>
      <c r="C57" s="48" t="s">
        <v>0</v>
      </c>
      <c r="D57" s="38" t="s">
        <v>234</v>
      </c>
      <c r="E57" s="39">
        <v>23497.5</v>
      </c>
    </row>
    <row r="58" spans="1:5" ht="60" x14ac:dyDescent="0.25">
      <c r="A58" s="40" t="s">
        <v>235</v>
      </c>
      <c r="B58" s="40" t="s">
        <v>236</v>
      </c>
      <c r="C58" s="48" t="s">
        <v>237</v>
      </c>
      <c r="D58" s="38" t="s">
        <v>238</v>
      </c>
      <c r="E58" s="39">
        <v>57326</v>
      </c>
    </row>
    <row r="59" spans="1:5" ht="51.75" x14ac:dyDescent="0.25">
      <c r="A59" s="40" t="s">
        <v>235</v>
      </c>
      <c r="B59" s="40" t="s">
        <v>239</v>
      </c>
      <c r="C59" s="48" t="s">
        <v>240</v>
      </c>
      <c r="D59" s="38" t="s">
        <v>241</v>
      </c>
      <c r="E59" s="39">
        <v>1279040.25</v>
      </c>
    </row>
    <row r="60" spans="1:5" ht="60.6" customHeight="1" x14ac:dyDescent="0.25">
      <c r="A60" s="40" t="s">
        <v>245</v>
      </c>
      <c r="B60" s="40" t="s">
        <v>242</v>
      </c>
      <c r="C60" s="48" t="s">
        <v>243</v>
      </c>
      <c r="D60" s="38" t="s">
        <v>244</v>
      </c>
      <c r="E60" s="39">
        <v>11882.28</v>
      </c>
    </row>
    <row r="61" spans="1:5" ht="51.75" x14ac:dyDescent="0.25">
      <c r="A61" s="40" t="s">
        <v>245</v>
      </c>
      <c r="B61" s="40" t="s">
        <v>246</v>
      </c>
      <c r="C61" s="48" t="s">
        <v>247</v>
      </c>
      <c r="D61" s="38" t="s">
        <v>248</v>
      </c>
      <c r="E61" s="39">
        <v>99898.8</v>
      </c>
    </row>
    <row r="62" spans="1:5" ht="26.25" x14ac:dyDescent="0.25">
      <c r="A62" s="40" t="s">
        <v>245</v>
      </c>
      <c r="B62" s="40" t="s">
        <v>249</v>
      </c>
      <c r="C62" s="48" t="s">
        <v>116</v>
      </c>
      <c r="D62" s="38" t="s">
        <v>250</v>
      </c>
      <c r="E62" s="39">
        <v>58413.599999999999</v>
      </c>
    </row>
    <row r="63" spans="1:5" ht="51.75" x14ac:dyDescent="0.25">
      <c r="A63" s="40" t="s">
        <v>245</v>
      </c>
      <c r="B63" s="40" t="s">
        <v>251</v>
      </c>
      <c r="C63" s="48" t="s">
        <v>252</v>
      </c>
      <c r="D63" s="38" t="s">
        <v>253</v>
      </c>
      <c r="E63" s="39">
        <v>164462.5</v>
      </c>
    </row>
    <row r="64" spans="1:5" ht="51.75" x14ac:dyDescent="0.25">
      <c r="A64" s="40" t="s">
        <v>245</v>
      </c>
      <c r="B64" s="40" t="s">
        <v>254</v>
      </c>
      <c r="C64" s="48" t="s">
        <v>255</v>
      </c>
      <c r="D64" s="38" t="s">
        <v>256</v>
      </c>
      <c r="E64" s="39">
        <v>60298</v>
      </c>
    </row>
    <row r="65" spans="1:7" ht="51.75" x14ac:dyDescent="0.25">
      <c r="A65" s="40" t="s">
        <v>257</v>
      </c>
      <c r="B65" s="40" t="s">
        <v>258</v>
      </c>
      <c r="C65" s="48" t="s">
        <v>259</v>
      </c>
      <c r="D65" s="38" t="s">
        <v>260</v>
      </c>
      <c r="E65" s="39">
        <v>88500</v>
      </c>
    </row>
    <row r="66" spans="1:7" ht="39" x14ac:dyDescent="0.25">
      <c r="A66" s="40" t="s">
        <v>257</v>
      </c>
      <c r="B66" s="40" t="s">
        <v>261</v>
      </c>
      <c r="C66" s="48" t="s">
        <v>0</v>
      </c>
      <c r="D66" s="38" t="s">
        <v>262</v>
      </c>
      <c r="E66" s="39">
        <v>1525768</v>
      </c>
    </row>
    <row r="67" spans="1:7" ht="39" x14ac:dyDescent="0.25">
      <c r="A67" s="40" t="s">
        <v>257</v>
      </c>
      <c r="B67" s="40" t="s">
        <v>263</v>
      </c>
      <c r="C67" s="48" t="s">
        <v>0</v>
      </c>
      <c r="D67" s="38" t="s">
        <v>264</v>
      </c>
      <c r="E67" s="39">
        <v>583334</v>
      </c>
    </row>
    <row r="68" spans="1:7" ht="51.75" x14ac:dyDescent="0.25">
      <c r="A68" s="40" t="s">
        <v>257</v>
      </c>
      <c r="B68" s="40" t="s">
        <v>265</v>
      </c>
      <c r="C68" s="48" t="s">
        <v>0</v>
      </c>
      <c r="D68" s="38" t="s">
        <v>266</v>
      </c>
      <c r="E68" s="39">
        <v>2000000</v>
      </c>
    </row>
    <row r="69" spans="1:7" ht="39" x14ac:dyDescent="0.25">
      <c r="A69" s="40" t="s">
        <v>257</v>
      </c>
      <c r="B69" s="40" t="s">
        <v>267</v>
      </c>
      <c r="C69" s="48" t="s">
        <v>268</v>
      </c>
      <c r="D69" s="38" t="s">
        <v>269</v>
      </c>
      <c r="E69" s="39">
        <v>385862.66</v>
      </c>
    </row>
    <row r="70" spans="1:7" ht="77.25" x14ac:dyDescent="0.25">
      <c r="A70" s="40" t="s">
        <v>270</v>
      </c>
      <c r="B70" s="40" t="s">
        <v>271</v>
      </c>
      <c r="C70" s="48" t="s">
        <v>272</v>
      </c>
      <c r="D70" s="38" t="s">
        <v>273</v>
      </c>
      <c r="E70" s="39">
        <v>106177</v>
      </c>
    </row>
    <row r="71" spans="1:7" ht="64.5" x14ac:dyDescent="0.25">
      <c r="A71" s="40" t="s">
        <v>270</v>
      </c>
      <c r="B71" s="40" t="s">
        <v>274</v>
      </c>
      <c r="C71" s="48" t="s">
        <v>275</v>
      </c>
      <c r="D71" s="38" t="s">
        <v>276</v>
      </c>
      <c r="E71" s="39">
        <v>19425030</v>
      </c>
    </row>
    <row r="72" spans="1:7" ht="64.5" x14ac:dyDescent="0.25">
      <c r="A72" s="40" t="s">
        <v>270</v>
      </c>
      <c r="B72" s="40" t="s">
        <v>277</v>
      </c>
      <c r="C72" s="48" t="s">
        <v>255</v>
      </c>
      <c r="D72" s="38" t="s">
        <v>278</v>
      </c>
      <c r="E72" s="39">
        <v>101244</v>
      </c>
    </row>
    <row r="73" spans="1:7" ht="51.75" x14ac:dyDescent="0.25">
      <c r="A73" s="40" t="s">
        <v>270</v>
      </c>
      <c r="B73" s="40" t="s">
        <v>279</v>
      </c>
      <c r="C73" s="48" t="s">
        <v>116</v>
      </c>
      <c r="D73" s="38" t="s">
        <v>280</v>
      </c>
      <c r="E73" s="39">
        <v>130505</v>
      </c>
    </row>
    <row r="74" spans="1:7" ht="51.75" x14ac:dyDescent="0.25">
      <c r="A74" s="40" t="s">
        <v>270</v>
      </c>
      <c r="B74" s="40" t="s">
        <v>281</v>
      </c>
      <c r="C74" s="48" t="s">
        <v>119</v>
      </c>
      <c r="D74" s="38" t="s">
        <v>282</v>
      </c>
      <c r="E74" s="39">
        <v>4050623.41</v>
      </c>
    </row>
    <row r="75" spans="1:7" ht="90" x14ac:dyDescent="0.25">
      <c r="A75" s="40" t="s">
        <v>270</v>
      </c>
      <c r="B75" s="40" t="s">
        <v>283</v>
      </c>
      <c r="C75" s="48" t="s">
        <v>284</v>
      </c>
      <c r="D75" s="38" t="s">
        <v>285</v>
      </c>
      <c r="E75" s="39">
        <v>13826014.689999999</v>
      </c>
    </row>
    <row r="76" spans="1:7" ht="90" x14ac:dyDescent="0.25">
      <c r="A76" s="40" t="s">
        <v>286</v>
      </c>
      <c r="B76" s="40" t="s">
        <v>287</v>
      </c>
      <c r="C76" s="48" t="s">
        <v>288</v>
      </c>
      <c r="D76" s="38" t="s">
        <v>289</v>
      </c>
      <c r="E76" s="39">
        <v>1049822.3999999999</v>
      </c>
    </row>
    <row r="77" spans="1:7" ht="22.15" customHeight="1" x14ac:dyDescent="0.25">
      <c r="A77" s="40" t="s">
        <v>286</v>
      </c>
      <c r="B77" s="40" t="s">
        <v>290</v>
      </c>
      <c r="C77" s="48" t="s">
        <v>0</v>
      </c>
      <c r="D77" s="38" t="s">
        <v>291</v>
      </c>
      <c r="E77" s="39">
        <v>95165</v>
      </c>
    </row>
    <row r="78" spans="1:7" ht="51.75" x14ac:dyDescent="0.25">
      <c r="A78" s="40" t="s">
        <v>292</v>
      </c>
      <c r="B78" s="40" t="s">
        <v>293</v>
      </c>
      <c r="C78" s="48" t="s">
        <v>275</v>
      </c>
      <c r="D78" s="38" t="s">
        <v>294</v>
      </c>
      <c r="E78" s="39">
        <v>3750000</v>
      </c>
    </row>
    <row r="79" spans="1:7" ht="51.75" x14ac:dyDescent="0.25">
      <c r="A79" s="40" t="s">
        <v>292</v>
      </c>
      <c r="B79" s="40" t="s">
        <v>295</v>
      </c>
      <c r="C79" s="48" t="s">
        <v>296</v>
      </c>
      <c r="D79" s="38" t="s">
        <v>297</v>
      </c>
      <c r="E79" s="39">
        <v>84220.35</v>
      </c>
      <c r="G79" s="33"/>
    </row>
    <row r="80" spans="1:7" ht="42.6" customHeight="1" x14ac:dyDescent="0.25">
      <c r="A80" s="40" t="s">
        <v>292</v>
      </c>
      <c r="B80" s="40" t="s">
        <v>298</v>
      </c>
      <c r="C80" s="48" t="s">
        <v>296</v>
      </c>
      <c r="D80" s="38" t="s">
        <v>299</v>
      </c>
      <c r="E80" s="39">
        <v>716501.55</v>
      </c>
    </row>
    <row r="81" spans="1:5" ht="70.150000000000006" customHeight="1" x14ac:dyDescent="0.25">
      <c r="A81" s="40" t="s">
        <v>292</v>
      </c>
      <c r="B81" s="40" t="s">
        <v>300</v>
      </c>
      <c r="C81" s="48" t="s">
        <v>301</v>
      </c>
      <c r="D81" s="38" t="s">
        <v>302</v>
      </c>
      <c r="E81" s="39">
        <v>107202.86</v>
      </c>
    </row>
    <row r="82" spans="1:5" ht="22.15" customHeight="1" x14ac:dyDescent="0.25">
      <c r="A82" s="40" t="s">
        <v>292</v>
      </c>
      <c r="B82" s="40" t="s">
        <v>303</v>
      </c>
      <c r="C82" s="48" t="s">
        <v>0</v>
      </c>
      <c r="D82" s="38" t="s">
        <v>304</v>
      </c>
      <c r="E82" s="39">
        <v>4800</v>
      </c>
    </row>
    <row r="83" spans="1:5" ht="39" x14ac:dyDescent="0.25">
      <c r="A83" s="40" t="s">
        <v>292</v>
      </c>
      <c r="B83" s="40" t="s">
        <v>305</v>
      </c>
      <c r="C83" s="48" t="s">
        <v>0</v>
      </c>
      <c r="D83" s="38" t="s">
        <v>306</v>
      </c>
      <c r="E83" s="39">
        <v>5817000</v>
      </c>
    </row>
    <row r="84" spans="1:5" ht="21" customHeight="1" x14ac:dyDescent="0.25">
      <c r="A84" s="40" t="s">
        <v>307</v>
      </c>
      <c r="B84" s="40" t="s">
        <v>308</v>
      </c>
      <c r="C84" s="48" t="s">
        <v>0</v>
      </c>
      <c r="D84" s="38" t="s">
        <v>161</v>
      </c>
      <c r="E84" s="39">
        <v>29950</v>
      </c>
    </row>
    <row r="85" spans="1:5" ht="21" customHeight="1" x14ac:dyDescent="0.25">
      <c r="A85" s="40" t="s">
        <v>309</v>
      </c>
      <c r="B85" s="40" t="s">
        <v>310</v>
      </c>
      <c r="C85" s="48" t="s">
        <v>0</v>
      </c>
      <c r="D85" s="38" t="s">
        <v>311</v>
      </c>
      <c r="E85" s="39">
        <v>4595000</v>
      </c>
    </row>
    <row r="86" spans="1:5" ht="90" x14ac:dyDescent="0.25">
      <c r="A86" s="40" t="s">
        <v>309</v>
      </c>
      <c r="B86" s="40" t="s">
        <v>312</v>
      </c>
      <c r="C86" s="48" t="s">
        <v>313</v>
      </c>
      <c r="D86" s="38" t="s">
        <v>314</v>
      </c>
      <c r="E86" s="39">
        <v>2322949.1800000002</v>
      </c>
    </row>
    <row r="87" spans="1:5" ht="24" customHeight="1" x14ac:dyDescent="0.25">
      <c r="A87" s="40" t="s">
        <v>309</v>
      </c>
      <c r="B87" s="40" t="s">
        <v>315</v>
      </c>
      <c r="C87" s="48" t="s">
        <v>116</v>
      </c>
      <c r="D87" s="38" t="s">
        <v>316</v>
      </c>
      <c r="E87" s="39">
        <v>63409.5</v>
      </c>
    </row>
    <row r="88" spans="1:5" ht="24" customHeight="1" x14ac:dyDescent="0.25">
      <c r="A88" s="40" t="s">
        <v>317</v>
      </c>
      <c r="B88" s="40" t="s">
        <v>318</v>
      </c>
      <c r="C88" s="48" t="s">
        <v>0</v>
      </c>
      <c r="D88" s="41" t="s">
        <v>319</v>
      </c>
      <c r="E88" s="39">
        <v>475000</v>
      </c>
    </row>
    <row r="89" spans="1:5" ht="24" customHeight="1" x14ac:dyDescent="0.25">
      <c r="A89" s="40" t="s">
        <v>320</v>
      </c>
      <c r="B89" s="40" t="s">
        <v>321</v>
      </c>
      <c r="C89" s="48" t="s">
        <v>0</v>
      </c>
      <c r="D89" s="41" t="s">
        <v>322</v>
      </c>
      <c r="E89" s="39">
        <v>150000</v>
      </c>
    </row>
    <row r="90" spans="1:5" ht="64.5" x14ac:dyDescent="0.25">
      <c r="A90" s="40" t="s">
        <v>323</v>
      </c>
      <c r="B90" s="40" t="s">
        <v>324</v>
      </c>
      <c r="C90" s="48" t="s">
        <v>325</v>
      </c>
      <c r="D90" s="38" t="s">
        <v>326</v>
      </c>
      <c r="E90" s="39">
        <v>101215</v>
      </c>
    </row>
    <row r="91" spans="1:5" ht="31.15" customHeight="1" x14ac:dyDescent="0.25">
      <c r="A91" s="40" t="s">
        <v>323</v>
      </c>
      <c r="B91" s="40" t="s">
        <v>327</v>
      </c>
      <c r="C91" s="48" t="s">
        <v>0</v>
      </c>
      <c r="D91" s="38" t="s">
        <v>328</v>
      </c>
      <c r="E91" s="39">
        <v>-118802.13</v>
      </c>
    </row>
    <row r="92" spans="1:5" ht="82.9" customHeight="1" x14ac:dyDescent="0.25">
      <c r="A92" s="40" t="s">
        <v>329</v>
      </c>
      <c r="B92" s="40" t="s">
        <v>330</v>
      </c>
      <c r="C92" s="48" t="s">
        <v>331</v>
      </c>
      <c r="D92" s="38" t="s">
        <v>332</v>
      </c>
      <c r="E92" s="39">
        <v>149358.5</v>
      </c>
    </row>
    <row r="93" spans="1:5" ht="41.45" customHeight="1" x14ac:dyDescent="0.25">
      <c r="A93" s="40" t="s">
        <v>329</v>
      </c>
      <c r="B93" s="40" t="s">
        <v>333</v>
      </c>
      <c r="C93" s="48" t="s">
        <v>148</v>
      </c>
      <c r="D93" s="38" t="s">
        <v>334</v>
      </c>
      <c r="E93" s="39">
        <v>10955289.48</v>
      </c>
    </row>
    <row r="94" spans="1:5" ht="39" x14ac:dyDescent="0.25">
      <c r="A94" s="40" t="s">
        <v>329</v>
      </c>
      <c r="B94" s="40" t="s">
        <v>335</v>
      </c>
      <c r="C94" s="48" t="s">
        <v>336</v>
      </c>
      <c r="D94" s="38" t="s">
        <v>337</v>
      </c>
      <c r="E94" s="39">
        <v>22000</v>
      </c>
    </row>
    <row r="95" spans="1:5" ht="51.75" x14ac:dyDescent="0.25">
      <c r="A95" s="40" t="s">
        <v>329</v>
      </c>
      <c r="B95" s="40" t="s">
        <v>338</v>
      </c>
      <c r="C95" s="48" t="s">
        <v>336</v>
      </c>
      <c r="D95" s="38" t="s">
        <v>339</v>
      </c>
      <c r="E95" s="39">
        <v>22000</v>
      </c>
    </row>
    <row r="96" spans="1:5" ht="51.75" x14ac:dyDescent="0.25">
      <c r="A96" s="40" t="s">
        <v>329</v>
      </c>
      <c r="B96" s="40" t="s">
        <v>340</v>
      </c>
      <c r="C96" s="48" t="s">
        <v>336</v>
      </c>
      <c r="D96" s="38" t="s">
        <v>341</v>
      </c>
      <c r="E96" s="39">
        <v>22000</v>
      </c>
    </row>
    <row r="97" spans="1:5" ht="25.15" customHeight="1" x14ac:dyDescent="0.25">
      <c r="A97" s="40" t="s">
        <v>342</v>
      </c>
      <c r="B97" s="40" t="s">
        <v>343</v>
      </c>
      <c r="C97" s="48" t="s">
        <v>0</v>
      </c>
      <c r="D97" s="38" t="s">
        <v>344</v>
      </c>
      <c r="E97" s="39">
        <v>784</v>
      </c>
    </row>
    <row r="98" spans="1:5" ht="25.15" customHeight="1" x14ac:dyDescent="0.25">
      <c r="A98" s="40" t="s">
        <v>342</v>
      </c>
      <c r="B98" s="40" t="s">
        <v>345</v>
      </c>
      <c r="C98" s="48" t="s">
        <v>0</v>
      </c>
      <c r="D98" s="38" t="s">
        <v>346</v>
      </c>
      <c r="E98" s="39">
        <v>11423</v>
      </c>
    </row>
    <row r="99" spans="1:5" ht="25.15" customHeight="1" x14ac:dyDescent="0.25">
      <c r="A99" s="40" t="s">
        <v>342</v>
      </c>
      <c r="B99" s="40" t="s">
        <v>347</v>
      </c>
      <c r="C99" s="48" t="s">
        <v>0</v>
      </c>
      <c r="D99" s="38" t="s">
        <v>348</v>
      </c>
      <c r="E99" s="39">
        <v>3920</v>
      </c>
    </row>
    <row r="100" spans="1:5" ht="64.5" x14ac:dyDescent="0.25">
      <c r="A100" s="40" t="s">
        <v>342</v>
      </c>
      <c r="B100" s="40" t="s">
        <v>349</v>
      </c>
      <c r="C100" s="48" t="s">
        <v>350</v>
      </c>
      <c r="D100" s="38" t="s">
        <v>351</v>
      </c>
      <c r="E100" s="39">
        <v>1083722.71</v>
      </c>
    </row>
    <row r="101" spans="1:5" ht="22.15" customHeight="1" x14ac:dyDescent="0.25">
      <c r="A101" s="40" t="s">
        <v>342</v>
      </c>
      <c r="B101" s="40" t="s">
        <v>352</v>
      </c>
      <c r="C101" s="48" t="s">
        <v>0</v>
      </c>
      <c r="D101" s="38" t="s">
        <v>353</v>
      </c>
      <c r="E101" s="39">
        <v>6400</v>
      </c>
    </row>
    <row r="102" spans="1:5" ht="19.149999999999999" customHeight="1" x14ac:dyDescent="0.25">
      <c r="A102" s="40" t="s">
        <v>342</v>
      </c>
      <c r="B102" s="40" t="s">
        <v>354</v>
      </c>
      <c r="C102" s="48" t="s">
        <v>0</v>
      </c>
      <c r="D102" s="38" t="s">
        <v>355</v>
      </c>
      <c r="E102" s="39">
        <v>26850</v>
      </c>
    </row>
    <row r="103" spans="1:5" x14ac:dyDescent="0.2">
      <c r="A103" s="65" t="s">
        <v>110</v>
      </c>
      <c r="B103" s="65"/>
      <c r="C103" s="65"/>
      <c r="D103" s="65"/>
      <c r="E103" s="42">
        <f>SUM(E12:E102)</f>
        <v>172564235.10000005</v>
      </c>
    </row>
    <row r="104" spans="1:5" x14ac:dyDescent="0.2">
      <c r="E104" s="33"/>
    </row>
    <row r="105" spans="1:5" x14ac:dyDescent="0.2">
      <c r="E105" s="33"/>
    </row>
  </sheetData>
  <autoFilter ref="D11:E11" xr:uid="{6DAEBFF1-423C-4958-9BF4-90140145A229}"/>
  <mergeCells count="5">
    <mergeCell ref="A103:D103"/>
    <mergeCell ref="A10:E10"/>
    <mergeCell ref="A7:E7"/>
    <mergeCell ref="A8:E8"/>
    <mergeCell ref="A9:E9"/>
  </mergeCells>
  <pageMargins left="0.28000000000000003" right="0.25" top="0.34" bottom="0.37"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0001</vt:lpstr>
      <vt:lpstr>listado de los lib.</vt:lpstr>
      <vt:lpstr>'0001'!Print_Area</vt:lpstr>
      <vt:lpstr>'listado de los lib.'!Print_Area</vt:lpstr>
      <vt:lpstr>'0001'!Print_Titles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2023-04-03T12:22:31Z</cp:lastPrinted>
  <dcterms:created xsi:type="dcterms:W3CDTF">2022-09-16T14:51:44Z</dcterms:created>
  <dcterms:modified xsi:type="dcterms:W3CDTF">2023-04-03T18:23:27Z</dcterms:modified>
</cp:coreProperties>
</file>