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Mayo\Presupuesto\"/>
    </mc:Choice>
  </mc:AlternateContent>
  <xr:revisionPtr revIDLastSave="0" documentId="13_ncr:1_{A933C184-523A-4021-B147-0A3DE3EEB7CD}" xr6:coauthVersionLast="47" xr6:coauthVersionMax="47" xr10:uidLastSave="{00000000-0000-0000-0000-000000000000}"/>
  <bookViews>
    <workbookView xWindow="-120" yWindow="-120" windowWidth="29040" windowHeight="15840" xr2:uid="{FC1906C0-413A-4D5D-8CDD-37ECD67BC6BF}"/>
  </bookViews>
  <sheets>
    <sheet name="0001" sheetId="2" r:id="rId1"/>
    <sheet name="listado de los lib." sheetId="3" r:id="rId2"/>
  </sheets>
  <externalReferences>
    <externalReference r:id="rId3"/>
  </externalReferences>
  <definedNames>
    <definedName name="_xlnm._FilterDatabase" localSheetId="1" hidden="1">'listado de los lib.'!$A$11:$E$124</definedName>
    <definedName name="_xlnm.Print_Area" localSheetId="0">'0001'!$A$1:$P$92</definedName>
    <definedName name="_xlnm.Print_Area" localSheetId="1">'listado de los lib.'!$A$4:$E$134</definedName>
    <definedName name="_xlnm.Print_Titles" localSheetId="0">'0001'!$1:$10</definedName>
    <definedName name="_xlnm.Print_Titles" localSheetId="1">'listado de los lib.'!$11:$11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4" i="3" l="1"/>
  <c r="P13" i="2" l="1"/>
  <c r="C84" i="2" l="1"/>
  <c r="C83" i="2" s="1"/>
  <c r="B84" i="2"/>
  <c r="B83" i="2" s="1"/>
  <c r="C82" i="2"/>
  <c r="B82" i="2"/>
  <c r="C81" i="2"/>
  <c r="B81" i="2"/>
  <c r="C79" i="2"/>
  <c r="B79" i="2"/>
  <c r="C78" i="2"/>
  <c r="B78" i="2"/>
  <c r="C75" i="2"/>
  <c r="B75" i="2"/>
  <c r="C74" i="2"/>
  <c r="B74" i="2"/>
  <c r="C73" i="2"/>
  <c r="B73" i="2"/>
  <c r="C71" i="2"/>
  <c r="B71" i="2"/>
  <c r="C70" i="2"/>
  <c r="B70" i="2"/>
  <c r="C68" i="2"/>
  <c r="B68" i="2"/>
  <c r="C67" i="2"/>
  <c r="B67" i="2"/>
  <c r="B66" i="2"/>
  <c r="C53" i="2"/>
  <c r="B53" i="2"/>
  <c r="C52" i="2"/>
  <c r="B52" i="2"/>
  <c r="C51" i="2"/>
  <c r="B51" i="2"/>
  <c r="C50" i="2"/>
  <c r="B50" i="2"/>
  <c r="C48" i="2"/>
  <c r="B48" i="2"/>
  <c r="C44" i="2"/>
  <c r="B44" i="2"/>
  <c r="C43" i="2"/>
  <c r="B43" i="2"/>
  <c r="C41" i="2"/>
  <c r="B41" i="2"/>
  <c r="C36" i="2"/>
  <c r="B36" i="2"/>
  <c r="C32" i="2"/>
  <c r="B32" i="2"/>
  <c r="B18" i="2"/>
  <c r="C16" i="2"/>
  <c r="C12" i="2" s="1"/>
  <c r="B16" i="2"/>
  <c r="N83" i="2"/>
  <c r="M83" i="2"/>
  <c r="I83" i="2"/>
  <c r="G83" i="2"/>
  <c r="F83" i="2"/>
  <c r="E83" i="2"/>
  <c r="D84" i="2"/>
  <c r="D83" i="2" s="1"/>
  <c r="L83" i="2"/>
  <c r="K83" i="2"/>
  <c r="J83" i="2"/>
  <c r="H83" i="2"/>
  <c r="D82" i="2"/>
  <c r="N80" i="2"/>
  <c r="M80" i="2"/>
  <c r="L80" i="2"/>
  <c r="I80" i="2"/>
  <c r="H80" i="2"/>
  <c r="E80" i="2"/>
  <c r="D81" i="2"/>
  <c r="K80" i="2"/>
  <c r="F80" i="2"/>
  <c r="I77" i="2"/>
  <c r="D79" i="2"/>
  <c r="N77" i="2"/>
  <c r="M77" i="2"/>
  <c r="K77" i="2"/>
  <c r="G77" i="2"/>
  <c r="F77" i="2"/>
  <c r="E77" i="2"/>
  <c r="D78" i="2"/>
  <c r="L77" i="2"/>
  <c r="D75" i="2"/>
  <c r="K72" i="2"/>
  <c r="J72" i="2"/>
  <c r="D74" i="2"/>
  <c r="N72" i="2"/>
  <c r="M72" i="2"/>
  <c r="L72" i="2"/>
  <c r="H72" i="2"/>
  <c r="E72" i="2"/>
  <c r="D73" i="2"/>
  <c r="L69" i="2"/>
  <c r="D71" i="2"/>
  <c r="N69" i="2"/>
  <c r="J69" i="2"/>
  <c r="I69" i="2"/>
  <c r="H69" i="2"/>
  <c r="G69" i="2"/>
  <c r="D70" i="2"/>
  <c r="K69" i="2"/>
  <c r="F69" i="2"/>
  <c r="D68" i="2"/>
  <c r="D67" i="2"/>
  <c r="M64" i="2"/>
  <c r="E64" i="2"/>
  <c r="D66" i="2"/>
  <c r="L64" i="2"/>
  <c r="D65" i="2"/>
  <c r="J64" i="2"/>
  <c r="I54" i="2"/>
  <c r="L54" i="2"/>
  <c r="M54" i="2"/>
  <c r="H54" i="2"/>
  <c r="E54" i="2"/>
  <c r="D53" i="2"/>
  <c r="D52" i="2"/>
  <c r="D51" i="2"/>
  <c r="D50" i="2"/>
  <c r="M47" i="2"/>
  <c r="E47" i="2"/>
  <c r="K47" i="2"/>
  <c r="D48" i="2"/>
  <c r="D44" i="2"/>
  <c r="D43" i="2"/>
  <c r="H38" i="2"/>
  <c r="D41" i="2"/>
  <c r="G38" i="2"/>
  <c r="J38" i="2"/>
  <c r="N28" i="2"/>
  <c r="F28" i="2"/>
  <c r="D18" i="2"/>
  <c r="L18" i="2"/>
  <c r="D16" i="2"/>
  <c r="D12" i="2" s="1"/>
  <c r="N12" i="2"/>
  <c r="I12" i="2"/>
  <c r="L12" i="2"/>
  <c r="F12" i="2"/>
  <c r="D80" i="2" l="1"/>
  <c r="C80" i="2"/>
  <c r="B69" i="2"/>
  <c r="C38" i="2"/>
  <c r="D69" i="2"/>
  <c r="C72" i="2"/>
  <c r="F76" i="2"/>
  <c r="B77" i="2"/>
  <c r="B47" i="2"/>
  <c r="D64" i="2"/>
  <c r="B80" i="2"/>
  <c r="D77" i="2"/>
  <c r="D54" i="2"/>
  <c r="D72" i="2"/>
  <c r="C64" i="2"/>
  <c r="C69" i="2"/>
  <c r="C47" i="2"/>
  <c r="C77" i="2"/>
  <c r="C76" i="2" s="1"/>
  <c r="K76" i="2"/>
  <c r="L76" i="2"/>
  <c r="E28" i="2"/>
  <c r="M28" i="2"/>
  <c r="F54" i="2"/>
  <c r="N54" i="2"/>
  <c r="K54" i="2"/>
  <c r="B12" i="2"/>
  <c r="J12" i="2"/>
  <c r="H28" i="2"/>
  <c r="J47" i="2"/>
  <c r="I47" i="2"/>
  <c r="F47" i="2"/>
  <c r="N47" i="2"/>
  <c r="G72" i="2"/>
  <c r="E76" i="2"/>
  <c r="M76" i="2"/>
  <c r="J77" i="2"/>
  <c r="F18" i="2"/>
  <c r="N18" i="2"/>
  <c r="K18" i="2"/>
  <c r="E38" i="2"/>
  <c r="M38" i="2"/>
  <c r="D38" i="2"/>
  <c r="L38" i="2"/>
  <c r="I38" i="2"/>
  <c r="H47" i="2"/>
  <c r="I64" i="2"/>
  <c r="F64" i="2"/>
  <c r="N64" i="2"/>
  <c r="K64" i="2"/>
  <c r="N76" i="2"/>
  <c r="I76" i="2"/>
  <c r="B38" i="2"/>
  <c r="H12" i="2"/>
  <c r="E12" i="2"/>
  <c r="M12" i="2"/>
  <c r="F38" i="2"/>
  <c r="N38" i="2"/>
  <c r="K38" i="2"/>
  <c r="I72" i="2"/>
  <c r="C18" i="2"/>
  <c r="C28" i="2"/>
  <c r="C54" i="2"/>
  <c r="J28" i="2"/>
  <c r="G28" i="2"/>
  <c r="I28" i="2"/>
  <c r="K28" i="2"/>
  <c r="J54" i="2"/>
  <c r="G54" i="2"/>
  <c r="H77" i="2"/>
  <c r="H76" i="2" s="1"/>
  <c r="J80" i="2"/>
  <c r="G80" i="2"/>
  <c r="G76" i="2" s="1"/>
  <c r="B28" i="2"/>
  <c r="B72" i="2"/>
  <c r="I18" i="2"/>
  <c r="H18" i="2"/>
  <c r="E18" i="2"/>
  <c r="M18" i="2"/>
  <c r="G18" i="2"/>
  <c r="D28" i="2"/>
  <c r="L28" i="2"/>
  <c r="G64" i="2"/>
  <c r="E69" i="2"/>
  <c r="M69" i="2"/>
  <c r="B64" i="2"/>
  <c r="K12" i="2"/>
  <c r="G12" i="2"/>
  <c r="J18" i="2"/>
  <c r="G47" i="2"/>
  <c r="D47" i="2"/>
  <c r="L47" i="2"/>
  <c r="H64" i="2"/>
  <c r="F72" i="2"/>
  <c r="B54" i="2"/>
  <c r="O77" i="2"/>
  <c r="D76" i="2" l="1"/>
  <c r="F85" i="2"/>
  <c r="B76" i="2"/>
  <c r="E85" i="2"/>
  <c r="I85" i="2"/>
  <c r="C85" i="2"/>
  <c r="N85" i="2"/>
  <c r="L85" i="2"/>
  <c r="M85" i="2"/>
  <c r="G85" i="2"/>
  <c r="J85" i="2"/>
  <c r="D85" i="2"/>
  <c r="B85" i="2"/>
  <c r="K85" i="2"/>
  <c r="H85" i="2"/>
  <c r="J76" i="2"/>
  <c r="P48" i="2"/>
  <c r="O83" i="2" l="1"/>
  <c r="O80" i="2"/>
  <c r="O69" i="2"/>
  <c r="O64" i="2"/>
  <c r="O54" i="2"/>
  <c r="P17" i="2"/>
  <c r="O12" i="2"/>
  <c r="O76" i="2" l="1"/>
  <c r="O18" i="2"/>
  <c r="O38" i="2"/>
  <c r="O47" i="2"/>
  <c r="O28" i="2"/>
  <c r="O72" i="2"/>
  <c r="P33" i="2"/>
  <c r="P31" i="2"/>
  <c r="P43" i="2"/>
  <c r="P66" i="2"/>
  <c r="P73" i="2"/>
  <c r="P21" i="2"/>
  <c r="P37" i="2"/>
  <c r="P51" i="2"/>
  <c r="P63" i="2"/>
  <c r="P82" i="2"/>
  <c r="P50" i="2"/>
  <c r="P57" i="2"/>
  <c r="P71" i="2"/>
  <c r="P81" i="2"/>
  <c r="P42" i="2"/>
  <c r="P59" i="2"/>
  <c r="P62" i="2"/>
  <c r="P79" i="2"/>
  <c r="P15" i="2"/>
  <c r="P45" i="2"/>
  <c r="P27" i="2"/>
  <c r="P44" i="2"/>
  <c r="P49" i="2"/>
  <c r="P53" i="2"/>
  <c r="P65" i="2"/>
  <c r="P70" i="2"/>
  <c r="P36" i="2"/>
  <c r="P61" i="2"/>
  <c r="P68" i="2"/>
  <c r="P75" i="2"/>
  <c r="P78" i="2"/>
  <c r="P39" i="2"/>
  <c r="P52" i="2"/>
  <c r="P23" i="2"/>
  <c r="P26" i="2"/>
  <c r="P30" i="2"/>
  <c r="P35" i="2"/>
  <c r="P41" i="2"/>
  <c r="P60" i="2"/>
  <c r="P67" i="2"/>
  <c r="P74" i="2"/>
  <c r="P84" i="2"/>
  <c r="P83" i="2" s="1"/>
  <c r="P32" i="2"/>
  <c r="P14" i="2"/>
  <c r="P24" i="2"/>
  <c r="P40" i="2"/>
  <c r="P55" i="2"/>
  <c r="P56" i="2"/>
  <c r="P16" i="2"/>
  <c r="P20" i="2"/>
  <c r="P22" i="2"/>
  <c r="P29" i="2"/>
  <c r="P46" i="2"/>
  <c r="P58" i="2"/>
  <c r="P34" i="2"/>
  <c r="P25" i="2"/>
  <c r="P19" i="2"/>
  <c r="P12" i="2" l="1"/>
  <c r="P77" i="2"/>
  <c r="P47" i="2"/>
  <c r="P28" i="2"/>
  <c r="P80" i="2"/>
  <c r="P72" i="2"/>
  <c r="P69" i="2"/>
  <c r="P18" i="2"/>
  <c r="P64" i="2"/>
  <c r="P54" i="2"/>
  <c r="P38" i="2"/>
  <c r="O85" i="2"/>
  <c r="P76" i="2" l="1"/>
  <c r="P85" i="2"/>
</calcChain>
</file>

<file path=xl/sharedStrings.xml><?xml version="1.0" encoding="utf-8"?>
<sst xmlns="http://schemas.openxmlformats.org/spreadsheetml/2006/main" count="417" uniqueCount="286">
  <si>
    <t>MINISTERIO DE CULTURA</t>
  </si>
  <si>
    <t xml:space="preserve"> DIRECCION FINANCIERA / DEPARTAMENTO DE PRESUPUESTO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</si>
  <si>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</si>
  <si>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</si>
  <si>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</si>
  <si>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</si>
  <si>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</si>
  <si>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</si>
  <si>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</si>
  <si>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</si>
  <si>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</si>
  <si>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</si>
  <si>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</si>
  <si>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</si>
  <si>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</si>
  <si>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</si>
  <si>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</si>
  <si>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</si>
  <si>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</si>
  <si>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</si>
  <si>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</si>
  <si>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</si>
  <si>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</si>
  <si>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</si>
  <si>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</si>
  <si>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</si>
  <si>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</si>
  <si>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</si>
  <si>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</si>
  <si>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</si>
  <si>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</si>
  <si>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</si>
  <si>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</si>
  <si>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</si>
  <si>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</si>
  <si>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</si>
  <si>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</si>
  <si>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</si>
  <si>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</si>
  <si>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</si>
  <si>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</si>
  <si>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</si>
  <si>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</si>
  <si>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</si>
  <si>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</si>
  <si>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</si>
  <si>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</si>
  <si>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</si>
  <si>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</si>
  <si>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</si>
  <si>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</si>
  <si>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</si>
  <si>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</si>
  <si>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</si>
  <si>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</si>
  <si>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</si>
  <si>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</si>
  <si>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</si>
  <si>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</si>
  <si>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</si>
  <si>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</si>
  <si>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</si>
  <si>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</si>
  <si>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</si>
  <si>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</si>
  <si>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</si>
  <si>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</si>
  <si>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</si>
  <si>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</si>
  <si>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</si>
  <si>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</si>
  <si>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</si>
  <si>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</si>
  <si>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</si>
  <si>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</si>
  <si>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</si>
  <si>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</si>
  <si>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</si>
  <si>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</si>
  <si>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</si>
  <si>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</si>
  <si>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</si>
  <si>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</si>
  <si>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</si>
  <si>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</si>
  <si>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</si>
  <si>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</si>
  <si>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</si>
  <si>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</si>
  <si>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</si>
  <si>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</si>
  <si>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</si>
  <si>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</si>
  <si>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</si>
  <si>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</si>
  <si>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</si>
  <si>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t xml:space="preserve">Unidad Ejecutora 0001 </t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</si>
  <si>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</si>
  <si>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</si>
  <si>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</si>
  <si>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FLORINDA MATRILLE LAJARA</t>
  </si>
  <si>
    <t xml:space="preserve"> JUANA VILLAR</t>
  </si>
  <si>
    <t>MONTO</t>
  </si>
  <si>
    <t xml:space="preserve">FECHA </t>
  </si>
  <si>
    <t xml:space="preserve">LIBRAMIENTO </t>
  </si>
  <si>
    <t xml:space="preserve">DETALLE </t>
  </si>
  <si>
    <t>No. LIB.</t>
  </si>
  <si>
    <t>Año 2023</t>
  </si>
  <si>
    <r>
      <rPr>
        <b/>
        <sz val="8"/>
        <color theme="1"/>
        <rFont val="Calibri"/>
        <family val="2"/>
        <scheme val="minor"/>
      </rPr>
      <t xml:space="preserve">FUENTE </t>
    </r>
    <r>
      <rPr>
        <sz val="8"/>
        <color theme="1"/>
        <rFont val="Calibri"/>
        <family val="2"/>
        <scheme val="minor"/>
      </rPr>
      <t>: Sistema Integrado de Gestión Financiera  (SIGEF)</t>
    </r>
  </si>
  <si>
    <t xml:space="preserve">UNIDAD EJECUTORA 0001 	</t>
  </si>
  <si>
    <t>LISTATADO DE LIBRAMIENTOS</t>
  </si>
  <si>
    <t>DESDE EL 01 AL 31 DE MAYO 2023</t>
  </si>
  <si>
    <t>En RD$776,618,789.02</t>
  </si>
  <si>
    <t>BENEFICIARIOS</t>
  </si>
  <si>
    <t>REINTEGRO POR COMPROBANTES DE PAGO P/SUELDO FIJO - ABRIL 2023 - PROG.01</t>
  </si>
  <si>
    <t>TODO COMPUTO, EIRL</t>
  </si>
  <si>
    <t>PAGO FACT B1500000547, POR SERVICIO DE IMPRESION DE INVITACIONES Y MATERIALES DE IDENTIFICACION. SEGUN ANEXOS.</t>
  </si>
  <si>
    <t>PAGO VIATICO DENTRO DEL PAIS MARZO 2023-P01</t>
  </si>
  <si>
    <t>PAGO VIATICO DENTRO DEL PAIS MAYO 2023-P01</t>
  </si>
  <si>
    <t>TRANSFERENCIA A FAVOR DEL TEATRO ORQUESTAL DOMINICANO, CORRESPONDIENTE A SUBVENCION DE ABRIL 2023, SEGUN ANEXOS.</t>
  </si>
  <si>
    <t>TRANSFERENCIA A FAVOR DEL CORO DE CAMARA KORIBE, CORRESPONDIENTE A LA SUBVENCION DE ABRIL 2023, SEGUN ANEXOS.</t>
  </si>
  <si>
    <t>AYUNTAMIENTO DEL MUNICIPIO DE SANTIAGO</t>
  </si>
  <si>
    <t>PAGO FACT.B1500004974 Y B1500004975, SERVICIOS DE RECOGIDA DE BASURA DE LAS DEPENDENCIAS DE ESTE MINISTERIO DE CULTURA UBICADAS EN LA REGION NORTE, CORRESPONDIENTE AL MES DE MAYO 2023, SEGUN ANEXOS.</t>
  </si>
  <si>
    <t>TRANSFERENCIA A FAVOR DE ACTIVIDADES CULTURALES, CORRESPONDIENTE A LA SUBVENCION DEL MES DE ABRIL 2023, SEGUN ANEXOS.</t>
  </si>
  <si>
    <t>EDESUR DOMINICANA, S.A</t>
  </si>
  <si>
    <t>SERVICIOS DE ENERGIA ELECTRICA DE LAS DEPENDENCIAS: CENTRO NACIONAL DE CONSERVACION DE DOCUMENTOS (CENACOD) Y CENTRO CULTURAL MARIA MONTEZ BARAHONA, CORRESPONDIENTE AL MES DE MARZO  2023,
SEGUN ANEXOS</t>
  </si>
  <si>
    <t>GTG INDUSTRIAL, SRL</t>
  </si>
  <si>
    <t>ADQUISICION DE MATERIALES DE LIMPIEZA, MEDIANTE FACT B1500003068, PARA SER UTILIZADO EN LA SEDE Y DEPENDENCIAS DE ESTE MINISTERIO DE CULTURA, PROCESO CULTURA-DAF-CM-2022-0105, ORDEN CULTRA 2022-00619SEGUN ANEXOS.</t>
  </si>
  <si>
    <t>MULTIGRABADO SRL</t>
  </si>
  <si>
    <t>PAGO POR CONFECCION DE PLACAS DE RECONOCIMIENTOS, PARA DIFERENTES ACTIVIDADES DE ESTE MINISTERIO DE CULTURA Y SUS DEPENDENCIAS, PROCESO CULT.UC-CD-2022-0174, ORDEN 2022-00381, SEGUN ANEXOS.</t>
  </si>
  <si>
    <t>GRUPO DIARIO LIBRE S A</t>
  </si>
  <si>
    <t>SERVICIOS DE PUBLICIDAD DE MEDIA PAGINA HORIZONTAL, FULL COLOR, PARA LA PROMOCION DEL DESFILE NACIONAL DE CARNAVAL 2023, PROCESO CULT.2023-0035, ORDEN 2023-00081, SEGUN ANEXOS.</t>
  </si>
  <si>
    <t>CANTABRIA BRAND REPRESENTATIVE, SRL</t>
  </si>
  <si>
    <t>ADQ. ALMUERZOS Y CENAS, PROCESO CULTURA-CCC-LPN-2022-0001 DEL CO No. BS-0011064-2022, MENOS AMORT 20%, MEDIANTE FACT B1500001981, PARA EL PERSONAL CIVIL Y MILITAR DE LA SEDE Y DEPENDENCIAS DE ESTE MINISTERIO DE CULTURA, SEGUN ANEXOS</t>
  </si>
  <si>
    <t>RADIO CADENA COMERCIAL, SRL</t>
  </si>
  <si>
    <t>PAGO SERVICIO DE COLOCACION DE PUBLICIDAD RADIAL EN LA EMISORA RADIAL EN LA EMISORA ZOL 106.5 FM, PROCESO CULTURA-UC-CD-2023-0035, ORDEN 2023-00082, SEGUN ANEXOS</t>
  </si>
  <si>
    <t>TECHBOX, EIRL</t>
  </si>
  <si>
    <t>PAGO FACTURA B1500000026, POR ADQUISICION DE EQUIPOS Y COMPONENTES INFORMATICOS PARA VARIAS AREAS DE ESTE MINISNTERIO DE CULTURA, SEGUN ANEXOS</t>
  </si>
  <si>
    <t>BRIDESA, SRL</t>
  </si>
  <si>
    <t>PAGO ADQUISICION DE PINTURAS Y MATERIALES DE TERMINACION DE LA SEDE Y DEPENDENCIAS, PROCESO CULTURA-DAF-CM-2022-0109, ORDEN 2022-00654, SEGUN ANEXOS.</t>
  </si>
  <si>
    <t>TCO NETWORKING, SRL</t>
  </si>
  <si>
    <t>ADQUISICION DE EQUIPOS Y COMPONENTES INFORMATICOS, PARA VARIAS AREAS DE ESTE MINISTERIO, PROCESO CULTURA-DAF-CD-2022-0097, ORDEN -2022-00644, SEGUN ANEXOS.</t>
  </si>
  <si>
    <t>PAGO FACT B1500001650, POR CONFECCION DE SELLOS PARA USO EN ESTE MINISTERIO DE CULTURA. SEGUN ANEXOS.</t>
  </si>
  <si>
    <t>ALTICE DOMINICANA, SA</t>
  </si>
  <si>
    <t>TRANSFERENCIA A FAVOR DE PROYECTOS CULTURALES, CORRESPONDIENTE AL MES DE MARZO 2023</t>
  </si>
  <si>
    <t>BANDA DE MUSICA DE CABRAL</t>
  </si>
  <si>
    <t>TRANSFERENCIA A FAVOR DE BANDA DE MUSICA DE CABRAL, CORRESPONDIENTE AL MES DE ENERO 2023</t>
  </si>
  <si>
    <t>TRANSFERENCIA A FAVOR DE BANDA DE MUSICA DE CABRAL, CORRESPONDIENTE AL MES DE FEBRERO 2023</t>
  </si>
  <si>
    <t>TRANSFERENCIA A FAVOR DE BANDA DE MUSICA DE CABRAL, CORRESPONDIENTE AL MES DE MARZO 2023</t>
  </si>
  <si>
    <t>TRANSFERENCIA A FAVOR DE BANDA DE MUSICA DE CABRAL, CORRESPONDIENTE AL MES DE ABRIL 2023</t>
  </si>
  <si>
    <t>TRANSFERENCIA A FAVOR DE LA DIRECCION DE CULTURA DOMINICANA EN EL EXTERIOR, CORRESPONDIENTE AL MES DE ABRIL 2023, SEGUN ANEXOS.</t>
  </si>
  <si>
    <t>ESTANDARTE, SRL</t>
  </si>
  <si>
    <t>PAGO FACT B1500000058, POR ADQUISICION DE ARTICULOS Y EQUIPOS DE PROTECCION DE SEGURIDAD PARA EL PERSONAL DE SERVICIOS GENERALES DE LA SEDE Y SUS DEPENDENCIAS. SEGUN ANEXOS.</t>
  </si>
  <si>
    <t>PAGO HORAS EXTRAORDINARIAS MARZO 2023-P01</t>
  </si>
  <si>
    <t>P/CONVERSION REINTEGRO - ABRIL 2023 - PROG.01</t>
  </si>
  <si>
    <t>ACADEMIA DOMINICANA DE LA LENGUA</t>
  </si>
  <si>
    <t>TRANSFERENCIA A FAVOR DE LA ACADEMIA DOMINICANA DE LA LENGUA, CORRESPONDIENTE A LA SUBVENCION DEL MES DE MARZO 2023, SEGUN ANEXOS.</t>
  </si>
  <si>
    <t>EMPRESA DISTRIBUIDORA DE ELECTRICIDAD DEL ESTE S A</t>
  </si>
  <si>
    <t>SERVICIOS DE ENERGIA ELECTRICA DE ESTE MINISTERIO DE CULTURA Y SUS DEPENDENCIAS, CORESPONDIENTE AL MES DE ABRIL 2023 SEGUN ANEXOS.</t>
  </si>
  <si>
    <t>TOLDEC INDUSTRIAL, SRL</t>
  </si>
  <si>
    <t>PAGO FACTURA B1500000069, POR CONCEPTO DE CAMBIO DE LONA DE 5 TOLDOS Y UN TOLDO NUEVO DE LA SEDE, PROCESO CULTURA-UC-CD-2023-0022, ORDEN DE COMPRA 2023-00046, SEGUN ANEXOS</t>
  </si>
  <si>
    <t>3 BENEFICIARIOS</t>
  </si>
  <si>
    <t>TRANSFERENCIAS A FAVOR DE (3 ) BANDAS DE MUSICA MUNICIPALES, CORRESPONDIENTE A LA SUBVENCION DEL MES DE MAYO 2023, SEGUN ANEXOS.</t>
  </si>
  <si>
    <t>GAT OFFICE S A</t>
  </si>
  <si>
    <t>PAGO FACT B1500000460, POR ADQUISICION DE MOBILIARIO DE OFICINA, PARA SER UTILIZADOS EN LA SEDE Y DEPENDENCIAS DE ESTE MINISTERIO DE CULTURA. MEDIANTE PROCESO CULTURA-DAF-CM-2022-0099. SEGUN ANEXOS.</t>
  </si>
  <si>
    <t>CORPORACIÓN ESTATAL DE RADIO Y TELEVISIÓN (CERTV)</t>
  </si>
  <si>
    <t>TRANSFERENCIA A FAVOR DE CORPORACION ESTATAL DE RADIO Y TELEVISION (CERTV), CORRESPONDIENTE AL MES DE MAYO 2023, PARA GASTOS DE NOMINA, GASTOS ADMINISTRATIVOS Y ENERGIA ELECTRICA, SEGUN ANEXOS</t>
  </si>
  <si>
    <t>TRANSFERENCIA A FAVOR DE PROYECTOS CULTURALES, CORRESPONDIENTE AL MES DE ABRIL 2023</t>
  </si>
  <si>
    <t>15/05/2023</t>
  </si>
  <si>
    <t>PAGO VIATICO DENTRO DEL PAIS ABRIL 2023-P01</t>
  </si>
  <si>
    <t xml:space="preserve"> BENEFICIARIOS</t>
  </si>
  <si>
    <t>PAGO PERIODO PROBATORIO MAYO 2023-P01</t>
  </si>
  <si>
    <t>PAGO INTERINATO MAYO 2023-P01</t>
  </si>
  <si>
    <t>PAGO CARACTER EVENTUAL MAYO 2023-P01</t>
  </si>
  <si>
    <t>PAGO PRIMA DE TRANSPORTE MAYO 2023-P01</t>
  </si>
  <si>
    <t>P/SUELDO FIJO MAYO 2023 - PROG.11</t>
  </si>
  <si>
    <t>DEVOLUCIÓN DE SUBSIDIO DE ENFERMEDAD COMUNES MARZO 2023.</t>
  </si>
  <si>
    <t>MADE GÓMEZ GRUPO DE IMPRESIÓN, SRL</t>
  </si>
  <si>
    <t>PAGO FACT B1500000149, POR SERVICIOS DE IMPRESIONES PARA USO DE LA SEDE Y DEPENDENCIAS, MEDIANTE PROCESO CULTURA-UC-CD-2023-0040. SEGUN ANEXOS.</t>
  </si>
  <si>
    <t>TRANSFERENCIA A FAVOR DE (2) ASFL DEL SECTOR CULTURAL, CORRESPONDIENTE A LA SUBVENCION DEL MES DE ABRIL 2023, SEGUN ANEXOS.</t>
  </si>
  <si>
    <t>TRANSFERENCIA A FAVOR DE (39) ASFL DEL SECTOR CULTURAL, CORRESPONDIENTE A LA SUBVENCION DEL MES DE MAYO 2023, SEGUN ANEXOS.</t>
  </si>
  <si>
    <t>P/SUELDO FIJO - MAYO 2023 - PROG.01</t>
  </si>
  <si>
    <t>P/EMPLEADO TEMPORAL MAYO 2023-P01</t>
  </si>
  <si>
    <t>PANTEON DE LA PATRIA</t>
  </si>
  <si>
    <t>TRANSFERENCIA A FAVOR DE PANTEON DE LA PATRIA, CORRESPONDIENTE AL MES DE MAYO DEL 2023</t>
  </si>
  <si>
    <t>P/SUELDO FIJO MAYO 2023 - PROG.13</t>
  </si>
  <si>
    <t>16/05/2023</t>
  </si>
  <si>
    <t>PAGO COMPENSACION DE SEGURIDAD MAYO 2023-P01</t>
  </si>
  <si>
    <t>P/SUPLENCIA MAYO 2023 - PROG.01</t>
  </si>
  <si>
    <t>INSTITUTO DUARTIANO</t>
  </si>
  <si>
    <t>TRANSFERENCIA A FAVOR DEL INSTITUTO DUARTIANO, CORRESPONDIENTE A GASTOS CORRIENTES Y PAGO DE NOMINA DEL MES DE MAYO 2023. SEGUN ANEXOS.</t>
  </si>
  <si>
    <t>ACADEMIA DOMINICANA DE LA HISTORIA</t>
  </si>
  <si>
    <t>TRANSFERENCIA A FAVOR DE LA ACADEMIA DOMINICANA DE LA HISTORIA, CORRESPONDIENTE A LA SUBVENCION POR ASIGNACION DEL MES DE MARZO 2023. SEGUN ANEXOS.</t>
  </si>
  <si>
    <t>TRANSFERENCIA A FAVOR DE LA ACADEMIA DOMINICANA DE LA HISTORIA, CORRESPONDIENTE A LA SUBVENCION POR ASIGNACION DEL MES DE ABRIL 2023. SEGUN ANEXOS.</t>
  </si>
  <si>
    <t>TRANSFERENCIA A FAVOR DE LA ACADEMIA DOMINICANA DE LA LENGUA, CORRESPONDIENTE A LA SUBVENCION DEL MES DE ABRIL 2023, SEGUN ANEXOS.</t>
  </si>
  <si>
    <t>TRANSFERENCIA A FAVOR DE LA ACADEMIA DOMINICANA DE LA LENGUA, CORRESPONDIENTE A LA SUBVENCION DEL MES DE MAYO 2023, SEGUN ANEXOS.</t>
  </si>
  <si>
    <t>1553-ACADEMIA DOMINICANA DE LA HISTORIA</t>
  </si>
  <si>
    <t>TRANSFERENCIA A FAVOR DE LA ACADEMIA DOMINICANA DE LA HISTORIA, CORRESPONDIENTE A LA SUBVENCION POR ASIGNACION DEL MES DE MAYO 2023. SEGUN ANEXOS.</t>
  </si>
  <si>
    <t>P/TRAMITE DE PENSION - MAY.2023 - PROG.01</t>
  </si>
  <si>
    <t>17/05/2023</t>
  </si>
  <si>
    <t>COMPANIA DOMINICANA DE TELEFONOS C POR A</t>
  </si>
  <si>
    <t>PAGO SERVICIOS TELEFONICOS Y FLOTAS DE ESTE MINC Y SUS DEPENDENCIAS, CORRESPONDIENTE AL MES DE ABRIL DEL 2023 Y MES DE MAYO 2023 DEL PATRONATO DE LA CIUDAD COLONIAL Y DEL PANTEON DE LA PATRIA. SEGUN ANEXOS.</t>
  </si>
  <si>
    <t>18/05/2023</t>
  </si>
  <si>
    <t>ARCHIVO GRAL DE LA NACION</t>
  </si>
  <si>
    <t>TRANSFERENCIA A FAVOR DEL ARCHIVO GENERAL DE LA NACION (AGN), CORRESPONDIENTE A LA SUBVENCION POR GASTOS Y PAGO DE NOMINA, CORRESPONDIENTE AL MES DE MAYO 2023, SEGUN ANEXOS.</t>
  </si>
  <si>
    <t>EDENORTE DOMINICANA S A</t>
  </si>
  <si>
    <t>PAGO SERVICIOS DE ENERGIA ELECTRICA DE LAS DEPENDENCIAS DE ESTE MINISTERIO DE CULTURA EN LA REGION NORTE, CORRESPONDIENTE AL MES DE ABRIL 2023. SEGUN ANEXOS.</t>
  </si>
  <si>
    <t>INVERSIONES ENVECO, SRL</t>
  </si>
  <si>
    <t>PAGO FACTURA B1500000232, POR ADQUISICION DE CREMA DE CAFE PARA USO DEL MINISTERIO EN EL TRIMESTRE MAYO-JULIO 2023. SEGUN ANEXOS.</t>
  </si>
  <si>
    <t>INDUSTRIAS BANILEJAS, SAS</t>
  </si>
  <si>
    <t>PAGO FACT E450000000262, POR ADQUISICION DE CAFE PARA USO DEL MINISTERIO EN EL TRIMESTRE MAYO-JULIO 2023. SEGUN ANEXOS.</t>
  </si>
  <si>
    <t>REPUESTOS TAVERAS JT, SRL</t>
  </si>
  <si>
    <t>SERVICIOS DE MANTENIMIENTO A MOTICICLETA MARCA BAJAJ PLATINA 100KS, DE ESTE MINISTERIO, PROCESO CULT.UC-CD-2023-0038, ORDEN 2023-00097, SEGUN ANEXOS.</t>
  </si>
  <si>
    <t>ANSALFI PRODUCCIONES Y EVENTOS, SRL</t>
  </si>
  <si>
    <t>PAGO FACT B1500000066, POR SERVICIO DE ALQUILER DE ANDAMIOS A REQUERIMIENTO PARA TRABAJOS EN LA SEDE, PROCESO CULTURA-UC-CD-2022-0225, ORDEN CULTURA-2022-00512. SEGUN ANEXOS.</t>
  </si>
  <si>
    <t>19/05/2023</t>
  </si>
  <si>
    <t>DIRECCION GENERAL DE CINE</t>
  </si>
  <si>
    <t>TRANSFERENCIA   A FAVOR DE LA DIRECCION GENERAL DE CINE, POR CONCEPTO DE GASTOS CORRIENTES Y NOMINA DEL MES DE MAYO 2023, SEGUN ANEXOS</t>
  </si>
  <si>
    <t>CORPORACION DEL ACUEDUCTO Y ALCANTARILLADO DE SANTO DOMINGO</t>
  </si>
  <si>
    <t>PAGO POR SERVICIOS DE AGUA POTABLE DE ESTE MINISTERIO DE CULTURA Y SUS DEPENDENCIAS, CORRESPONDIENTE AL MES DE MAYO 2023, SEGUN ANEXO.</t>
  </si>
  <si>
    <t>CORPORACION DE ACUEDUCTO Y ALCANTARILLADO DE SANTIAGO</t>
  </si>
  <si>
    <t>Pago Factura No. B1500026619, POR SERVICIO DE AGUA Y BASURA DEL GRAN TEATRO DEL CIBAO, DEPENDENCIA DE ESTE MINISTERIO DE CULTURA, UBICADA EN LA REGIÓN NORTE, CORRESPONDIENTE AL MES DE ABRIL 2023, SEGÚN ANEXOS.</t>
  </si>
  <si>
    <t>AS MUFFLER Y RADIADORES C POR A</t>
  </si>
  <si>
    <t>PAGO FACT B1500000353, POR SERVICIOS DE MANTENIMIENTO Y REPARACION MENOR DE LA CAMIONETA NISSAN, AÑO 2000, PLACA EL00386, DE LA FLOTILLA VEHISULAR DE ESTE MINC. PROCESO CULTURA-UC-CD-2023-0038. SEGUN ANEXO.</t>
  </si>
  <si>
    <t>PAGO FACT B1500000354, POR SERVICIOS DE MANTENIMIENTO Y REPARACONES MENOR AL CAMION HYUNDAI HD-65, AÑO 2019, PLACA EL09332, DE LA FLOTILLA VEHICULAR DE ESTE MINIC. PROCESO CULTURA-UC-CD-2023-0038. SEGUN ANEXOS.</t>
  </si>
  <si>
    <t>OPERACIONESTIC, SRL</t>
  </si>
  <si>
    <t>PAGO FACT B1500000005, POR ADQUISICION DE TRITURADORAS, PILA RECARGABLE CON SUS CARGADORES Y CAFETERAS ELECTRICAS, PARA SER UTILIZADOS EN LA SEDE Y DEPENDENCIAS DE ESTE MINC. PROCESO CULTURA-UC-CD-2023-0037. SEGUN ANEXOS.</t>
  </si>
  <si>
    <t>SOLUCIONES INTEGRALES CAF, SRL</t>
  </si>
  <si>
    <t>POR SERVICIO DE ABASTECIMIENTO DE AGUA, PROCESO CULTURA-UC-CD-2023-0004, ORDEN 2023-00007 SEGUN ANEXOS.</t>
  </si>
  <si>
    <t>IMPROFORMAS, SRL</t>
  </si>
  <si>
    <t>ADQUISICION DE RESMAS DE PAPEL 8 1/2X11, PARA SER UTILIZADAS EN ESTE MINISTERIO PROCESO CULTURA-UC-CD-2023-0047, ORDEN 2023-00114, SEGUN ANEXOS.</t>
  </si>
  <si>
    <t>ROSSEL, SRL</t>
  </si>
  <si>
    <t>SERVICIO DE MANTENIMIENTO A DOS TRANSFORMADORES DE LA SEDE Y UNO DEL CENTRO CULTURAL NARCISO GONZALEZ DE 500 KVA Y 750 KVA RESPECTIVAMENTE, PROCESO CULT.-DAF-CM-2023-0009, ORDEN 2023-00090, SEGUN ANEXOS.</t>
  </si>
  <si>
    <t>22/05/2023</t>
  </si>
  <si>
    <t>DISLA URIBE KONCEPTO, SRL</t>
  </si>
  <si>
    <t>PAGO FACT B1500002385, POR SERVICIOS DE CATERING PARA EL DESFILE DE CARNAVAL, CELEBRADO EL 05 DE MARZO 2023. PROCESO CULTURA-DAF-CM-2023-0006. SEGUN ANEXOS.</t>
  </si>
  <si>
    <t>2 BENEFICIARIOS</t>
  </si>
  <si>
    <t>PAGO RETROACTIVO TRAMITE DE PENSION ABRIL 2023-P01</t>
  </si>
  <si>
    <t>SD IMPRESOS EXPRESS, SRL</t>
  </si>
  <si>
    <t>ADQUISICION DE BRAZALETES PARA USO EN EL DESFILE NACIONAL DE CARNAVAL 2023, CELEBRADO EL 05 DE MARZO 2023, PROCESO CULTURA DAF-CM-2023-0012, ORDEN 2023-00068, SEGUN ANEXOS.</t>
  </si>
  <si>
    <t>24/05/2023</t>
  </si>
  <si>
    <t>TRANSFERENCIA A FAVOR DEL ARCHIVO GENERAL DE LA NACION (AGN), PARA CUBRIR GASTOS DE CAPITAL CORRESPONDIENTE AL MES DE MAYO 2023, SEGUN ANEXOS.</t>
  </si>
  <si>
    <t>CASA PALMA DECOR BY PATRICIA REID BAQUERO, SRL</t>
  </si>
  <si>
    <t>SERVICIO DE DISEÑOS, MODIFICACION DE VITRINAS Y SERVICIO DE CURADURIA DE PIEZAS, ENMIENDA CULTURA-CCC-PEOR-2022-0004, ADENDUM BS-0003929-2023, SEGUN ANEXOS.</t>
  </si>
  <si>
    <t>RAFAEL ARMANDO GUERRERO SEPULVEDA</t>
  </si>
  <si>
    <t>PAGO SERVICIO DE CATERING EN LA PROVINCIA DE BARAHONA, PARA ACTIVIDAD DE DIALOGOS CULTURALES EL 13 DE MAYO 2023, PROCESO CULT.UC-CD-2023-053, ORDEN 2023-00125, SEGUN ANEXOS.</t>
  </si>
  <si>
    <t>SOLDIER ELECTRONIC SECURITY SES, SRL</t>
  </si>
  <si>
    <t>ADQUISICION DE PINTURAS, PARA USO DE LA SEDE Y DEPENDENCIAS DE ESTE MINISTERIO PROCESO CULT. -UC-CD-2023-0020, ODEN 2023-00093, SEGUN ANEXOS.</t>
  </si>
  <si>
    <t>TECNOFIJACIONES DE DOMINICANA, SRL</t>
  </si>
  <si>
    <t>ADQUISICION DE PINTURAS, PARA USO DE LA SEDE Y DEPENDENCIAS DE ESTE MINISTERIO PROCESO CULT. -UC-CD-2023-0020, ODEN 2023-00094, SEGUN ANEXOS.</t>
  </si>
  <si>
    <t>26/05/2023</t>
  </si>
  <si>
    <t>AYUNTAMIENTO DEL DISTRITO NACIONAL</t>
  </si>
  <si>
    <t>PAGO POR SERVICIOS DE RECOGIDA DE BASURA DE ESTE MINISTERIO DE CULTURA Y SUS DEPENDENCIAS, CORRESPONDIENTE AL MES DE MAYO 2023. SEGUN ANEXO.</t>
  </si>
  <si>
    <t>PAGO ADICIONAL PERSONAL CARACTER EVENTUAL MAYO 2023-P01</t>
  </si>
  <si>
    <t>30/05/2023</t>
  </si>
  <si>
    <t>PAGO INDEMNIZACION A EX_EMPLEADOS</t>
  </si>
  <si>
    <t>PAGO VACACIONES A EX_EMPLEADOS</t>
  </si>
  <si>
    <t>DANILO MUSIC, SRL</t>
  </si>
  <si>
    <t>ADQUISICION DE BOCINA PROFESIONAL PORTATIL CON BATERIA RECARGABLE, PARA USO DE ESTE MINISTERIO, PROCESO CULT.UC-CD-2023-0045, ORDEN 2023-00119, SEGUN ANEXOS</t>
  </si>
  <si>
    <t>AGUA CRISTAL, SA</t>
  </si>
  <si>
    <t>ADQUISICION DE AGUA PARA USO DE LOS EMPLEADOS DE LA SEDE Y DEPENDENCIAS DE ESTE MINISTERIO DE CULTURA. PROCESO CULTURA-DAF-CM-2022-0031, ORDEN 2022-00231 SEGUN  ANEXOS</t>
  </si>
  <si>
    <t>HUMANO SEGUROS S A</t>
  </si>
  <si>
    <t>PAGO FACT B1500027739, POR SEGURO DE SALUD COMPLEMENTARIO DE LOS EMPLEADOS DEL MINISTERIO DE CULTURA, CORRESPONDIENTE AL MES DE MAYO 2023, SEGUN ANEXO.</t>
  </si>
  <si>
    <t>PAGO HORAS EXTRAORDINARIAS ABRIL 2023-P01</t>
  </si>
  <si>
    <t>P/INCENTIVO POR RENDIMIENTO INDIVIDUAL 2022-P-01-DUP.</t>
  </si>
  <si>
    <t>P/INCENTIVO POR RENDIMIENTO INDIVIDUAL 2022-P-13-DUP.</t>
  </si>
  <si>
    <t>P/INCENTIVO POR RENDIMIENTO INDIVIDUAL 2022-P-11-INACT.</t>
  </si>
  <si>
    <t>31/05/2023</t>
  </si>
  <si>
    <t>P/INCENTIVO POR RENDIMIENTO INDIVIDUAL 2022-P-01</t>
  </si>
  <si>
    <t>P/INCENTIVO POR RENDIMIENTO INDIVIDUAL 2022-P-11</t>
  </si>
  <si>
    <t>P/INCENTIVO POR RENDIMIENTO INDIVIDUAL 2022-P-13</t>
  </si>
  <si>
    <t>P/INCENTIVO POR RENDIMIENTO INDIVIDUAL 2022-P-01-INACT.</t>
  </si>
  <si>
    <t>P/INCENTIVO P/RENDIMIENTO INDIVIDUAL 2022 - INACTIVOS - P13</t>
  </si>
  <si>
    <t>TRANSFERENCIA A FAVOR DE LA DIRECCION DE CULTURA DOMINICANA EN EL EXTERIOR, CORRESPONDIENTE AL MES DE MAYO 2023, SEGUN ANEXOS.</t>
  </si>
  <si>
    <t>TRANSFERENCIA A FAVOR DEL CORO DE CAMARA KORIBE, CORRESPONDIENTE A LA SUBVENCION DE MAYO 2023, SEGUN ANEXOS.</t>
  </si>
  <si>
    <t>TRANSFERENCIA A FAVOR DEL TEATRO ORQUESTAL DOMINICANO, CORRESPONDIENTE A SUBVENCION DE MAYO 2023, SEGUN ANEXOS.</t>
  </si>
  <si>
    <t>TRANSFERENCIA A FAVOR DE ACTIVIDADES CULTURALES, CORRESPONDIENTE A LA SUBVENCION DEL MES DE MAYO 2023, SEGUN ANEXOS.</t>
  </si>
  <si>
    <t>CORPID, SRL</t>
  </si>
  <si>
    <t>PAGO FACT B1500000073, POR SERVICIO DE IMPRESION VARIAS PARA USO EN EL DESFILE NACIONAL DE CARNAVAL 2023, CELEBRADO EL 5 DE MARZO 2023. SEGUN ANEXO.</t>
  </si>
  <si>
    <t>ELECTROM, S.A.S</t>
  </si>
  <si>
    <t>ADQUISICION DE FILTROS, PARA LA PLANTA ELECTRICA DE EMERGENCIA EN LA SEDE PROCESO CULTURA-UC-CM-2023-0002, ORDEN 2023-00104 SEGUN ANEXOS.</t>
  </si>
  <si>
    <t>GRUPO ENTALPIA, SRL</t>
  </si>
  <si>
    <t>SERVICIO DE MANTENIMIENTO Y REPARACION DE AIRES ACONDICIONADOS DE ESTE MINISTERIO Y SU DEPENDENCIAS PROCESO CULT. -DAF-CM-2023-0017, ORDEN 2023-00110, SEGUN ANEXOS.</t>
  </si>
  <si>
    <t>TOTAL GENERAL</t>
  </si>
  <si>
    <t>PAGO FACT. B1500050328, POR SERVICIOS DE INTERNET MOVIL Y TELEFONICAS DE LAS FLOTAS DE ESTE MINISTERIO DE CULTURA, CORRESPONDIENTE AL MES DE ABRIL 2023 (TELEFONO LOCAL Y SERVICIOS DE INTERNET Y TELEVISION POR CABLE), SEGUN ANEXOS.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</si>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</sst>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8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1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165" fontId="12" fillId="0" borderId="8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2" fillId="0" borderId="8" xfId="0" applyNumberFormat="1" applyFont="1" applyBorder="1" applyAlignment="1">
      <alignment vertical="center"/>
    </xf>
    <xf numFmtId="0" fontId="0" fillId="5" borderId="0" xfId="0" applyFill="1"/>
    <xf numFmtId="4" fontId="0" fillId="5" borderId="0" xfId="0" applyNumberFormat="1" applyFill="1"/>
    <xf numFmtId="0" fontId="13" fillId="5" borderId="0" xfId="0" applyFont="1" applyFill="1" applyAlignment="1">
      <alignment vertical="center" wrapText="1" readingOrder="1"/>
    </xf>
    <xf numFmtId="0" fontId="14" fillId="5" borderId="0" xfId="0" applyFont="1" applyFill="1" applyAlignment="1">
      <alignment vertical="center" wrapText="1" readingOrder="1"/>
    </xf>
    <xf numFmtId="4" fontId="0" fillId="0" borderId="0" xfId="0" applyNumberFormat="1" applyAlignment="1">
      <alignment vertical="center"/>
    </xf>
    <xf numFmtId="0" fontId="0" fillId="5" borderId="0" xfId="0" applyFill="1" applyAlignment="1">
      <alignment vertical="center"/>
    </xf>
    <xf numFmtId="40" fontId="0" fillId="0" borderId="0" xfId="0" applyNumberFormat="1" applyAlignment="1">
      <alignment vertical="center"/>
    </xf>
    <xf numFmtId="0" fontId="0" fillId="0" borderId="0" xfId="0" applyFill="1"/>
    <xf numFmtId="0" fontId="0" fillId="0" borderId="12" xfId="0" applyBorder="1" applyAlignment="1">
      <alignment horizontal="left" vertical="top" wrapText="1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vertical="top"/>
    </xf>
    <xf numFmtId="4" fontId="0" fillId="0" borderId="12" xfId="0" applyNumberFormat="1" applyBorder="1" applyAlignment="1">
      <alignment vertical="top"/>
    </xf>
    <xf numFmtId="4" fontId="17" fillId="6" borderId="12" xfId="0" applyNumberFormat="1" applyFont="1" applyFill="1" applyBorder="1" applyAlignment="1">
      <alignment vertical="top"/>
    </xf>
    <xf numFmtId="14" fontId="0" fillId="0" borderId="12" xfId="0" applyNumberForma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5" borderId="0" xfId="0" applyFill="1" applyAlignment="1">
      <alignment horizontal="right" vertical="top"/>
    </xf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right" vertical="center" wrapText="1"/>
    </xf>
    <xf numFmtId="0" fontId="2" fillId="4" borderId="12" xfId="0" applyFont="1" applyFill="1" applyBorder="1" applyAlignment="1">
      <alignment horizontal="left" vertical="center"/>
    </xf>
    <xf numFmtId="4" fontId="2" fillId="4" borderId="12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0" xfId="0" applyFont="1" applyFill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0" fontId="4" fillId="5" borderId="0" xfId="0" applyFont="1" applyFill="1" applyAlignment="1">
      <alignment horizontal="center" vertical="center" wrapText="1" readingOrder="1"/>
    </xf>
    <xf numFmtId="0" fontId="16" fillId="5" borderId="1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7" fillId="6" borderId="12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 wrapText="1" readingOrder="1"/>
    </xf>
    <xf numFmtId="0" fontId="13" fillId="5" borderId="0" xfId="0" applyFont="1" applyFill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470754</xdr:colOff>
      <xdr:row>0</xdr:row>
      <xdr:rowOff>0</xdr:rowOff>
    </xdr:from>
    <xdr:to>
      <xdr:col>6</xdr:col>
      <xdr:colOff>365045</xdr:colOff>
      <xdr:row>2</xdr:row>
      <xdr:rowOff>17252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2A9EB6F0-B564-48AE-9CC0-C5160EC1FD0E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0889" y="0"/>
          <a:ext cx="1198483" cy="676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2</xdr:row>
      <xdr:rowOff>36131</xdr:rowOff>
    </xdr:from>
    <xdr:to>
      <xdr:col>3</xdr:col>
      <xdr:colOff>1532080</xdr:colOff>
      <xdr:row>5</xdr:row>
      <xdr:rowOff>161399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B4164825-816E-478B-B991-83B6011B3B7D}"/>
            </a:ext>
          </a:extLst>
        </xdr:cNvPr>
        <xdr:cNvPicPr/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" t="8798" r="-398" b="-8798"/>
        <a:stretch>
          <a:fillRect/>
        </a:stretch>
      </xdr:blipFill>
      <xdr:spPr bwMode="auto">
        <a:xfrm>
          <a:off x="3095625" y="359981"/>
          <a:ext cx="1160605" cy="6110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126</xdr:row>
      <xdr:rowOff>56009</xdr:rowOff>
    </xdr:from>
    <xdr:to>
      <xdr:col>3</xdr:col>
      <xdr:colOff>3213114</xdr:colOff>
      <xdr:row>133</xdr:row>
      <xdr:rowOff>93739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9CA8F7-7D5B-7457-8BB9-A4FC00B73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286" t="43409" r="56066" b="28812"/>
        <a:stretch/>
      </xdr:blipFill>
      <xdr:spPr>
        <a:xfrm>
          <a:off x="0" y="60530234"/>
          <a:ext cx="6988824" cy="12474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AppData\Local\Microsoft\Windows\INetCache\Content.Outlook\6HW7TJN7\Ejecucion%20mensual%20Enero%20hasta%20Agsoto%202022%20UE0001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E2C4-4534-44EA-AFAE-0F618E153B4C}">
  <sheetPr>
    <tabColor theme="0"/>
  </sheetPr>
  <dimension ref="A1:R102"/>
  <sheetViews>
    <sheetView showGridLines="0" tabSelected="1" zoomScale="130" zoomScaleNormal="130" workbookViewId="0">
      <selection activeCell="A5" sqref="A5:P5"/>
    </sheetView>
  </sheetViews>
  <sheetFormatPr baseColWidth="10" defaultColWidth="13.33203125" defaultRowHeight="12.75" x14ac:dyDescent="0.2"/>
  <cols>
    <col min="1" max="1" width="50.1640625" style="1" customWidth="1"/>
    <col min="2" max="2" width="14" style="1" customWidth="1"/>
    <col min="3" max="3" width="13.83203125" style="1" customWidth="1"/>
    <col min="4" max="4" width="12.6640625" style="1" customWidth="1"/>
    <col min="5" max="5" width="11.1640625" style="1" customWidth="1"/>
    <col min="6" max="7" width="11.6640625" style="1" customWidth="1"/>
    <col min="8" max="8" width="12.83203125" style="1" customWidth="1"/>
    <col min="9" max="9" width="9.33203125" style="1" customWidth="1"/>
    <col min="10" max="10" width="10.5" style="1" customWidth="1"/>
    <col min="11" max="11" width="9.6640625" style="1" customWidth="1"/>
    <col min="12" max="12" width="9.83203125" style="1" customWidth="1"/>
    <col min="13" max="13" width="9.6640625" style="1" customWidth="1"/>
    <col min="14" max="14" width="9.83203125" style="1" customWidth="1"/>
    <col min="15" max="15" width="9.1640625" style="1" customWidth="1"/>
    <col min="16" max="16" width="12.33203125" style="1" customWidth="1"/>
    <col min="17" max="16384" width="13.33203125" style="1"/>
  </cols>
  <sheetData>
    <row r="1" spans="1:17" ht="39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7" ht="20.45" customHeight="1" x14ac:dyDescent="0.2">
      <c r="A3" s="55" t="s">
        <v>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ht="13.15" customHeight="1" x14ac:dyDescent="0.2">
      <c r="A4" s="53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7" ht="13.15" customHeight="1" x14ac:dyDescent="0.2">
      <c r="A5" s="57" t="s">
        <v>107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7" ht="15.75" customHeight="1" x14ac:dyDescent="0.2">
      <c r="A6" s="53" t="s">
        <v>285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7" ht="15.75" customHeight="1" x14ac:dyDescent="0.2">
      <c r="A7" s="56" t="s">
        <v>112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7" ht="15.75" x14ac:dyDescent="0.2">
      <c r="A8" s="53" t="s">
        <v>96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spans="1:17" ht="25.5" customHeight="1" x14ac:dyDescent="0.2">
      <c r="A9" s="62" t="s">
        <v>2</v>
      </c>
      <c r="B9" s="63" t="s">
        <v>3</v>
      </c>
      <c r="C9" s="63" t="s">
        <v>4</v>
      </c>
      <c r="D9" s="65" t="s">
        <v>5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7"/>
    </row>
    <row r="10" spans="1:17" x14ac:dyDescent="0.2">
      <c r="A10" s="62"/>
      <c r="B10" s="64"/>
      <c r="C10" s="64"/>
      <c r="D10" s="2" t="s">
        <v>6</v>
      </c>
      <c r="E10" s="2" t="s">
        <v>7</v>
      </c>
      <c r="F10" s="2" t="s">
        <v>8</v>
      </c>
      <c r="G10" s="2" t="s">
        <v>9</v>
      </c>
      <c r="H10" s="3" t="s">
        <v>10</v>
      </c>
      <c r="I10" s="2" t="s">
        <v>11</v>
      </c>
      <c r="J10" s="3" t="s">
        <v>12</v>
      </c>
      <c r="K10" s="2" t="s">
        <v>13</v>
      </c>
      <c r="L10" s="2" t="s">
        <v>14</v>
      </c>
      <c r="M10" s="2" t="s">
        <v>15</v>
      </c>
      <c r="N10" s="2" t="s">
        <v>16</v>
      </c>
      <c r="O10" s="3" t="s">
        <v>17</v>
      </c>
      <c r="P10" s="2" t="s">
        <v>18</v>
      </c>
    </row>
    <row r="11" spans="1:17" x14ac:dyDescent="0.2">
      <c r="A11" s="4" t="s">
        <v>19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x14ac:dyDescent="0.2">
      <c r="A12" s="5" t="s">
        <v>20</v>
      </c>
      <c r="B12" s="28">
        <f t="shared" ref="B12:C12" si="0">B13+B14+B17+B15+B16</f>
        <v>686419278</v>
      </c>
      <c r="C12" s="28">
        <f t="shared" si="0"/>
        <v>708431854</v>
      </c>
      <c r="D12" s="28">
        <f t="shared" ref="D12:N12" si="1">D13+D14+D17+D15+D16</f>
        <v>53936238.850000001</v>
      </c>
      <c r="E12" s="28">
        <f t="shared" si="1"/>
        <v>58596126.850000001</v>
      </c>
      <c r="F12" s="28">
        <f t="shared" si="1"/>
        <v>56531354.979999997</v>
      </c>
      <c r="G12" s="28">
        <f t="shared" si="1"/>
        <v>56449163.870000005</v>
      </c>
      <c r="H12" s="28">
        <f t="shared" si="1"/>
        <v>94742548.549999997</v>
      </c>
      <c r="I12" s="28">
        <f t="shared" si="1"/>
        <v>0</v>
      </c>
      <c r="J12" s="28">
        <f t="shared" si="1"/>
        <v>0</v>
      </c>
      <c r="K12" s="28">
        <f t="shared" si="1"/>
        <v>0</v>
      </c>
      <c r="L12" s="28">
        <f t="shared" si="1"/>
        <v>0</v>
      </c>
      <c r="M12" s="28">
        <f t="shared" si="1"/>
        <v>0</v>
      </c>
      <c r="N12" s="28">
        <f t="shared" si="1"/>
        <v>0</v>
      </c>
      <c r="O12" s="28">
        <f t="shared" ref="O12" si="2">O13+O14+O17+O15+O16</f>
        <v>0</v>
      </c>
      <c r="P12" s="28">
        <f>P13+P14+P17+P15+P16</f>
        <v>320255433.10000008</v>
      </c>
    </row>
    <row r="13" spans="1:17" x14ac:dyDescent="0.2">
      <c r="A13" s="7" t="s">
        <v>21</v>
      </c>
      <c r="B13" s="30">
        <v>509913115</v>
      </c>
      <c r="C13" s="30">
        <v>503581393</v>
      </c>
      <c r="D13" s="30">
        <v>45037759.060000002</v>
      </c>
      <c r="E13" s="30">
        <v>49253049.300000004</v>
      </c>
      <c r="F13" s="30">
        <v>47261956.93</v>
      </c>
      <c r="G13" s="30">
        <v>47175529.240000002</v>
      </c>
      <c r="H13" s="30">
        <v>47724834.540000007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f>D13+E13+F13+G13+H13+I13+J13+K13+L13+M13+N13+O13</f>
        <v>236453129.07000005</v>
      </c>
    </row>
    <row r="14" spans="1:17" x14ac:dyDescent="0.2">
      <c r="A14" s="7" t="s">
        <v>22</v>
      </c>
      <c r="B14" s="30">
        <v>105560404</v>
      </c>
      <c r="C14" s="30">
        <v>129774923</v>
      </c>
      <c r="D14" s="30">
        <v>2154000</v>
      </c>
      <c r="E14" s="30">
        <v>2428665</v>
      </c>
      <c r="F14" s="30">
        <v>2280292</v>
      </c>
      <c r="G14" s="30">
        <v>2239000</v>
      </c>
      <c r="H14" s="30">
        <v>39958623.679999992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f t="shared" ref="P14:P37" si="3">D14+E14+F14+G14+H14+I14+J14+K14+L14+M14+N14+O14</f>
        <v>49060580.679999992</v>
      </c>
    </row>
    <row r="15" spans="1:17" x14ac:dyDescent="0.2">
      <c r="A15" s="9" t="s">
        <v>23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f t="shared" si="3"/>
        <v>0</v>
      </c>
      <c r="Q15" s="10"/>
    </row>
    <row r="16" spans="1:17" x14ac:dyDescent="0.2">
      <c r="A16" s="9" t="s">
        <v>24</v>
      </c>
      <c r="B16" s="30">
        <f>IFERROR(VLOOKUP(#REF!,[1]SIGEF!#REF!,15,0),0)</f>
        <v>0</v>
      </c>
      <c r="C16" s="30">
        <f>IFERROR(VLOOKUP(#REF!,[1]SIGEF!#REF!,15,0),0)</f>
        <v>0</v>
      </c>
      <c r="D16" s="30">
        <f>IFERROR(VLOOKUP(#REF!,[1]SIGEF!#REF!,15,0),0)</f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f t="shared" si="3"/>
        <v>0</v>
      </c>
    </row>
    <row r="17" spans="1:16" x14ac:dyDescent="0.2">
      <c r="A17" s="9" t="s">
        <v>25</v>
      </c>
      <c r="B17" s="30">
        <v>70945759</v>
      </c>
      <c r="C17" s="30">
        <v>75075538</v>
      </c>
      <c r="D17" s="30">
        <v>6744479.79</v>
      </c>
      <c r="E17" s="30">
        <v>6914412.5499999998</v>
      </c>
      <c r="F17" s="30">
        <v>6989106.0499999998</v>
      </c>
      <c r="G17" s="30">
        <v>7034634.6300000008</v>
      </c>
      <c r="H17" s="30">
        <v>7059090.3300000001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f t="shared" si="3"/>
        <v>34741723.350000001</v>
      </c>
    </row>
    <row r="18" spans="1:16" x14ac:dyDescent="0.2">
      <c r="A18" s="5" t="s">
        <v>26</v>
      </c>
      <c r="B18" s="28">
        <f t="shared" ref="B18:C18" si="4">B19+B20+B21+B22+B23+B24+B25+B26+B27</f>
        <v>358123507</v>
      </c>
      <c r="C18" s="28">
        <f t="shared" si="4"/>
        <v>336595992</v>
      </c>
      <c r="D18" s="28">
        <f t="shared" ref="D18:N18" si="5">D19+D20+D21+D22+D23+D24+D25+D26+D27</f>
        <v>10602750.529999999</v>
      </c>
      <c r="E18" s="28">
        <f t="shared" si="5"/>
        <v>7727533.7599999998</v>
      </c>
      <c r="F18" s="28">
        <f t="shared" si="5"/>
        <v>25987342.060000002</v>
      </c>
      <c r="G18" s="28">
        <f t="shared" si="5"/>
        <v>14158921.500000002</v>
      </c>
      <c r="H18" s="28">
        <f t="shared" si="5"/>
        <v>13353689.869999997</v>
      </c>
      <c r="I18" s="28">
        <f t="shared" si="5"/>
        <v>0</v>
      </c>
      <c r="J18" s="28">
        <f t="shared" si="5"/>
        <v>0</v>
      </c>
      <c r="K18" s="28">
        <f t="shared" si="5"/>
        <v>0</v>
      </c>
      <c r="L18" s="28">
        <f t="shared" si="5"/>
        <v>0</v>
      </c>
      <c r="M18" s="28">
        <f t="shared" si="5"/>
        <v>0</v>
      </c>
      <c r="N18" s="28">
        <f t="shared" si="5"/>
        <v>0</v>
      </c>
      <c r="O18" s="28">
        <f t="shared" ref="O18:P18" si="6">O19+O20+O21+O22+O23+O24+O25+O26+O27</f>
        <v>0</v>
      </c>
      <c r="P18" s="28">
        <f t="shared" si="6"/>
        <v>71830237.719999999</v>
      </c>
    </row>
    <row r="19" spans="1:16" x14ac:dyDescent="0.2">
      <c r="A19" s="7" t="s">
        <v>27</v>
      </c>
      <c r="B19" s="30">
        <v>93400000</v>
      </c>
      <c r="C19" s="30">
        <v>83678000</v>
      </c>
      <c r="D19" s="30">
        <v>10602750.529999999</v>
      </c>
      <c r="E19" s="30">
        <v>6637965.7599999998</v>
      </c>
      <c r="F19" s="30">
        <v>5928002.2500000009</v>
      </c>
      <c r="G19" s="30">
        <v>6885385.5899999999</v>
      </c>
      <c r="H19" s="30">
        <v>6729854.5299999993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f t="shared" si="3"/>
        <v>36783958.659999996</v>
      </c>
    </row>
    <row r="20" spans="1:16" x14ac:dyDescent="0.2">
      <c r="A20" s="9" t="s">
        <v>28</v>
      </c>
      <c r="B20" s="30">
        <v>11900000</v>
      </c>
      <c r="C20" s="30">
        <v>19950000</v>
      </c>
      <c r="D20" s="30">
        <v>0</v>
      </c>
      <c r="E20" s="30">
        <v>441910</v>
      </c>
      <c r="F20" s="30">
        <v>0</v>
      </c>
      <c r="G20" s="30">
        <v>122248</v>
      </c>
      <c r="H20" s="30">
        <v>937061.01000000013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f t="shared" si="3"/>
        <v>1501219.0100000002</v>
      </c>
    </row>
    <row r="21" spans="1:16" x14ac:dyDescent="0.2">
      <c r="A21" s="7" t="s">
        <v>29</v>
      </c>
      <c r="B21" s="30">
        <v>1200000</v>
      </c>
      <c r="C21" s="30">
        <v>6566000</v>
      </c>
      <c r="D21" s="30">
        <v>0</v>
      </c>
      <c r="E21" s="30">
        <v>38850</v>
      </c>
      <c r="F21" s="30">
        <v>94950</v>
      </c>
      <c r="G21" s="30">
        <v>140300</v>
      </c>
      <c r="H21" s="30">
        <v>116250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f t="shared" si="3"/>
        <v>390350</v>
      </c>
    </row>
    <row r="22" spans="1:16" x14ac:dyDescent="0.2">
      <c r="A22" s="7" t="s">
        <v>30</v>
      </c>
      <c r="B22" s="30">
        <v>0</v>
      </c>
      <c r="C22" s="30">
        <v>826400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f t="shared" si="3"/>
        <v>0</v>
      </c>
    </row>
    <row r="23" spans="1:16" x14ac:dyDescent="0.2">
      <c r="A23" s="7" t="s">
        <v>31</v>
      </c>
      <c r="B23" s="30">
        <v>29600000</v>
      </c>
      <c r="C23" s="30">
        <v>26007107</v>
      </c>
      <c r="D23" s="30">
        <v>0</v>
      </c>
      <c r="E23" s="30">
        <v>0</v>
      </c>
      <c r="F23" s="30">
        <v>45500</v>
      </c>
      <c r="G23" s="30">
        <v>629746.88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f t="shared" si="3"/>
        <v>675246.88</v>
      </c>
    </row>
    <row r="24" spans="1:16" x14ac:dyDescent="0.2">
      <c r="A24" s="7" t="s">
        <v>32</v>
      </c>
      <c r="B24" s="30">
        <v>11500000</v>
      </c>
      <c r="C24" s="30">
        <v>8500000</v>
      </c>
      <c r="D24" s="30">
        <v>0</v>
      </c>
      <c r="E24" s="30">
        <v>608808</v>
      </c>
      <c r="F24" s="30">
        <v>800721.9</v>
      </c>
      <c r="G24" s="30">
        <v>763666.03</v>
      </c>
      <c r="H24" s="30">
        <v>588408.80000000005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f t="shared" si="3"/>
        <v>2761604.7299999995</v>
      </c>
    </row>
    <row r="25" spans="1:16" ht="16.149999999999999" customHeight="1" x14ac:dyDescent="0.2">
      <c r="A25" s="9" t="s">
        <v>33</v>
      </c>
      <c r="B25" s="30">
        <v>13100000</v>
      </c>
      <c r="C25" s="30">
        <v>62475914</v>
      </c>
      <c r="D25" s="30">
        <v>0</v>
      </c>
      <c r="E25" s="30">
        <v>0</v>
      </c>
      <c r="F25" s="30">
        <v>279919.14</v>
      </c>
      <c r="G25" s="30">
        <v>119138.13</v>
      </c>
      <c r="H25" s="30">
        <v>1592584.33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f t="shared" si="3"/>
        <v>1991641.6</v>
      </c>
    </row>
    <row r="26" spans="1:16" x14ac:dyDescent="0.2">
      <c r="A26" s="9" t="s">
        <v>34</v>
      </c>
      <c r="B26" s="30">
        <v>171623012</v>
      </c>
      <c r="C26" s="30">
        <v>93015876</v>
      </c>
      <c r="D26" s="30">
        <v>0</v>
      </c>
      <c r="E26" s="30">
        <v>0</v>
      </c>
      <c r="F26" s="30">
        <v>17198786.27</v>
      </c>
      <c r="G26" s="30">
        <v>3976378.47</v>
      </c>
      <c r="H26" s="30">
        <v>765609.69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f t="shared" si="3"/>
        <v>21940774.43</v>
      </c>
    </row>
    <row r="27" spans="1:16" x14ac:dyDescent="0.2">
      <c r="A27" s="9" t="s">
        <v>35</v>
      </c>
      <c r="B27" s="30">
        <v>25800495</v>
      </c>
      <c r="C27" s="30">
        <v>35576695</v>
      </c>
      <c r="D27" s="30">
        <v>0</v>
      </c>
      <c r="E27" s="30">
        <v>0</v>
      </c>
      <c r="F27" s="30">
        <v>1639462.5</v>
      </c>
      <c r="G27" s="30">
        <v>1522058.4</v>
      </c>
      <c r="H27" s="30">
        <v>2623921.5099999998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f t="shared" si="3"/>
        <v>5785442.4100000001</v>
      </c>
    </row>
    <row r="28" spans="1:16" x14ac:dyDescent="0.2">
      <c r="A28" s="5" t="s">
        <v>36</v>
      </c>
      <c r="B28" s="28">
        <f t="shared" ref="B28:C28" si="7">B37+B35+B34+B33+B32+B31+B30+B29+B36</f>
        <v>39175000</v>
      </c>
      <c r="C28" s="28">
        <f t="shared" si="7"/>
        <v>43533070</v>
      </c>
      <c r="D28" s="28">
        <f t="shared" ref="D28:N28" si="8">D37+D35+D34+D33+D32+D31+D30+D29+D36</f>
        <v>0</v>
      </c>
      <c r="E28" s="28">
        <f t="shared" si="8"/>
        <v>560583</v>
      </c>
      <c r="F28" s="28">
        <f t="shared" si="8"/>
        <v>877454.19</v>
      </c>
      <c r="G28" s="28">
        <f t="shared" si="8"/>
        <v>1393019.5299999998</v>
      </c>
      <c r="H28" s="28">
        <f t="shared" si="8"/>
        <v>3251088.58</v>
      </c>
      <c r="I28" s="28">
        <f t="shared" si="8"/>
        <v>0</v>
      </c>
      <c r="J28" s="28">
        <f t="shared" si="8"/>
        <v>0</v>
      </c>
      <c r="K28" s="28">
        <f t="shared" si="8"/>
        <v>0</v>
      </c>
      <c r="L28" s="28">
        <f t="shared" si="8"/>
        <v>0</v>
      </c>
      <c r="M28" s="28">
        <f t="shared" si="8"/>
        <v>0</v>
      </c>
      <c r="N28" s="28">
        <f t="shared" si="8"/>
        <v>0</v>
      </c>
      <c r="O28" s="28">
        <f t="shared" ref="O28:P28" si="9">O37+O35+O34+O33+O32+O31+O30+O29+O36</f>
        <v>0</v>
      </c>
      <c r="P28" s="28">
        <f t="shared" si="9"/>
        <v>6082145.2999999998</v>
      </c>
    </row>
    <row r="29" spans="1:16" x14ac:dyDescent="0.2">
      <c r="A29" s="31" t="s">
        <v>37</v>
      </c>
      <c r="B29" s="30">
        <v>3000000</v>
      </c>
      <c r="C29" s="30">
        <v>4124694</v>
      </c>
      <c r="D29" s="30">
        <v>0</v>
      </c>
      <c r="E29" s="30">
        <v>23790</v>
      </c>
      <c r="F29" s="30">
        <v>250573.5</v>
      </c>
      <c r="G29" s="30">
        <v>285142.40000000002</v>
      </c>
      <c r="H29" s="30">
        <v>249541.28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f t="shared" si="3"/>
        <v>809047.18</v>
      </c>
    </row>
    <row r="30" spans="1:16" x14ac:dyDescent="0.2">
      <c r="A30" s="29" t="s">
        <v>38</v>
      </c>
      <c r="B30" s="30">
        <v>3700000</v>
      </c>
      <c r="C30" s="30">
        <v>1890000</v>
      </c>
      <c r="D30" s="30">
        <v>0</v>
      </c>
      <c r="E30" s="30">
        <v>0</v>
      </c>
      <c r="F30" s="30">
        <v>11862.19</v>
      </c>
      <c r="G30" s="30">
        <v>0</v>
      </c>
      <c r="H30" s="30">
        <v>401.2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f t="shared" si="3"/>
        <v>12263.390000000001</v>
      </c>
    </row>
    <row r="31" spans="1:16" x14ac:dyDescent="0.2">
      <c r="A31" s="31" t="s">
        <v>39</v>
      </c>
      <c r="B31" s="30">
        <v>2550000</v>
      </c>
      <c r="C31" s="30">
        <v>3800000</v>
      </c>
      <c r="D31" s="30">
        <v>0</v>
      </c>
      <c r="E31" s="30">
        <v>25063.200000000001</v>
      </c>
      <c r="F31" s="30">
        <v>192462.5</v>
      </c>
      <c r="G31" s="30">
        <v>153016.5</v>
      </c>
      <c r="H31" s="30">
        <v>628845.6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f t="shared" si="3"/>
        <v>999387.8</v>
      </c>
    </row>
    <row r="32" spans="1:16" x14ac:dyDescent="0.2">
      <c r="A32" s="29" t="s">
        <v>40</v>
      </c>
      <c r="B32" s="30">
        <f>IFERROR(VLOOKUP(#REF!,[1]SIGEF!#REF!,15,0),0)</f>
        <v>0</v>
      </c>
      <c r="C32" s="30">
        <f>IFERROR(VLOOKUP(#REF!,[1]SIGEF!#REF!,15,0),0)</f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f t="shared" si="3"/>
        <v>0</v>
      </c>
    </row>
    <row r="33" spans="1:16" x14ac:dyDescent="0.2">
      <c r="A33" s="31" t="s">
        <v>41</v>
      </c>
      <c r="B33" s="30">
        <v>850000</v>
      </c>
      <c r="C33" s="30">
        <v>661500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f t="shared" si="3"/>
        <v>0</v>
      </c>
    </row>
    <row r="34" spans="1:16" x14ac:dyDescent="0.2">
      <c r="A34" s="31" t="s">
        <v>42</v>
      </c>
      <c r="B34" s="30">
        <v>1050000</v>
      </c>
      <c r="C34" s="30">
        <v>1260000</v>
      </c>
      <c r="D34" s="30">
        <v>0</v>
      </c>
      <c r="E34" s="30">
        <v>0</v>
      </c>
      <c r="F34" s="30">
        <v>0</v>
      </c>
      <c r="G34" s="30">
        <v>1773.54</v>
      </c>
      <c r="H34" s="30">
        <v>10361.58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f t="shared" si="3"/>
        <v>12135.119999999999</v>
      </c>
    </row>
    <row r="35" spans="1:16" ht="16.5" x14ac:dyDescent="0.2">
      <c r="A35" s="31" t="s">
        <v>43</v>
      </c>
      <c r="B35" s="30">
        <v>18650000</v>
      </c>
      <c r="C35" s="30">
        <v>18366919</v>
      </c>
      <c r="D35" s="30">
        <v>0</v>
      </c>
      <c r="E35" s="30">
        <v>0</v>
      </c>
      <c r="F35" s="30">
        <v>81774</v>
      </c>
      <c r="G35" s="30">
        <v>4233.84</v>
      </c>
      <c r="H35" s="30">
        <v>832585.87000000011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f t="shared" si="3"/>
        <v>918593.71000000008</v>
      </c>
    </row>
    <row r="36" spans="1:16" ht="16.5" x14ac:dyDescent="0.2">
      <c r="A36" s="31" t="s">
        <v>44</v>
      </c>
      <c r="B36" s="30">
        <f>IFERROR(VLOOKUP(#REF!,[1]SIGEF!#REF!,15,0),0)</f>
        <v>0</v>
      </c>
      <c r="C36" s="30">
        <f>IFERROR(VLOOKUP(#REF!,[1]SIGEF!#REF!,15,0),0)</f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f t="shared" si="3"/>
        <v>0</v>
      </c>
    </row>
    <row r="37" spans="1:16" x14ac:dyDescent="0.2">
      <c r="A37" s="29" t="s">
        <v>45</v>
      </c>
      <c r="B37" s="30">
        <v>9375000</v>
      </c>
      <c r="C37" s="30">
        <v>13429957</v>
      </c>
      <c r="D37" s="30">
        <v>0</v>
      </c>
      <c r="E37" s="30">
        <v>511729.8</v>
      </c>
      <c r="F37" s="30">
        <v>340782</v>
      </c>
      <c r="G37" s="30">
        <v>948853.25</v>
      </c>
      <c r="H37" s="30">
        <v>1529353.05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f t="shared" si="3"/>
        <v>3330718.1</v>
      </c>
    </row>
    <row r="38" spans="1:16" x14ac:dyDescent="0.2">
      <c r="A38" s="27" t="s">
        <v>46</v>
      </c>
      <c r="B38" s="28">
        <f t="shared" ref="B38:C38" si="10">B39+B40+B42+B44+B45+B46+B41+B43</f>
        <v>974874451</v>
      </c>
      <c r="C38" s="28">
        <f t="shared" si="10"/>
        <v>974874451</v>
      </c>
      <c r="D38" s="28">
        <f t="shared" ref="D38:N38" si="11">D39+D40+D42+D44+D45+D46+D41+D43</f>
        <v>37292319.659999996</v>
      </c>
      <c r="E38" s="28">
        <f t="shared" si="11"/>
        <v>91426945.659999996</v>
      </c>
      <c r="F38" s="28">
        <f t="shared" si="11"/>
        <v>84410510.549999997</v>
      </c>
      <c r="G38" s="28">
        <f t="shared" si="11"/>
        <v>52544311.399999999</v>
      </c>
      <c r="H38" s="28">
        <f t="shared" si="11"/>
        <v>91401626.729999989</v>
      </c>
      <c r="I38" s="28">
        <f t="shared" si="11"/>
        <v>0</v>
      </c>
      <c r="J38" s="28">
        <f t="shared" si="11"/>
        <v>0</v>
      </c>
      <c r="K38" s="28">
        <f t="shared" si="11"/>
        <v>0</v>
      </c>
      <c r="L38" s="28">
        <f t="shared" si="11"/>
        <v>0</v>
      </c>
      <c r="M38" s="28">
        <f t="shared" si="11"/>
        <v>0</v>
      </c>
      <c r="N38" s="28">
        <f t="shared" si="11"/>
        <v>0</v>
      </c>
      <c r="O38" s="28">
        <f t="shared" ref="O38:P38" si="12">O39+O40+O42+O44+O45+O46+O41+O43</f>
        <v>0</v>
      </c>
      <c r="P38" s="28">
        <f t="shared" si="12"/>
        <v>357075714</v>
      </c>
    </row>
    <row r="39" spans="1:16" x14ac:dyDescent="0.2">
      <c r="A39" s="31" t="s">
        <v>47</v>
      </c>
      <c r="B39" s="30">
        <v>143667917</v>
      </c>
      <c r="C39" s="30">
        <v>143667917</v>
      </c>
      <c r="D39" s="30">
        <v>1350000</v>
      </c>
      <c r="E39" s="30">
        <v>6207956.7400000002</v>
      </c>
      <c r="F39" s="30">
        <v>15668580.15</v>
      </c>
      <c r="G39" s="30">
        <v>5595956.7400000002</v>
      </c>
      <c r="H39" s="30">
        <v>4835290.07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f t="shared" ref="P39:P75" si="13">D39+E39+F39+G39+H39+I39+J39+K39+L39+M39+N39+O39</f>
        <v>33657783.700000003</v>
      </c>
    </row>
    <row r="40" spans="1:16" ht="16.5" x14ac:dyDescent="0.2">
      <c r="A40" s="31" t="s">
        <v>48</v>
      </c>
      <c r="B40" s="30">
        <v>414308934</v>
      </c>
      <c r="C40" s="30">
        <v>414308934</v>
      </c>
      <c r="D40" s="30">
        <v>22184197</v>
      </c>
      <c r="E40" s="30">
        <v>33152072.259999998</v>
      </c>
      <c r="F40" s="30">
        <v>44107361.740000002</v>
      </c>
      <c r="G40" s="30">
        <v>33147877</v>
      </c>
      <c r="H40" s="30">
        <v>33147877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f t="shared" si="13"/>
        <v>165739385</v>
      </c>
    </row>
    <row r="41" spans="1:16" ht="16.5" x14ac:dyDescent="0.2">
      <c r="A41" s="31" t="s">
        <v>49</v>
      </c>
      <c r="B41" s="30">
        <f>IFERROR(VLOOKUP(#REF!,[1]SIGEF!#REF!,15,0),0)</f>
        <v>0</v>
      </c>
      <c r="C41" s="30">
        <f>IFERROR(VLOOKUP(#REF!,[1]SIGEF!#REF!,15,0),0)</f>
        <v>0</v>
      </c>
      <c r="D41" s="30">
        <f>IFERROR(VLOOKUP(#REF!,[1]SIGEF!#REF!,15,0),0)</f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f t="shared" si="13"/>
        <v>0</v>
      </c>
    </row>
    <row r="42" spans="1:16" ht="16.5" x14ac:dyDescent="0.2">
      <c r="A42" s="31" t="s">
        <v>50</v>
      </c>
      <c r="B42" s="30">
        <v>169657636</v>
      </c>
      <c r="C42" s="30">
        <v>169657636</v>
      </c>
      <c r="D42" s="30">
        <v>13272260</v>
      </c>
      <c r="E42" s="30">
        <v>13272260</v>
      </c>
      <c r="F42" s="30">
        <v>13272260</v>
      </c>
      <c r="G42" s="30">
        <v>13272260</v>
      </c>
      <c r="H42" s="30">
        <v>13272260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f t="shared" si="13"/>
        <v>66361300</v>
      </c>
    </row>
    <row r="43" spans="1:16" ht="16.5" x14ac:dyDescent="0.2">
      <c r="A43" s="31" t="s">
        <v>51</v>
      </c>
      <c r="B43" s="30">
        <f>IFERROR(VLOOKUP(#REF!,[1]SIGEF!#REF!,15,0),0)</f>
        <v>0</v>
      </c>
      <c r="C43" s="30">
        <f>IFERROR(VLOOKUP(#REF!,[1]SIGEF!#REF!,15,0),0)</f>
        <v>0</v>
      </c>
      <c r="D43" s="30">
        <f>IFERROR(VLOOKUP(#REF!,[1]SIGEF!#REF!,15,0),0)</f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f t="shared" si="13"/>
        <v>0</v>
      </c>
    </row>
    <row r="44" spans="1:16" x14ac:dyDescent="0.2">
      <c r="A44" s="7" t="s">
        <v>52</v>
      </c>
      <c r="B44" s="30">
        <f>IFERROR(VLOOKUP(#REF!,[1]SIGEF!#REF!,15,0),0)</f>
        <v>0</v>
      </c>
      <c r="C44" s="30">
        <f>IFERROR(VLOOKUP(#REF!,[1]SIGEF!#REF!,15,0),0)</f>
        <v>0</v>
      </c>
      <c r="D44" s="30">
        <f>IFERROR(VLOOKUP(#REF!,[1]SIGEF!#REF!,15,0),0)</f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f t="shared" si="13"/>
        <v>0</v>
      </c>
    </row>
    <row r="45" spans="1:16" x14ac:dyDescent="0.2">
      <c r="A45" s="9" t="s">
        <v>53</v>
      </c>
      <c r="B45" s="30">
        <v>11556832</v>
      </c>
      <c r="C45" s="30">
        <v>11556832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f t="shared" si="13"/>
        <v>0</v>
      </c>
    </row>
    <row r="46" spans="1:16" ht="16.5" x14ac:dyDescent="0.2">
      <c r="A46" s="9" t="s">
        <v>54</v>
      </c>
      <c r="B46" s="30">
        <v>235683132</v>
      </c>
      <c r="C46" s="30">
        <v>235683132</v>
      </c>
      <c r="D46" s="30">
        <v>485862.66</v>
      </c>
      <c r="E46" s="30">
        <v>38794656.659999996</v>
      </c>
      <c r="F46" s="30">
        <v>11362308.66</v>
      </c>
      <c r="G46" s="30">
        <v>528217.65999999992</v>
      </c>
      <c r="H46" s="30">
        <v>40146199.659999996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f t="shared" si="13"/>
        <v>91317245.299999982</v>
      </c>
    </row>
    <row r="47" spans="1:16" s="12" customFormat="1" ht="15" x14ac:dyDescent="0.2">
      <c r="A47" s="5" t="s">
        <v>55</v>
      </c>
      <c r="B47" s="28">
        <f t="shared" ref="B47:C47" si="14">SUM(B48:B53)</f>
        <v>45000000</v>
      </c>
      <c r="C47" s="28">
        <f t="shared" si="14"/>
        <v>45000000</v>
      </c>
      <c r="D47" s="28">
        <f t="shared" ref="D47:N47" si="15">SUM(D48:D53)</f>
        <v>3750000</v>
      </c>
      <c r="E47" s="28">
        <f t="shared" si="15"/>
        <v>3750000</v>
      </c>
      <c r="F47" s="28">
        <f t="shared" si="15"/>
        <v>3750000</v>
      </c>
      <c r="G47" s="28">
        <f t="shared" si="15"/>
        <v>3750000</v>
      </c>
      <c r="H47" s="28">
        <f t="shared" si="15"/>
        <v>3750000</v>
      </c>
      <c r="I47" s="28">
        <f t="shared" si="15"/>
        <v>0</v>
      </c>
      <c r="J47" s="28">
        <f t="shared" si="15"/>
        <v>0</v>
      </c>
      <c r="K47" s="28">
        <f t="shared" si="15"/>
        <v>0</v>
      </c>
      <c r="L47" s="28">
        <f t="shared" si="15"/>
        <v>0</v>
      </c>
      <c r="M47" s="28">
        <f t="shared" si="15"/>
        <v>0</v>
      </c>
      <c r="N47" s="28">
        <f t="shared" si="15"/>
        <v>0</v>
      </c>
      <c r="O47" s="28">
        <f t="shared" ref="O47:P47" si="16">SUM(O48:O53)</f>
        <v>0</v>
      </c>
      <c r="P47" s="28">
        <f t="shared" si="16"/>
        <v>18750000</v>
      </c>
    </row>
    <row r="48" spans="1:16" x14ac:dyDescent="0.2">
      <c r="A48" s="9" t="s">
        <v>56</v>
      </c>
      <c r="B48" s="30">
        <f>IFERROR(VLOOKUP(#REF!,[1]SIGEF!#REF!,15,0),0)</f>
        <v>0</v>
      </c>
      <c r="C48" s="30">
        <f>IFERROR(VLOOKUP(#REF!,[1]SIGEF!#REF!,15,0),0)</f>
        <v>0</v>
      </c>
      <c r="D48" s="30">
        <f>IFERROR(VLOOKUP(#REF!,[1]SIGEF!#REF!,15,0),0)</f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f t="shared" si="13"/>
        <v>0</v>
      </c>
    </row>
    <row r="49" spans="1:16" ht="16.5" x14ac:dyDescent="0.2">
      <c r="A49" s="9" t="s">
        <v>57</v>
      </c>
      <c r="B49" s="30">
        <v>45000000</v>
      </c>
      <c r="C49" s="30">
        <v>45000000</v>
      </c>
      <c r="D49" s="30">
        <v>3750000</v>
      </c>
      <c r="E49" s="30">
        <v>3750000</v>
      </c>
      <c r="F49" s="30">
        <v>3750000</v>
      </c>
      <c r="G49" s="30">
        <v>3750000</v>
      </c>
      <c r="H49" s="30">
        <v>3750000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f t="shared" si="13"/>
        <v>18750000</v>
      </c>
    </row>
    <row r="50" spans="1:16" ht="16.5" x14ac:dyDescent="0.2">
      <c r="A50" s="9" t="s">
        <v>58</v>
      </c>
      <c r="B50" s="30">
        <f>IFERROR(VLOOKUP(#REF!,[1]SIGEF!#REF!,15,0),0)</f>
        <v>0</v>
      </c>
      <c r="C50" s="30">
        <f>IFERROR(VLOOKUP(#REF!,[1]SIGEF!#REF!,15,0),0)</f>
        <v>0</v>
      </c>
      <c r="D50" s="30">
        <f>IFERROR(VLOOKUP(#REF!,[1]SIGEF!#REF!,15,0),0)</f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f t="shared" si="13"/>
        <v>0</v>
      </c>
    </row>
    <row r="51" spans="1:16" ht="16.5" x14ac:dyDescent="0.2">
      <c r="A51" s="9" t="s">
        <v>59</v>
      </c>
      <c r="B51" s="30">
        <f>IFERROR(VLOOKUP(#REF!,[1]SIGEF!#REF!,15,0),0)</f>
        <v>0</v>
      </c>
      <c r="C51" s="30">
        <f>IFERROR(VLOOKUP(#REF!,[1]SIGEF!#REF!,15,0),0)</f>
        <v>0</v>
      </c>
      <c r="D51" s="30">
        <f>IFERROR(VLOOKUP(#REF!,[1]SIGEF!#REF!,15,0),0)</f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f t="shared" si="13"/>
        <v>0</v>
      </c>
    </row>
    <row r="52" spans="1:16" x14ac:dyDescent="0.2">
      <c r="A52" s="9" t="s">
        <v>60</v>
      </c>
      <c r="B52" s="30">
        <f>IFERROR(VLOOKUP(#REF!,[1]SIGEF!#REF!,15,0),0)</f>
        <v>0</v>
      </c>
      <c r="C52" s="30">
        <f>IFERROR(VLOOKUP(#REF!,[1]SIGEF!#REF!,15,0),0)</f>
        <v>0</v>
      </c>
      <c r="D52" s="30">
        <f>IFERROR(VLOOKUP(#REF!,[1]SIGEF!#REF!,15,0),0)</f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f t="shared" si="13"/>
        <v>0</v>
      </c>
    </row>
    <row r="53" spans="1:16" ht="16.5" x14ac:dyDescent="0.2">
      <c r="A53" s="9" t="s">
        <v>61</v>
      </c>
      <c r="B53" s="30">
        <f>IFERROR(VLOOKUP(#REF!,[1]SIGEF!#REF!,15,0),0)</f>
        <v>0</v>
      </c>
      <c r="C53" s="30">
        <f>IFERROR(VLOOKUP(#REF!,[1]SIGEF!#REF!,15,0),0)</f>
        <v>0</v>
      </c>
      <c r="D53" s="30">
        <f>IFERROR(VLOOKUP(#REF!,[1]SIGEF!#REF!,15,0),0)</f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f t="shared" si="13"/>
        <v>0</v>
      </c>
    </row>
    <row r="54" spans="1:16" ht="16.149999999999999" customHeight="1" x14ac:dyDescent="0.2">
      <c r="A54" s="5" t="s">
        <v>62</v>
      </c>
      <c r="B54" s="28">
        <f t="shared" ref="B54:H54" si="17">B55+B56+B58+B59+B60+B62+B57+B63+B61</f>
        <v>16683253</v>
      </c>
      <c r="C54" s="28">
        <f t="shared" si="17"/>
        <v>22433253</v>
      </c>
      <c r="D54" s="28">
        <f t="shared" si="17"/>
        <v>0</v>
      </c>
      <c r="E54" s="28">
        <f t="shared" si="17"/>
        <v>83999.94</v>
      </c>
      <c r="F54" s="28">
        <f t="shared" si="17"/>
        <v>1007573.3200000001</v>
      </c>
      <c r="G54" s="28">
        <f t="shared" si="17"/>
        <v>451324.84</v>
      </c>
      <c r="H54" s="28">
        <f t="shared" si="17"/>
        <v>1082360.7999999998</v>
      </c>
      <c r="I54" s="28">
        <f t="shared" ref="I54:N54" si="18">I55+I56+I58+I59+I60+I62+I57+I63+I61</f>
        <v>0</v>
      </c>
      <c r="J54" s="28">
        <f t="shared" si="18"/>
        <v>0</v>
      </c>
      <c r="K54" s="28">
        <f t="shared" si="18"/>
        <v>0</v>
      </c>
      <c r="L54" s="28">
        <f t="shared" si="18"/>
        <v>0</v>
      </c>
      <c r="M54" s="28">
        <f t="shared" si="18"/>
        <v>0</v>
      </c>
      <c r="N54" s="28">
        <f t="shared" si="18"/>
        <v>0</v>
      </c>
      <c r="O54" s="28">
        <f t="shared" ref="O54:P54" si="19">O55+O56+O58+O59+O60+O62+O57+O63+O61</f>
        <v>0</v>
      </c>
      <c r="P54" s="28">
        <f t="shared" si="19"/>
        <v>2625258.9</v>
      </c>
    </row>
    <row r="55" spans="1:16" x14ac:dyDescent="0.2">
      <c r="A55" s="7" t="s">
        <v>63</v>
      </c>
      <c r="B55" s="30">
        <v>7700000</v>
      </c>
      <c r="C55" s="30">
        <v>11900000</v>
      </c>
      <c r="D55" s="30">
        <v>0</v>
      </c>
      <c r="E55" s="30">
        <v>83999.94</v>
      </c>
      <c r="F55" s="30">
        <v>16620.259999999998</v>
      </c>
      <c r="G55" s="30">
        <v>449200.84</v>
      </c>
      <c r="H55" s="30">
        <v>1004903.1199999999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f t="shared" ref="P55:P60" si="20">D55+E55+F55+G55+H55+I55+J55+K55+L55+M55+N55+O55</f>
        <v>1554724.16</v>
      </c>
    </row>
    <row r="56" spans="1:16" ht="16.5" x14ac:dyDescent="0.2">
      <c r="A56" s="9" t="s">
        <v>64</v>
      </c>
      <c r="B56" s="30">
        <v>3970000</v>
      </c>
      <c r="C56" s="30">
        <v>3820000</v>
      </c>
      <c r="D56" s="30">
        <v>0</v>
      </c>
      <c r="E56" s="30">
        <v>0</v>
      </c>
      <c r="F56" s="30">
        <v>990953.06</v>
      </c>
      <c r="G56" s="30">
        <v>2124</v>
      </c>
      <c r="H56" s="30">
        <v>77457.679999999993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f t="shared" si="20"/>
        <v>1070534.74</v>
      </c>
    </row>
    <row r="57" spans="1:16" x14ac:dyDescent="0.2">
      <c r="A57" s="9" t="s">
        <v>65</v>
      </c>
      <c r="B57" s="30">
        <v>0</v>
      </c>
      <c r="C57" s="30">
        <v>100000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f t="shared" si="20"/>
        <v>0</v>
      </c>
    </row>
    <row r="58" spans="1:16" x14ac:dyDescent="0.2">
      <c r="A58" s="9" t="s">
        <v>66</v>
      </c>
      <c r="B58" s="30">
        <v>0</v>
      </c>
      <c r="C58" s="30">
        <v>300000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f t="shared" si="20"/>
        <v>0</v>
      </c>
    </row>
    <row r="59" spans="1:16" x14ac:dyDescent="0.2">
      <c r="A59" s="9" t="s">
        <v>67</v>
      </c>
      <c r="B59" s="30">
        <v>5013253</v>
      </c>
      <c r="C59" s="30">
        <v>5513253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f t="shared" si="20"/>
        <v>0</v>
      </c>
    </row>
    <row r="60" spans="1:16" x14ac:dyDescent="0.2">
      <c r="A60" s="9" t="s">
        <v>68</v>
      </c>
      <c r="B60" s="30">
        <v>0</v>
      </c>
      <c r="C60" s="30">
        <v>500000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f t="shared" si="20"/>
        <v>0</v>
      </c>
    </row>
    <row r="61" spans="1:16" x14ac:dyDescent="0.2">
      <c r="A61" s="7" t="s">
        <v>69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f t="shared" si="13"/>
        <v>0</v>
      </c>
    </row>
    <row r="62" spans="1:16" x14ac:dyDescent="0.2">
      <c r="A62" s="7" t="s">
        <v>70</v>
      </c>
      <c r="B62" s="30">
        <v>0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f t="shared" si="13"/>
        <v>0</v>
      </c>
    </row>
    <row r="63" spans="1:16" ht="16.5" x14ac:dyDescent="0.2">
      <c r="A63" s="9" t="s">
        <v>71</v>
      </c>
      <c r="B63" s="30">
        <v>0</v>
      </c>
      <c r="C63" s="30">
        <v>300000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f t="shared" si="13"/>
        <v>0</v>
      </c>
    </row>
    <row r="64" spans="1:16" x14ac:dyDescent="0.2">
      <c r="A64" s="13" t="s">
        <v>72</v>
      </c>
      <c r="B64" s="28">
        <f t="shared" ref="B64:C64" si="21">B65+B66+B67+B68</f>
        <v>0</v>
      </c>
      <c r="C64" s="28">
        <f t="shared" si="21"/>
        <v>14912149</v>
      </c>
      <c r="D64" s="28">
        <f t="shared" ref="D64:N64" si="22">D65+D66+D67+D68</f>
        <v>0</v>
      </c>
      <c r="E64" s="28">
        <f t="shared" si="22"/>
        <v>0</v>
      </c>
      <c r="F64" s="28">
        <f t="shared" si="22"/>
        <v>0</v>
      </c>
      <c r="G64" s="28">
        <f t="shared" si="22"/>
        <v>0</v>
      </c>
      <c r="H64" s="28">
        <f t="shared" si="22"/>
        <v>0</v>
      </c>
      <c r="I64" s="28">
        <f t="shared" si="22"/>
        <v>0</v>
      </c>
      <c r="J64" s="28">
        <f t="shared" si="22"/>
        <v>0</v>
      </c>
      <c r="K64" s="28">
        <f t="shared" si="22"/>
        <v>0</v>
      </c>
      <c r="L64" s="28">
        <f t="shared" si="22"/>
        <v>0</v>
      </c>
      <c r="M64" s="28">
        <f t="shared" si="22"/>
        <v>0</v>
      </c>
      <c r="N64" s="28">
        <f t="shared" si="22"/>
        <v>0</v>
      </c>
      <c r="O64" s="28">
        <f t="shared" ref="O64:P64" si="23">O65+O66+O67+O68</f>
        <v>0</v>
      </c>
      <c r="P64" s="28">
        <f t="shared" si="23"/>
        <v>0</v>
      </c>
    </row>
    <row r="65" spans="1:16" x14ac:dyDescent="0.2">
      <c r="A65" s="7" t="s">
        <v>73</v>
      </c>
      <c r="B65" s="30">
        <v>0</v>
      </c>
      <c r="C65" s="30">
        <v>11997204</v>
      </c>
      <c r="D65" s="30">
        <f>IFERROR(VLOOKUP(#REF!,[1]SIGEF!#REF!,15,0),0)</f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f t="shared" si="13"/>
        <v>0</v>
      </c>
    </row>
    <row r="66" spans="1:16" x14ac:dyDescent="0.2">
      <c r="A66" s="7" t="s">
        <v>74</v>
      </c>
      <c r="B66" s="30">
        <f>IFERROR(VLOOKUP(#REF!,[1]SIGEF!#REF!,15,0),0)</f>
        <v>0</v>
      </c>
      <c r="C66" s="30">
        <v>2914945</v>
      </c>
      <c r="D66" s="30">
        <f>IFERROR(VLOOKUP(#REF!,[1]SIGEF!#REF!,15,0),0)</f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f t="shared" si="13"/>
        <v>0</v>
      </c>
    </row>
    <row r="67" spans="1:16" ht="19.149999999999999" customHeight="1" x14ac:dyDescent="0.2">
      <c r="A67" s="9" t="s">
        <v>75</v>
      </c>
      <c r="B67" s="30">
        <f>IFERROR(VLOOKUP(#REF!,[1]SIGEF!#REF!,15,0),0)</f>
        <v>0</v>
      </c>
      <c r="C67" s="30">
        <f>IFERROR(VLOOKUP(#REF!,[1]SIGEF!#REF!,15,0),0)</f>
        <v>0</v>
      </c>
      <c r="D67" s="30">
        <f>IFERROR(VLOOKUP(#REF!,[1]SIGEF!#REF!,15,0),0)</f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f t="shared" si="13"/>
        <v>0</v>
      </c>
    </row>
    <row r="68" spans="1:16" ht="17.45" customHeight="1" x14ac:dyDescent="0.2">
      <c r="A68" s="9" t="s">
        <v>76</v>
      </c>
      <c r="B68" s="30">
        <f>IFERROR(VLOOKUP(#REF!,[1]SIGEF!#REF!,15,0),0)</f>
        <v>0</v>
      </c>
      <c r="C68" s="30">
        <f>IFERROR(VLOOKUP(#REF!,[1]SIGEF!#REF!,15,0),0)</f>
        <v>0</v>
      </c>
      <c r="D68" s="30">
        <f>IFERROR(VLOOKUP(#REF!,[1]SIGEF!#REF!,15,0),0)</f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f t="shared" si="13"/>
        <v>0</v>
      </c>
    </row>
    <row r="69" spans="1:16" ht="18" customHeight="1" x14ac:dyDescent="0.2">
      <c r="A69" s="5" t="s">
        <v>77</v>
      </c>
      <c r="B69" s="28">
        <f t="shared" ref="B69:C69" si="24">SUM(B70:B71)</f>
        <v>0</v>
      </c>
      <c r="C69" s="28">
        <f t="shared" si="24"/>
        <v>0</v>
      </c>
      <c r="D69" s="28">
        <f t="shared" ref="D69:N69" si="25">SUM(D70:D71)</f>
        <v>0</v>
      </c>
      <c r="E69" s="28">
        <f t="shared" si="25"/>
        <v>0</v>
      </c>
      <c r="F69" s="28">
        <f t="shared" si="25"/>
        <v>0</v>
      </c>
      <c r="G69" s="28">
        <f t="shared" si="25"/>
        <v>0</v>
      </c>
      <c r="H69" s="28">
        <f t="shared" si="25"/>
        <v>0</v>
      </c>
      <c r="I69" s="28">
        <f t="shared" si="25"/>
        <v>0</v>
      </c>
      <c r="J69" s="28">
        <f t="shared" si="25"/>
        <v>0</v>
      </c>
      <c r="K69" s="28">
        <f t="shared" si="25"/>
        <v>0</v>
      </c>
      <c r="L69" s="28">
        <f t="shared" si="25"/>
        <v>0</v>
      </c>
      <c r="M69" s="28">
        <f t="shared" si="25"/>
        <v>0</v>
      </c>
      <c r="N69" s="28">
        <f t="shared" si="25"/>
        <v>0</v>
      </c>
      <c r="O69" s="28">
        <f t="shared" ref="O69:P69" si="26">SUM(O70:O71)</f>
        <v>0</v>
      </c>
      <c r="P69" s="28">
        <f t="shared" si="26"/>
        <v>0</v>
      </c>
    </row>
    <row r="70" spans="1:16" ht="12.6" customHeight="1" x14ac:dyDescent="0.2">
      <c r="A70" s="7" t="s">
        <v>78</v>
      </c>
      <c r="B70" s="30">
        <f>IFERROR(VLOOKUP(#REF!,[1]SIGEF!#REF!,15,0),0)</f>
        <v>0</v>
      </c>
      <c r="C70" s="30">
        <f>IFERROR(VLOOKUP(#REF!,[1]SIGEF!#REF!,15,0),0)</f>
        <v>0</v>
      </c>
      <c r="D70" s="30">
        <f>IFERROR(VLOOKUP(#REF!,[1]SIGEF!#REF!,15,0),0)</f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f t="shared" si="13"/>
        <v>0</v>
      </c>
    </row>
    <row r="71" spans="1:16" ht="18.600000000000001" customHeight="1" x14ac:dyDescent="0.2">
      <c r="A71" s="9" t="s">
        <v>79</v>
      </c>
      <c r="B71" s="30">
        <f>IFERROR(VLOOKUP(#REF!,[1]SIGEF!#REF!,15,0),0)</f>
        <v>0</v>
      </c>
      <c r="C71" s="30">
        <f>IFERROR(VLOOKUP(#REF!,[1]SIGEF!#REF!,15,0),0)</f>
        <v>0</v>
      </c>
      <c r="D71" s="30">
        <f>IFERROR(VLOOKUP(#REF!,[1]SIGEF!#REF!,15,0),0)</f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f t="shared" si="13"/>
        <v>0</v>
      </c>
    </row>
    <row r="72" spans="1:16" ht="19.899999999999999" customHeight="1" x14ac:dyDescent="0.2">
      <c r="A72" s="13" t="s">
        <v>80</v>
      </c>
      <c r="B72" s="28">
        <f t="shared" ref="B72:C72" si="27">SUM(B73:B75)</f>
        <v>0</v>
      </c>
      <c r="C72" s="28">
        <f t="shared" si="27"/>
        <v>0</v>
      </c>
      <c r="D72" s="28">
        <f t="shared" ref="D72:N72" si="28">SUM(D73:D75)</f>
        <v>0</v>
      </c>
      <c r="E72" s="28">
        <f t="shared" si="28"/>
        <v>0</v>
      </c>
      <c r="F72" s="28">
        <f t="shared" si="28"/>
        <v>0</v>
      </c>
      <c r="G72" s="28">
        <f t="shared" si="28"/>
        <v>0</v>
      </c>
      <c r="H72" s="28">
        <f t="shared" si="28"/>
        <v>0</v>
      </c>
      <c r="I72" s="28">
        <f t="shared" si="28"/>
        <v>0</v>
      </c>
      <c r="J72" s="28">
        <f t="shared" si="28"/>
        <v>0</v>
      </c>
      <c r="K72" s="28">
        <f t="shared" si="28"/>
        <v>0</v>
      </c>
      <c r="L72" s="28">
        <f t="shared" si="28"/>
        <v>0</v>
      </c>
      <c r="M72" s="28">
        <f t="shared" si="28"/>
        <v>0</v>
      </c>
      <c r="N72" s="28">
        <f t="shared" si="28"/>
        <v>0</v>
      </c>
      <c r="O72" s="28">
        <f t="shared" ref="O72:P72" si="29">SUM(O73:O75)</f>
        <v>0</v>
      </c>
      <c r="P72" s="28">
        <f t="shared" si="29"/>
        <v>0</v>
      </c>
    </row>
    <row r="73" spans="1:16" ht="17.45" customHeight="1" x14ac:dyDescent="0.2">
      <c r="A73" s="9" t="s">
        <v>81</v>
      </c>
      <c r="B73" s="30">
        <f>IFERROR(VLOOKUP(#REF!,[1]SIGEF!#REF!,15,0),0)</f>
        <v>0</v>
      </c>
      <c r="C73" s="30">
        <f>IFERROR(VLOOKUP(#REF!,[1]SIGEF!#REF!,15,0),0)</f>
        <v>0</v>
      </c>
      <c r="D73" s="30">
        <f>IFERROR(VLOOKUP(#REF!,[1]SIGEF!#REF!,15,0),0)</f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f t="shared" si="13"/>
        <v>0</v>
      </c>
    </row>
    <row r="74" spans="1:16" ht="16.149999999999999" customHeight="1" x14ac:dyDescent="0.2">
      <c r="A74" s="9" t="s">
        <v>82</v>
      </c>
      <c r="B74" s="30">
        <f>IFERROR(VLOOKUP(#REF!,[1]SIGEF!#REF!,15,0),0)</f>
        <v>0</v>
      </c>
      <c r="C74" s="30">
        <f>IFERROR(VLOOKUP(#REF!,[1]SIGEF!#REF!,15,0),0)</f>
        <v>0</v>
      </c>
      <c r="D74" s="30">
        <f>IFERROR(VLOOKUP(#REF!,[1]SIGEF!#REF!,15,0),0)</f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f t="shared" si="13"/>
        <v>0</v>
      </c>
    </row>
    <row r="75" spans="1:16" ht="21.6" customHeight="1" x14ac:dyDescent="0.2">
      <c r="A75" s="9" t="s">
        <v>83</v>
      </c>
      <c r="B75" s="30">
        <f>IFERROR(VLOOKUP(#REF!,[1]SIGEF!#REF!,15,0),0)</f>
        <v>0</v>
      </c>
      <c r="C75" s="30">
        <f>IFERROR(VLOOKUP(#REF!,[1]SIGEF!#REF!,15,0),0)</f>
        <v>0</v>
      </c>
      <c r="D75" s="30">
        <f>IFERROR(VLOOKUP(#REF!,[1]SIGEF!#REF!,15,0),0)</f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f t="shared" si="13"/>
        <v>0</v>
      </c>
    </row>
    <row r="76" spans="1:16" x14ac:dyDescent="0.2">
      <c r="A76" s="4" t="s">
        <v>84</v>
      </c>
      <c r="B76" s="32">
        <f t="shared" ref="B76:C76" si="30">+B77+B80+B83</f>
        <v>0</v>
      </c>
      <c r="C76" s="32">
        <f t="shared" si="30"/>
        <v>0</v>
      </c>
      <c r="D76" s="32">
        <f t="shared" ref="D76:N76" si="31">+D77+D80+D83</f>
        <v>0</v>
      </c>
      <c r="E76" s="32">
        <f t="shared" si="31"/>
        <v>0</v>
      </c>
      <c r="F76" s="32">
        <f t="shared" si="31"/>
        <v>0</v>
      </c>
      <c r="G76" s="32">
        <f t="shared" si="31"/>
        <v>0</v>
      </c>
      <c r="H76" s="32">
        <f t="shared" si="31"/>
        <v>0</v>
      </c>
      <c r="I76" s="32">
        <f t="shared" si="31"/>
        <v>0</v>
      </c>
      <c r="J76" s="32">
        <f t="shared" si="31"/>
        <v>0</v>
      </c>
      <c r="K76" s="32">
        <f t="shared" si="31"/>
        <v>0</v>
      </c>
      <c r="L76" s="32">
        <f t="shared" si="31"/>
        <v>0</v>
      </c>
      <c r="M76" s="32">
        <f t="shared" si="31"/>
        <v>0</v>
      </c>
      <c r="N76" s="32">
        <f t="shared" si="31"/>
        <v>0</v>
      </c>
      <c r="O76" s="32">
        <f t="shared" ref="O76:P76" si="32">+O77+O80+O83</f>
        <v>0</v>
      </c>
      <c r="P76" s="32">
        <f t="shared" si="32"/>
        <v>0</v>
      </c>
    </row>
    <row r="77" spans="1:16" x14ac:dyDescent="0.2">
      <c r="A77" s="5" t="s">
        <v>85</v>
      </c>
      <c r="B77" s="28">
        <f t="shared" ref="B77:C77" si="33">SUM(B78:B79)</f>
        <v>0</v>
      </c>
      <c r="C77" s="28">
        <f t="shared" si="33"/>
        <v>0</v>
      </c>
      <c r="D77" s="28">
        <f t="shared" ref="D77:N77" si="34">SUM(D78:D79)</f>
        <v>0</v>
      </c>
      <c r="E77" s="28">
        <f t="shared" si="34"/>
        <v>0</v>
      </c>
      <c r="F77" s="28">
        <f t="shared" si="34"/>
        <v>0</v>
      </c>
      <c r="G77" s="28">
        <f t="shared" si="34"/>
        <v>0</v>
      </c>
      <c r="H77" s="28">
        <f t="shared" si="34"/>
        <v>0</v>
      </c>
      <c r="I77" s="28">
        <f t="shared" si="34"/>
        <v>0</v>
      </c>
      <c r="J77" s="28">
        <f t="shared" si="34"/>
        <v>0</v>
      </c>
      <c r="K77" s="28">
        <f t="shared" si="34"/>
        <v>0</v>
      </c>
      <c r="L77" s="28">
        <f t="shared" si="34"/>
        <v>0</v>
      </c>
      <c r="M77" s="28">
        <f t="shared" si="34"/>
        <v>0</v>
      </c>
      <c r="N77" s="28">
        <f t="shared" si="34"/>
        <v>0</v>
      </c>
      <c r="O77" s="28">
        <f t="shared" ref="O77:P77" si="35">SUM(O78:O79)</f>
        <v>0</v>
      </c>
      <c r="P77" s="28">
        <f t="shared" si="35"/>
        <v>0</v>
      </c>
    </row>
    <row r="78" spans="1:16" x14ac:dyDescent="0.2">
      <c r="A78" s="9" t="s">
        <v>86</v>
      </c>
      <c r="B78" s="30">
        <f>IFERROR(VLOOKUP(#REF!,[1]SIGEF!#REF!,14,0),0)</f>
        <v>0</v>
      </c>
      <c r="C78" s="30">
        <f>IFERROR(VLOOKUP(#REF!,[1]SIGEF!#REF!,14,0),0)</f>
        <v>0</v>
      </c>
      <c r="D78" s="30">
        <f>IFERROR(VLOOKUP(#REF!,[1]SIGEF!#REF!,14,0),0)</f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f>D78+E78+F78+G78+H78+I78+J78+K78+L78+M78+N78+O78</f>
        <v>0</v>
      </c>
    </row>
    <row r="79" spans="1:16" x14ac:dyDescent="0.2">
      <c r="A79" s="9" t="s">
        <v>87</v>
      </c>
      <c r="B79" s="30">
        <f>IFERROR(VLOOKUP(#REF!,[1]SIGEF!#REF!,14,0),0)</f>
        <v>0</v>
      </c>
      <c r="C79" s="30">
        <f>IFERROR(VLOOKUP(#REF!,[1]SIGEF!#REF!,14,0),0)</f>
        <v>0</v>
      </c>
      <c r="D79" s="30">
        <f>IFERROR(VLOOKUP(#REF!,[1]SIGEF!#REF!,14,0),0)</f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f>D79+E79+F79+G79+H79+I79+J79+K79+L79+M79+N79+O79</f>
        <v>0</v>
      </c>
    </row>
    <row r="80" spans="1:16" x14ac:dyDescent="0.2">
      <c r="A80" s="13" t="s">
        <v>88</v>
      </c>
      <c r="B80" s="28">
        <f t="shared" ref="B80:C80" si="36">SUM(B81:B82)</f>
        <v>0</v>
      </c>
      <c r="C80" s="28">
        <f t="shared" si="36"/>
        <v>0</v>
      </c>
      <c r="D80" s="28">
        <f t="shared" ref="D80:N80" si="37">SUM(D81:D82)</f>
        <v>0</v>
      </c>
      <c r="E80" s="28">
        <f t="shared" si="37"/>
        <v>0</v>
      </c>
      <c r="F80" s="28">
        <f t="shared" si="37"/>
        <v>0</v>
      </c>
      <c r="G80" s="28">
        <f t="shared" si="37"/>
        <v>0</v>
      </c>
      <c r="H80" s="28">
        <f t="shared" si="37"/>
        <v>0</v>
      </c>
      <c r="I80" s="28">
        <f t="shared" si="37"/>
        <v>0</v>
      </c>
      <c r="J80" s="28">
        <f t="shared" si="37"/>
        <v>0</v>
      </c>
      <c r="K80" s="28">
        <f t="shared" si="37"/>
        <v>0</v>
      </c>
      <c r="L80" s="28">
        <f t="shared" si="37"/>
        <v>0</v>
      </c>
      <c r="M80" s="28">
        <f t="shared" si="37"/>
        <v>0</v>
      </c>
      <c r="N80" s="28">
        <f t="shared" si="37"/>
        <v>0</v>
      </c>
      <c r="O80" s="28">
        <f t="shared" ref="O80:P80" si="38">SUM(O81:O82)</f>
        <v>0</v>
      </c>
      <c r="P80" s="28">
        <f t="shared" si="38"/>
        <v>0</v>
      </c>
    </row>
    <row r="81" spans="1:18" ht="17.45" customHeight="1" x14ac:dyDescent="0.2">
      <c r="A81" s="9" t="s">
        <v>89</v>
      </c>
      <c r="B81" s="30">
        <f>IFERROR(VLOOKUP(#REF!,[1]SIGEF!#REF!,15,0),0)</f>
        <v>0</v>
      </c>
      <c r="C81" s="30">
        <f>IFERROR(VLOOKUP(#REF!,[1]SIGEF!#REF!,15,0),0)</f>
        <v>0</v>
      </c>
      <c r="D81" s="30">
        <f>IFERROR(VLOOKUP(#REF!,[1]SIGEF!#REF!,15,0),0)</f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f>D81+E81+F81+G81+H81+I81+J81+K81+L81+M81+N81+O81</f>
        <v>0</v>
      </c>
    </row>
    <row r="82" spans="1:18" x14ac:dyDescent="0.2">
      <c r="A82" s="9" t="s">
        <v>90</v>
      </c>
      <c r="B82" s="8">
        <f>IFERROR(VLOOKUP(#REF!,[1]SIGEF!#REF!,15,0),0)</f>
        <v>0</v>
      </c>
      <c r="C82" s="8">
        <f>IFERROR(VLOOKUP(#REF!,[1]SIGEF!#REF!,15,0),0)</f>
        <v>0</v>
      </c>
      <c r="D82" s="8">
        <f>IFERROR(VLOOKUP(#REF!,[1]SIGEF!#REF!,15,0),0)</f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f>D82+E82+F82+G82+H82+I82+J82+K82+L82+M82+N82+O82</f>
        <v>0</v>
      </c>
    </row>
    <row r="83" spans="1:18" x14ac:dyDescent="0.2">
      <c r="A83" s="13" t="s">
        <v>91</v>
      </c>
      <c r="B83" s="16">
        <f t="shared" ref="B83:P83" si="39">+B84</f>
        <v>0</v>
      </c>
      <c r="C83" s="16">
        <f t="shared" si="39"/>
        <v>0</v>
      </c>
      <c r="D83" s="16">
        <f t="shared" si="39"/>
        <v>0</v>
      </c>
      <c r="E83" s="16">
        <f t="shared" si="39"/>
        <v>0</v>
      </c>
      <c r="F83" s="16">
        <f t="shared" si="39"/>
        <v>0</v>
      </c>
      <c r="G83" s="16">
        <f t="shared" si="39"/>
        <v>0</v>
      </c>
      <c r="H83" s="16">
        <f t="shared" si="39"/>
        <v>0</v>
      </c>
      <c r="I83" s="16">
        <f t="shared" si="39"/>
        <v>0</v>
      </c>
      <c r="J83" s="16">
        <f t="shared" si="39"/>
        <v>0</v>
      </c>
      <c r="K83" s="16">
        <f t="shared" si="39"/>
        <v>0</v>
      </c>
      <c r="L83" s="16">
        <f t="shared" si="39"/>
        <v>0</v>
      </c>
      <c r="M83" s="16">
        <f t="shared" si="39"/>
        <v>0</v>
      </c>
      <c r="N83" s="16">
        <f t="shared" si="39"/>
        <v>0</v>
      </c>
      <c r="O83" s="16">
        <f t="shared" si="39"/>
        <v>0</v>
      </c>
      <c r="P83" s="16">
        <f t="shared" si="39"/>
        <v>0</v>
      </c>
    </row>
    <row r="84" spans="1:18" x14ac:dyDescent="0.2">
      <c r="A84" s="9" t="s">
        <v>92</v>
      </c>
      <c r="B84" s="8">
        <f>IFERROR(VLOOKUP(#REF!,[1]SIGEF!#REF!,15,0),0)</f>
        <v>0</v>
      </c>
      <c r="C84" s="8">
        <f>IFERROR(VLOOKUP(#REF!,[1]SIGEF!#REF!,15,0),0)</f>
        <v>0</v>
      </c>
      <c r="D84" s="8">
        <f>IFERROR(VLOOKUP(#REF!,[1]SIGEF!#REF!,15,0),0)</f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f>D84+E84+F84+G84+H84+I84+J84+K84+L84+M84+N84+O84</f>
        <v>0</v>
      </c>
    </row>
    <row r="85" spans="1:18" x14ac:dyDescent="0.2">
      <c r="A85" s="14" t="s">
        <v>93</v>
      </c>
      <c r="B85" s="17">
        <f t="shared" ref="B85:C85" si="40">B12+B18+B28+B38+B47+B54+B64</f>
        <v>2120275489</v>
      </c>
      <c r="C85" s="17">
        <f t="shared" si="40"/>
        <v>2145780769</v>
      </c>
      <c r="D85" s="17">
        <f t="shared" ref="D85:N85" si="41">D12+D18+D28+D38+D47+D54+D64</f>
        <v>105581309.03999999</v>
      </c>
      <c r="E85" s="17">
        <f t="shared" si="41"/>
        <v>162145189.20999998</v>
      </c>
      <c r="F85" s="17">
        <f t="shared" si="41"/>
        <v>172564235.09999996</v>
      </c>
      <c r="G85" s="17">
        <f t="shared" si="41"/>
        <v>128746741.14000002</v>
      </c>
      <c r="H85" s="17">
        <f t="shared" si="41"/>
        <v>207581314.52999997</v>
      </c>
      <c r="I85" s="17">
        <f t="shared" si="41"/>
        <v>0</v>
      </c>
      <c r="J85" s="17">
        <f t="shared" si="41"/>
        <v>0</v>
      </c>
      <c r="K85" s="17">
        <f t="shared" si="41"/>
        <v>0</v>
      </c>
      <c r="L85" s="17">
        <f t="shared" si="41"/>
        <v>0</v>
      </c>
      <c r="M85" s="17">
        <f t="shared" si="41"/>
        <v>0</v>
      </c>
      <c r="N85" s="17">
        <f t="shared" si="41"/>
        <v>0</v>
      </c>
      <c r="O85" s="17">
        <f t="shared" ref="O85" si="42">O12+O18+O28+O38+O47+O54+O64</f>
        <v>0</v>
      </c>
      <c r="P85" s="17">
        <f>P12+P18+P28+P38+P47+P54+P64</f>
        <v>776618789.0200001</v>
      </c>
      <c r="Q85" s="39"/>
      <c r="R85" s="37"/>
    </row>
    <row r="86" spans="1:18" x14ac:dyDescent="0.2">
      <c r="A86" s="15" t="s">
        <v>108</v>
      </c>
      <c r="B86" s="15"/>
      <c r="C86" s="15"/>
      <c r="D86" s="25"/>
      <c r="E86" s="25"/>
      <c r="F86" s="25"/>
      <c r="G86" s="25"/>
      <c r="H86" s="25"/>
      <c r="I86" s="25"/>
      <c r="J86" s="25"/>
      <c r="K86" s="6"/>
      <c r="L86" s="6"/>
      <c r="M86" s="6"/>
      <c r="N86" s="11"/>
      <c r="O86" s="11"/>
      <c r="P86" s="11"/>
    </row>
    <row r="87" spans="1:18" ht="12" customHeight="1" x14ac:dyDescent="0.2">
      <c r="A87" s="61" t="s">
        <v>97</v>
      </c>
      <c r="B87" s="61"/>
      <c r="C87" s="61"/>
      <c r="D87" s="61"/>
      <c r="E87" s="61"/>
      <c r="F87" s="61"/>
      <c r="G87" s="61"/>
      <c r="H87" s="61"/>
      <c r="I87" s="61"/>
      <c r="J87" s="61"/>
      <c r="K87" s="11"/>
      <c r="L87" s="11"/>
      <c r="M87" s="11"/>
      <c r="N87" s="11"/>
      <c r="O87" s="11"/>
      <c r="P87" s="11"/>
    </row>
    <row r="88" spans="1:18" ht="14.25" customHeight="1" x14ac:dyDescent="0.2">
      <c r="A88" s="68" t="s">
        <v>98</v>
      </c>
      <c r="B88" s="68"/>
      <c r="C88" s="68"/>
      <c r="D88" s="68"/>
      <c r="E88" s="68"/>
      <c r="F88" s="68"/>
      <c r="G88" s="68"/>
      <c r="H88" s="68"/>
      <c r="I88" s="68"/>
      <c r="J88" s="68"/>
      <c r="K88" s="11"/>
      <c r="L88" s="11"/>
      <c r="M88" s="11"/>
      <c r="N88" s="11"/>
      <c r="O88" s="11"/>
      <c r="P88" s="11"/>
    </row>
    <row r="89" spans="1:18" ht="27" customHeight="1" x14ac:dyDescent="0.2">
      <c r="A89" s="61" t="s">
        <v>99</v>
      </c>
      <c r="B89" s="61"/>
      <c r="C89" s="61"/>
      <c r="D89" s="61"/>
      <c r="E89" s="61"/>
      <c r="F89" s="61"/>
      <c r="G89" s="61"/>
      <c r="H89" s="61"/>
      <c r="I89" s="61"/>
      <c r="J89" s="61"/>
      <c r="K89" s="11"/>
      <c r="L89" s="11"/>
      <c r="M89" s="11"/>
      <c r="N89" s="11"/>
      <c r="O89" s="11"/>
      <c r="P89" s="11"/>
    </row>
    <row r="90" spans="1:18" ht="42" customHeight="1" x14ac:dyDescent="0.2">
      <c r="A90" s="23"/>
      <c r="B90" s="22"/>
      <c r="C90" s="22"/>
      <c r="D90" s="22"/>
      <c r="E90" s="22"/>
      <c r="F90" s="22"/>
      <c r="G90" s="22"/>
      <c r="H90" s="22"/>
      <c r="I90" s="22"/>
      <c r="J90" s="22"/>
      <c r="K90" s="18"/>
      <c r="L90" s="18"/>
      <c r="M90" s="18"/>
      <c r="N90" s="24"/>
      <c r="O90" s="24"/>
      <c r="P90" s="21"/>
    </row>
    <row r="91" spans="1:18" s="12" customFormat="1" ht="15" x14ac:dyDescent="0.2">
      <c r="A91" s="19" t="s">
        <v>101</v>
      </c>
      <c r="N91" s="59" t="s">
        <v>100</v>
      </c>
      <c r="O91" s="59"/>
      <c r="P91" s="59"/>
    </row>
    <row r="92" spans="1:18" ht="15" x14ac:dyDescent="0.2">
      <c r="A92" s="20" t="s">
        <v>94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60" t="s">
        <v>95</v>
      </c>
      <c r="O92" s="60"/>
      <c r="P92" s="60"/>
    </row>
    <row r="93" spans="1:18" ht="15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1"/>
    </row>
    <row r="94" spans="1:18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1:18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</row>
    <row r="96" spans="1:18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</row>
    <row r="97" spans="1:16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</row>
    <row r="98" spans="1:16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</row>
    <row r="99" spans="1:16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</row>
    <row r="100" spans="1:16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1:16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</sheetData>
  <mergeCells count="15">
    <mergeCell ref="N91:P91"/>
    <mergeCell ref="N92:P92"/>
    <mergeCell ref="A89:J89"/>
    <mergeCell ref="A9:A10"/>
    <mergeCell ref="B9:B10"/>
    <mergeCell ref="C9:C10"/>
    <mergeCell ref="D9:P9"/>
    <mergeCell ref="A87:J87"/>
    <mergeCell ref="A88:J88"/>
    <mergeCell ref="A8:P8"/>
    <mergeCell ref="A3:P3"/>
    <mergeCell ref="A4:P4"/>
    <mergeCell ref="A5:P5"/>
    <mergeCell ref="A6:P6"/>
    <mergeCell ref="A7:P7"/>
  </mergeCells>
  <printOptions horizontalCentered="1"/>
  <pageMargins left="0" right="0" top="0.55000000000000004" bottom="0.42" header="0.3" footer="0.3"/>
  <pageSetup paperSize="5" scale="90" fitToHeight="3" orientation="landscape" r:id="rId1"/>
  <headerFooter>
    <oddFooter>&amp;CPg.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EBFF1-423C-4958-9BF4-90140145A229}">
  <sheetPr>
    <tabColor theme="0"/>
  </sheetPr>
  <dimension ref="A7:P124"/>
  <sheetViews>
    <sheetView zoomScaleNormal="100" workbookViewId="0">
      <selection activeCell="H7" sqref="H7"/>
    </sheetView>
  </sheetViews>
  <sheetFormatPr baseColWidth="10" defaultColWidth="8.83203125" defaultRowHeight="12.75" x14ac:dyDescent="0.2"/>
  <cols>
    <col min="1" max="1" width="12.5" style="43" customWidth="1"/>
    <col min="2" max="2" width="12.1640625" style="48" customWidth="1"/>
    <col min="3" max="3" width="23" style="42" customWidth="1"/>
    <col min="4" max="4" width="64.83203125" style="43" customWidth="1"/>
    <col min="5" max="5" width="17.6640625" style="43" customWidth="1"/>
    <col min="6" max="16384" width="8.83203125" style="33"/>
  </cols>
  <sheetData>
    <row r="7" spans="1:16" ht="15.6" customHeight="1" x14ac:dyDescent="0.2">
      <c r="A7" s="70" t="s">
        <v>0</v>
      </c>
      <c r="B7" s="71"/>
      <c r="C7" s="71"/>
      <c r="D7" s="71"/>
      <c r="E7" s="71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ht="15.6" customHeight="1" x14ac:dyDescent="0.2">
      <c r="A8" s="70" t="s">
        <v>110</v>
      </c>
      <c r="B8" s="71"/>
      <c r="C8" s="71"/>
      <c r="D8" s="71"/>
      <c r="E8" s="71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spans="1:16" ht="15.75" x14ac:dyDescent="0.2">
      <c r="A9" s="70" t="s">
        <v>111</v>
      </c>
      <c r="B9" s="71"/>
      <c r="C9" s="71"/>
      <c r="D9" s="71"/>
      <c r="E9" s="71"/>
    </row>
    <row r="10" spans="1:16" ht="15.6" customHeight="1" x14ac:dyDescent="0.2">
      <c r="A10" s="70" t="s">
        <v>109</v>
      </c>
      <c r="B10" s="71"/>
      <c r="C10" s="71"/>
      <c r="D10" s="71"/>
      <c r="E10" s="71"/>
    </row>
    <row r="11" spans="1:16" ht="34.15" customHeight="1" x14ac:dyDescent="0.2">
      <c r="A11" s="49" t="s">
        <v>103</v>
      </c>
      <c r="B11" s="50" t="s">
        <v>106</v>
      </c>
      <c r="C11" s="51" t="s">
        <v>104</v>
      </c>
      <c r="D11" s="49" t="s">
        <v>105</v>
      </c>
      <c r="E11" s="52" t="s">
        <v>102</v>
      </c>
    </row>
    <row r="12" spans="1:16" ht="34.15" customHeight="1" x14ac:dyDescent="0.2">
      <c r="A12" s="46">
        <v>44931</v>
      </c>
      <c r="B12" s="47">
        <v>1111</v>
      </c>
      <c r="C12" s="41" t="s">
        <v>113</v>
      </c>
      <c r="D12" s="41" t="s">
        <v>114</v>
      </c>
      <c r="E12" s="44">
        <v>-167392.57</v>
      </c>
      <c r="F12" s="40"/>
    </row>
    <row r="13" spans="1:16" ht="50.25" customHeight="1" x14ac:dyDescent="0.2">
      <c r="A13" s="46">
        <v>44962</v>
      </c>
      <c r="B13" s="47">
        <v>1274</v>
      </c>
      <c r="C13" s="41" t="s">
        <v>115</v>
      </c>
      <c r="D13" s="41" t="s">
        <v>116</v>
      </c>
      <c r="E13" s="44">
        <v>72334</v>
      </c>
    </row>
    <row r="14" spans="1:16" ht="29.25" customHeight="1" x14ac:dyDescent="0.2">
      <c r="A14" s="46">
        <v>44990</v>
      </c>
      <c r="B14" s="47">
        <v>1284</v>
      </c>
      <c r="C14" s="41" t="s">
        <v>0</v>
      </c>
      <c r="D14" s="41" t="s">
        <v>117</v>
      </c>
      <c r="E14" s="44">
        <v>2600</v>
      </c>
    </row>
    <row r="15" spans="1:16" ht="25.5" x14ac:dyDescent="0.2">
      <c r="A15" s="46">
        <v>44990</v>
      </c>
      <c r="B15" s="47">
        <v>1286</v>
      </c>
      <c r="C15" s="41" t="s">
        <v>0</v>
      </c>
      <c r="D15" s="41" t="s">
        <v>118</v>
      </c>
      <c r="E15" s="44">
        <v>10850</v>
      </c>
    </row>
    <row r="16" spans="1:16" ht="61.9" customHeight="1" x14ac:dyDescent="0.2">
      <c r="A16" s="46">
        <v>45021</v>
      </c>
      <c r="B16" s="47">
        <v>1292</v>
      </c>
      <c r="C16" s="41" t="s">
        <v>0</v>
      </c>
      <c r="D16" s="41" t="s">
        <v>119</v>
      </c>
      <c r="E16" s="44">
        <v>1525768</v>
      </c>
    </row>
    <row r="17" spans="1:5" ht="51.75" customHeight="1" x14ac:dyDescent="0.2">
      <c r="A17" s="46">
        <v>45021</v>
      </c>
      <c r="B17" s="47">
        <v>1294</v>
      </c>
      <c r="C17" s="41" t="s">
        <v>0</v>
      </c>
      <c r="D17" s="41" t="s">
        <v>120</v>
      </c>
      <c r="E17" s="44">
        <v>583334</v>
      </c>
    </row>
    <row r="18" spans="1:5" ht="73.150000000000006" customHeight="1" x14ac:dyDescent="0.2">
      <c r="A18" s="46">
        <v>45021</v>
      </c>
      <c r="B18" s="47">
        <v>1295</v>
      </c>
      <c r="C18" s="41" t="s">
        <v>121</v>
      </c>
      <c r="D18" s="41" t="s">
        <v>122</v>
      </c>
      <c r="E18" s="44">
        <v>32570</v>
      </c>
    </row>
    <row r="19" spans="1:5" ht="50.25" customHeight="1" x14ac:dyDescent="0.2">
      <c r="A19" s="46">
        <v>45021</v>
      </c>
      <c r="B19" s="47">
        <v>1297</v>
      </c>
      <c r="C19" s="41" t="s">
        <v>0</v>
      </c>
      <c r="D19" s="41" t="s">
        <v>123</v>
      </c>
      <c r="E19" s="44">
        <v>2000000</v>
      </c>
    </row>
    <row r="20" spans="1:5" ht="69.599999999999994" customHeight="1" x14ac:dyDescent="0.2">
      <c r="A20" s="46">
        <v>45021</v>
      </c>
      <c r="B20" s="47">
        <v>1300</v>
      </c>
      <c r="C20" s="41" t="s">
        <v>124</v>
      </c>
      <c r="D20" s="41" t="s">
        <v>125</v>
      </c>
      <c r="E20" s="44">
        <v>42493.599999999999</v>
      </c>
    </row>
    <row r="21" spans="1:5" ht="63.75" x14ac:dyDescent="0.2">
      <c r="A21" s="46">
        <v>45021</v>
      </c>
      <c r="B21" s="47">
        <v>1314</v>
      </c>
      <c r="C21" s="41" t="s">
        <v>126</v>
      </c>
      <c r="D21" s="41" t="s">
        <v>127</v>
      </c>
      <c r="E21" s="44">
        <v>1160502.5999999999</v>
      </c>
    </row>
    <row r="22" spans="1:5" ht="51" x14ac:dyDescent="0.2">
      <c r="A22" s="46">
        <v>45021</v>
      </c>
      <c r="B22" s="47">
        <v>1316</v>
      </c>
      <c r="C22" s="41" t="s">
        <v>128</v>
      </c>
      <c r="D22" s="41" t="s">
        <v>129</v>
      </c>
      <c r="E22" s="44">
        <v>110684</v>
      </c>
    </row>
    <row r="23" spans="1:5" ht="58.9" customHeight="1" x14ac:dyDescent="0.2">
      <c r="A23" s="46">
        <v>45021</v>
      </c>
      <c r="B23" s="47">
        <v>1321</v>
      </c>
      <c r="C23" s="41" t="s">
        <v>130</v>
      </c>
      <c r="D23" s="41" t="s">
        <v>131</v>
      </c>
      <c r="E23" s="44">
        <v>143513.37</v>
      </c>
    </row>
    <row r="24" spans="1:5" ht="75.599999999999994" customHeight="1" x14ac:dyDescent="0.2">
      <c r="A24" s="46">
        <v>45021</v>
      </c>
      <c r="B24" s="47">
        <v>1323</v>
      </c>
      <c r="C24" s="41" t="s">
        <v>132</v>
      </c>
      <c r="D24" s="41" t="s">
        <v>133</v>
      </c>
      <c r="E24" s="44">
        <v>1419374.8</v>
      </c>
    </row>
    <row r="25" spans="1:5" ht="51" customHeight="1" x14ac:dyDescent="0.2">
      <c r="A25" s="46">
        <v>45021</v>
      </c>
      <c r="B25" s="47">
        <v>1325</v>
      </c>
      <c r="C25" s="41" t="s">
        <v>134</v>
      </c>
      <c r="D25" s="41" t="s">
        <v>135</v>
      </c>
      <c r="E25" s="44">
        <v>63965.440000000002</v>
      </c>
    </row>
    <row r="26" spans="1:5" ht="48" customHeight="1" x14ac:dyDescent="0.2">
      <c r="A26" s="46">
        <v>45021</v>
      </c>
      <c r="B26" s="47">
        <v>1328</v>
      </c>
      <c r="C26" s="41" t="s">
        <v>136</v>
      </c>
      <c r="D26" s="41" t="s">
        <v>137</v>
      </c>
      <c r="E26" s="44">
        <v>356354.45</v>
      </c>
    </row>
    <row r="27" spans="1:5" ht="54.75" customHeight="1" x14ac:dyDescent="0.2">
      <c r="A27" s="46">
        <v>45021</v>
      </c>
      <c r="B27" s="47">
        <v>1336</v>
      </c>
      <c r="C27" s="41" t="s">
        <v>138</v>
      </c>
      <c r="D27" s="41" t="s">
        <v>139</v>
      </c>
      <c r="E27" s="44">
        <v>573201.52</v>
      </c>
    </row>
    <row r="28" spans="1:5" ht="53.45" customHeight="1" x14ac:dyDescent="0.2">
      <c r="A28" s="46">
        <v>45051</v>
      </c>
      <c r="B28" s="47">
        <v>1339</v>
      </c>
      <c r="C28" s="41" t="s">
        <v>140</v>
      </c>
      <c r="D28" s="41" t="s">
        <v>141</v>
      </c>
      <c r="E28" s="44">
        <v>552800.56000000006</v>
      </c>
    </row>
    <row r="29" spans="1:5" ht="36.75" customHeight="1" x14ac:dyDescent="0.2">
      <c r="A29" s="46">
        <v>45051</v>
      </c>
      <c r="B29" s="47">
        <v>1355</v>
      </c>
      <c r="C29" s="41" t="s">
        <v>128</v>
      </c>
      <c r="D29" s="41" t="s">
        <v>142</v>
      </c>
      <c r="E29" s="44">
        <v>9566</v>
      </c>
    </row>
    <row r="30" spans="1:5" ht="70.150000000000006" customHeight="1" x14ac:dyDescent="0.2">
      <c r="A30" s="46">
        <v>45051</v>
      </c>
      <c r="B30" s="47">
        <v>1367</v>
      </c>
      <c r="C30" s="41" t="s">
        <v>143</v>
      </c>
      <c r="D30" s="41" t="s">
        <v>284</v>
      </c>
      <c r="E30" s="44">
        <v>77745.8</v>
      </c>
    </row>
    <row r="31" spans="1:5" ht="40.15" customHeight="1" x14ac:dyDescent="0.2">
      <c r="A31" s="46">
        <v>45051</v>
      </c>
      <c r="B31" s="47">
        <v>1371</v>
      </c>
      <c r="C31" s="41" t="s">
        <v>0</v>
      </c>
      <c r="D31" s="41" t="s">
        <v>144</v>
      </c>
      <c r="E31" s="44">
        <v>9714759</v>
      </c>
    </row>
    <row r="32" spans="1:5" ht="45.6" customHeight="1" x14ac:dyDescent="0.2">
      <c r="A32" s="46">
        <v>45051</v>
      </c>
      <c r="B32" s="47">
        <v>1373</v>
      </c>
      <c r="C32" s="41" t="s">
        <v>145</v>
      </c>
      <c r="D32" s="41" t="s">
        <v>146</v>
      </c>
      <c r="E32" s="44">
        <v>14565</v>
      </c>
    </row>
    <row r="33" spans="1:5" ht="40.5" customHeight="1" x14ac:dyDescent="0.2">
      <c r="A33" s="46">
        <v>45051</v>
      </c>
      <c r="B33" s="47">
        <v>1375</v>
      </c>
      <c r="C33" s="41" t="s">
        <v>145</v>
      </c>
      <c r="D33" s="41" t="s">
        <v>147</v>
      </c>
      <c r="E33" s="44">
        <v>14565</v>
      </c>
    </row>
    <row r="34" spans="1:5" ht="36.75" customHeight="1" x14ac:dyDescent="0.2">
      <c r="A34" s="46">
        <v>45051</v>
      </c>
      <c r="B34" s="47">
        <v>1377</v>
      </c>
      <c r="C34" s="41" t="s">
        <v>145</v>
      </c>
      <c r="D34" s="41" t="s">
        <v>148</v>
      </c>
      <c r="E34" s="44">
        <v>14565</v>
      </c>
    </row>
    <row r="35" spans="1:5" ht="45" customHeight="1" x14ac:dyDescent="0.2">
      <c r="A35" s="46">
        <v>45051</v>
      </c>
      <c r="B35" s="47">
        <v>1379</v>
      </c>
      <c r="C35" s="41" t="s">
        <v>145</v>
      </c>
      <c r="D35" s="41" t="s">
        <v>149</v>
      </c>
      <c r="E35" s="44">
        <v>14565</v>
      </c>
    </row>
    <row r="36" spans="1:5" ht="50.45" customHeight="1" x14ac:dyDescent="0.2">
      <c r="A36" s="46">
        <v>45143</v>
      </c>
      <c r="B36" s="47">
        <v>1394</v>
      </c>
      <c r="C36" s="41" t="s">
        <v>0</v>
      </c>
      <c r="D36" s="41" t="s">
        <v>150</v>
      </c>
      <c r="E36" s="44">
        <v>5817000</v>
      </c>
    </row>
    <row r="37" spans="1:5" ht="51" x14ac:dyDescent="0.2">
      <c r="A37" s="46">
        <v>45143</v>
      </c>
      <c r="B37" s="47">
        <v>1396</v>
      </c>
      <c r="C37" s="41" t="s">
        <v>151</v>
      </c>
      <c r="D37" s="41" t="s">
        <v>152</v>
      </c>
      <c r="E37" s="44">
        <v>96252.6</v>
      </c>
    </row>
    <row r="38" spans="1:5" ht="27.75" customHeight="1" x14ac:dyDescent="0.2">
      <c r="A38" s="46">
        <v>45143</v>
      </c>
      <c r="B38" s="47">
        <v>1402</v>
      </c>
      <c r="C38" s="41" t="s">
        <v>0</v>
      </c>
      <c r="D38" s="41" t="s">
        <v>153</v>
      </c>
      <c r="E38" s="44">
        <v>27454</v>
      </c>
    </row>
    <row r="39" spans="1:5" ht="30" customHeight="1" x14ac:dyDescent="0.2">
      <c r="A39" s="46">
        <v>45143</v>
      </c>
      <c r="B39" s="47">
        <v>1404</v>
      </c>
      <c r="C39" s="41" t="s">
        <v>0</v>
      </c>
      <c r="D39" s="41" t="s">
        <v>154</v>
      </c>
      <c r="E39" s="44">
        <v>167392.57</v>
      </c>
    </row>
    <row r="40" spans="1:5" ht="49.15" customHeight="1" x14ac:dyDescent="0.2">
      <c r="A40" s="46">
        <v>45204</v>
      </c>
      <c r="B40" s="47">
        <v>1444</v>
      </c>
      <c r="C40" s="41" t="s">
        <v>155</v>
      </c>
      <c r="D40" s="41" t="s">
        <v>156</v>
      </c>
      <c r="E40" s="44">
        <v>100000</v>
      </c>
    </row>
    <row r="41" spans="1:5" ht="51" x14ac:dyDescent="0.2">
      <c r="A41" s="46">
        <v>45204</v>
      </c>
      <c r="B41" s="47">
        <v>1445</v>
      </c>
      <c r="C41" s="41" t="s">
        <v>157</v>
      </c>
      <c r="D41" s="41" t="s">
        <v>158</v>
      </c>
      <c r="E41" s="44">
        <v>3114469.02</v>
      </c>
    </row>
    <row r="42" spans="1:5" ht="59.45" customHeight="1" x14ac:dyDescent="0.2">
      <c r="A42" s="46">
        <v>45235</v>
      </c>
      <c r="B42" s="47">
        <v>1447</v>
      </c>
      <c r="C42" s="41" t="s">
        <v>159</v>
      </c>
      <c r="D42" s="41" t="s">
        <v>160</v>
      </c>
      <c r="E42" s="44">
        <v>173696</v>
      </c>
    </row>
    <row r="43" spans="1:5" ht="49.15" customHeight="1" x14ac:dyDescent="0.2">
      <c r="A43" s="46">
        <v>45235</v>
      </c>
      <c r="B43" s="47">
        <v>1449</v>
      </c>
      <c r="C43" s="41" t="s">
        <v>161</v>
      </c>
      <c r="D43" s="41" t="s">
        <v>162</v>
      </c>
      <c r="E43" s="44">
        <v>120355</v>
      </c>
    </row>
    <row r="44" spans="1:5" ht="51" x14ac:dyDescent="0.2">
      <c r="A44" s="46">
        <v>45235</v>
      </c>
      <c r="B44" s="47">
        <v>1456</v>
      </c>
      <c r="C44" s="41" t="s">
        <v>163</v>
      </c>
      <c r="D44" s="41" t="s">
        <v>164</v>
      </c>
      <c r="E44" s="44">
        <v>268302.5</v>
      </c>
    </row>
    <row r="45" spans="1:5" ht="58.9" customHeight="1" x14ac:dyDescent="0.2">
      <c r="A45" s="46">
        <v>45265</v>
      </c>
      <c r="B45" s="47">
        <v>1487</v>
      </c>
      <c r="C45" s="41" t="s">
        <v>165</v>
      </c>
      <c r="D45" s="41" t="s">
        <v>166</v>
      </c>
      <c r="E45" s="44">
        <v>13272260</v>
      </c>
    </row>
    <row r="46" spans="1:5" ht="36" customHeight="1" x14ac:dyDescent="0.2">
      <c r="A46" s="46">
        <v>45265</v>
      </c>
      <c r="B46" s="47">
        <v>1494</v>
      </c>
      <c r="C46" s="41" t="s">
        <v>0</v>
      </c>
      <c r="D46" s="41" t="s">
        <v>167</v>
      </c>
      <c r="E46" s="44">
        <v>9714759</v>
      </c>
    </row>
    <row r="47" spans="1:5" ht="25.5" x14ac:dyDescent="0.2">
      <c r="A47" s="47" t="s">
        <v>168</v>
      </c>
      <c r="B47" s="47">
        <v>1499</v>
      </c>
      <c r="C47" s="41" t="s">
        <v>0</v>
      </c>
      <c r="D47" s="41" t="s">
        <v>117</v>
      </c>
      <c r="E47" s="44">
        <v>3000</v>
      </c>
    </row>
    <row r="48" spans="1:5" ht="26.45" customHeight="1" x14ac:dyDescent="0.2">
      <c r="A48" s="47" t="s">
        <v>168</v>
      </c>
      <c r="B48" s="47">
        <v>1501</v>
      </c>
      <c r="C48" s="41" t="s">
        <v>0</v>
      </c>
      <c r="D48" s="41" t="s">
        <v>118</v>
      </c>
      <c r="E48" s="44">
        <v>9150</v>
      </c>
    </row>
    <row r="49" spans="1:6" ht="27.6" customHeight="1" x14ac:dyDescent="0.2">
      <c r="A49" s="47" t="s">
        <v>168</v>
      </c>
      <c r="B49" s="47">
        <v>1503</v>
      </c>
      <c r="C49" s="41" t="s">
        <v>0</v>
      </c>
      <c r="D49" s="41" t="s">
        <v>169</v>
      </c>
      <c r="E49" s="44">
        <v>18000</v>
      </c>
    </row>
    <row r="50" spans="1:6" ht="19.149999999999999" customHeight="1" x14ac:dyDescent="0.2">
      <c r="A50" s="47" t="s">
        <v>168</v>
      </c>
      <c r="B50" s="47">
        <v>1505</v>
      </c>
      <c r="C50" s="41" t="s">
        <v>170</v>
      </c>
      <c r="D50" s="41" t="s">
        <v>171</v>
      </c>
      <c r="E50" s="44">
        <v>80703</v>
      </c>
    </row>
    <row r="51" spans="1:6" ht="19.149999999999999" customHeight="1" x14ac:dyDescent="0.2">
      <c r="A51" s="47" t="s">
        <v>168</v>
      </c>
      <c r="B51" s="47">
        <v>1508</v>
      </c>
      <c r="C51" s="41" t="s">
        <v>170</v>
      </c>
      <c r="D51" s="41" t="s">
        <v>172</v>
      </c>
      <c r="E51" s="44">
        <v>140653.79999999999</v>
      </c>
    </row>
    <row r="52" spans="1:6" ht="19.149999999999999" customHeight="1" x14ac:dyDescent="0.2">
      <c r="A52" s="47" t="s">
        <v>168</v>
      </c>
      <c r="B52" s="47">
        <v>1509</v>
      </c>
      <c r="C52" s="41" t="s">
        <v>170</v>
      </c>
      <c r="D52" s="41" t="s">
        <v>173</v>
      </c>
      <c r="E52" s="44">
        <v>994057.95</v>
      </c>
    </row>
    <row r="53" spans="1:6" ht="28.15" customHeight="1" x14ac:dyDescent="0.2">
      <c r="A53" s="47" t="s">
        <v>168</v>
      </c>
      <c r="B53" s="47">
        <v>1511</v>
      </c>
      <c r="C53" s="41" t="s">
        <v>0</v>
      </c>
      <c r="D53" s="41" t="s">
        <v>174</v>
      </c>
      <c r="E53" s="44">
        <v>25000</v>
      </c>
    </row>
    <row r="54" spans="1:6" ht="24" customHeight="1" x14ac:dyDescent="0.2">
      <c r="A54" s="47" t="s">
        <v>168</v>
      </c>
      <c r="B54" s="47">
        <v>1515</v>
      </c>
      <c r="C54" s="41" t="s">
        <v>170</v>
      </c>
      <c r="D54" s="41" t="s">
        <v>175</v>
      </c>
      <c r="E54" s="44">
        <v>3798082.27</v>
      </c>
    </row>
    <row r="55" spans="1:6" ht="29.45" customHeight="1" x14ac:dyDescent="0.2">
      <c r="A55" s="47" t="s">
        <v>168</v>
      </c>
      <c r="B55" s="47">
        <v>1517</v>
      </c>
      <c r="C55" s="41" t="s">
        <v>0</v>
      </c>
      <c r="D55" s="41" t="s">
        <v>176</v>
      </c>
      <c r="E55" s="44">
        <v>-32291.23</v>
      </c>
      <c r="F55" s="40"/>
    </row>
    <row r="56" spans="1:6" ht="38.25" x14ac:dyDescent="0.2">
      <c r="A56" s="47" t="s">
        <v>168</v>
      </c>
      <c r="B56" s="47">
        <v>1519</v>
      </c>
      <c r="C56" s="41" t="s">
        <v>177</v>
      </c>
      <c r="D56" s="41" t="s">
        <v>178</v>
      </c>
      <c r="E56" s="44">
        <v>159807.4</v>
      </c>
    </row>
    <row r="57" spans="1:6" ht="48.6" customHeight="1" x14ac:dyDescent="0.2">
      <c r="A57" s="47" t="s">
        <v>168</v>
      </c>
      <c r="B57" s="47">
        <v>1524</v>
      </c>
      <c r="C57" s="41" t="s">
        <v>170</v>
      </c>
      <c r="D57" s="41" t="s">
        <v>179</v>
      </c>
      <c r="E57" s="44">
        <v>239333.33</v>
      </c>
    </row>
    <row r="58" spans="1:6" ht="45.6" customHeight="1" x14ac:dyDescent="0.2">
      <c r="A58" s="47" t="s">
        <v>168</v>
      </c>
      <c r="B58" s="47">
        <v>1526</v>
      </c>
      <c r="C58" s="41" t="s">
        <v>170</v>
      </c>
      <c r="D58" s="41" t="s">
        <v>180</v>
      </c>
      <c r="E58" s="44">
        <v>4295956.74</v>
      </c>
    </row>
    <row r="59" spans="1:6" ht="26.45" customHeight="1" x14ac:dyDescent="0.2">
      <c r="A59" s="47" t="s">
        <v>168</v>
      </c>
      <c r="B59" s="47">
        <v>1528</v>
      </c>
      <c r="C59" s="41" t="s">
        <v>170</v>
      </c>
      <c r="D59" s="41" t="s">
        <v>181</v>
      </c>
      <c r="E59" s="44">
        <v>21321678.190000001</v>
      </c>
    </row>
    <row r="60" spans="1:6" ht="22.15" customHeight="1" x14ac:dyDescent="0.2">
      <c r="A60" s="47" t="s">
        <v>168</v>
      </c>
      <c r="B60" s="47">
        <v>1530</v>
      </c>
      <c r="C60" s="41" t="s">
        <v>170</v>
      </c>
      <c r="D60" s="41" t="s">
        <v>182</v>
      </c>
      <c r="E60" s="44">
        <v>17318514.620000001</v>
      </c>
    </row>
    <row r="61" spans="1:6" ht="31.15" customHeight="1" x14ac:dyDescent="0.2">
      <c r="A61" s="47" t="s">
        <v>168</v>
      </c>
      <c r="B61" s="47"/>
      <c r="C61" s="41" t="s">
        <v>183</v>
      </c>
      <c r="D61" s="41" t="s">
        <v>184</v>
      </c>
      <c r="E61" s="44">
        <v>385862.66</v>
      </c>
    </row>
    <row r="62" spans="1:6" ht="24" customHeight="1" x14ac:dyDescent="0.2">
      <c r="A62" s="47" t="s">
        <v>168</v>
      </c>
      <c r="B62" s="47">
        <v>1535</v>
      </c>
      <c r="C62" s="41" t="s">
        <v>170</v>
      </c>
      <c r="D62" s="41" t="s">
        <v>185</v>
      </c>
      <c r="E62" s="44">
        <v>9306577.0599999987</v>
      </c>
    </row>
    <row r="63" spans="1:6" ht="25.5" x14ac:dyDescent="0.2">
      <c r="A63" s="47" t="s">
        <v>186</v>
      </c>
      <c r="B63" s="47">
        <v>1538</v>
      </c>
      <c r="C63" s="41" t="s">
        <v>0</v>
      </c>
      <c r="D63" s="41" t="s">
        <v>187</v>
      </c>
      <c r="E63" s="44">
        <v>2214000</v>
      </c>
    </row>
    <row r="64" spans="1:6" ht="19.899999999999999" customHeight="1" x14ac:dyDescent="0.2">
      <c r="A64" s="47" t="s">
        <v>186</v>
      </c>
      <c r="B64" s="47">
        <v>154</v>
      </c>
      <c r="C64" s="41" t="s">
        <v>170</v>
      </c>
      <c r="D64" s="41" t="s">
        <v>188</v>
      </c>
      <c r="E64" s="44">
        <v>340105.5</v>
      </c>
    </row>
    <row r="65" spans="1:7" ht="38.25" x14ac:dyDescent="0.2">
      <c r="A65" s="47" t="s">
        <v>186</v>
      </c>
      <c r="B65" s="47">
        <v>1545</v>
      </c>
      <c r="C65" s="41" t="s">
        <v>189</v>
      </c>
      <c r="D65" s="41" t="s">
        <v>190</v>
      </c>
      <c r="E65" s="44">
        <v>2759167</v>
      </c>
    </row>
    <row r="66" spans="1:7" ht="38.25" x14ac:dyDescent="0.2">
      <c r="A66" s="47" t="s">
        <v>186</v>
      </c>
      <c r="B66" s="47">
        <v>1547</v>
      </c>
      <c r="C66" s="41" t="s">
        <v>191</v>
      </c>
      <c r="D66" s="41" t="s">
        <v>192</v>
      </c>
      <c r="E66" s="44">
        <v>100000</v>
      </c>
    </row>
    <row r="67" spans="1:7" ht="47.45" customHeight="1" x14ac:dyDescent="0.2">
      <c r="A67" s="47" t="s">
        <v>186</v>
      </c>
      <c r="B67" s="47">
        <v>1549</v>
      </c>
      <c r="C67" s="41" t="s">
        <v>191</v>
      </c>
      <c r="D67" s="41" t="s">
        <v>193</v>
      </c>
      <c r="E67" s="44">
        <v>100000</v>
      </c>
    </row>
    <row r="68" spans="1:7" ht="45" customHeight="1" x14ac:dyDescent="0.2">
      <c r="A68" s="47" t="s">
        <v>186</v>
      </c>
      <c r="B68" s="47">
        <v>1550</v>
      </c>
      <c r="C68" s="41" t="s">
        <v>155</v>
      </c>
      <c r="D68" s="41" t="s">
        <v>194</v>
      </c>
      <c r="E68" s="44">
        <v>100000</v>
      </c>
    </row>
    <row r="69" spans="1:7" ht="46.15" customHeight="1" x14ac:dyDescent="0.2">
      <c r="A69" s="47" t="s">
        <v>186</v>
      </c>
      <c r="B69" s="47">
        <v>1551</v>
      </c>
      <c r="C69" s="41" t="s">
        <v>155</v>
      </c>
      <c r="D69" s="41" t="s">
        <v>195</v>
      </c>
      <c r="E69" s="44">
        <v>100000</v>
      </c>
    </row>
    <row r="70" spans="1:7" ht="43.15" customHeight="1" x14ac:dyDescent="0.2">
      <c r="A70" s="47" t="s">
        <v>186</v>
      </c>
      <c r="B70" s="47">
        <v>1553</v>
      </c>
      <c r="C70" s="41" t="s">
        <v>196</v>
      </c>
      <c r="D70" s="41" t="s">
        <v>197</v>
      </c>
      <c r="E70" s="44">
        <v>100000</v>
      </c>
    </row>
    <row r="71" spans="1:7" ht="24" customHeight="1" x14ac:dyDescent="0.2">
      <c r="A71" s="47" t="s">
        <v>186</v>
      </c>
      <c r="B71" s="47">
        <v>1555</v>
      </c>
      <c r="C71" s="41" t="s">
        <v>170</v>
      </c>
      <c r="D71" s="41" t="s">
        <v>198</v>
      </c>
      <c r="E71" s="44">
        <v>601792.24000000011</v>
      </c>
    </row>
    <row r="72" spans="1:7" ht="60" customHeight="1" x14ac:dyDescent="0.2">
      <c r="A72" s="47" t="s">
        <v>199</v>
      </c>
      <c r="B72" s="47">
        <v>1566</v>
      </c>
      <c r="C72" s="41" t="s">
        <v>200</v>
      </c>
      <c r="D72" s="41" t="s">
        <v>201</v>
      </c>
      <c r="E72" s="44">
        <v>1855687.8800000001</v>
      </c>
    </row>
    <row r="73" spans="1:7" ht="61.15" customHeight="1" x14ac:dyDescent="0.2">
      <c r="A73" s="47" t="s">
        <v>202</v>
      </c>
      <c r="B73" s="47">
        <v>1581</v>
      </c>
      <c r="C73" s="41" t="s">
        <v>203</v>
      </c>
      <c r="D73" s="41" t="s">
        <v>204</v>
      </c>
      <c r="E73" s="44">
        <v>19425030</v>
      </c>
    </row>
    <row r="74" spans="1:7" ht="56.25" customHeight="1" x14ac:dyDescent="0.2">
      <c r="A74" s="47" t="s">
        <v>202</v>
      </c>
      <c r="B74" s="47">
        <v>1584</v>
      </c>
      <c r="C74" s="41" t="s">
        <v>205</v>
      </c>
      <c r="D74" s="41" t="s">
        <v>206</v>
      </c>
      <c r="E74" s="44">
        <v>1309630.23</v>
      </c>
    </row>
    <row r="75" spans="1:7" ht="42.75" customHeight="1" x14ac:dyDescent="0.2">
      <c r="A75" s="47" t="s">
        <v>202</v>
      </c>
      <c r="B75" s="47">
        <v>1589</v>
      </c>
      <c r="C75" s="41" t="s">
        <v>207</v>
      </c>
      <c r="D75" s="41" t="s">
        <v>208</v>
      </c>
      <c r="E75" s="44">
        <v>71177.600000000006</v>
      </c>
    </row>
    <row r="76" spans="1:7" ht="41.45" customHeight="1" x14ac:dyDescent="0.2">
      <c r="A76" s="47" t="s">
        <v>202</v>
      </c>
      <c r="B76" s="47">
        <v>1591</v>
      </c>
      <c r="C76" s="41" t="s">
        <v>209</v>
      </c>
      <c r="D76" s="41" t="s">
        <v>210</v>
      </c>
      <c r="E76" s="44">
        <v>150478.68</v>
      </c>
    </row>
    <row r="77" spans="1:7" ht="46.9" customHeight="1" x14ac:dyDescent="0.2">
      <c r="A77" s="47" t="s">
        <v>202</v>
      </c>
      <c r="B77" s="47">
        <v>1592</v>
      </c>
      <c r="C77" s="41" t="s">
        <v>211</v>
      </c>
      <c r="D77" s="41" t="s">
        <v>212</v>
      </c>
      <c r="E77" s="44">
        <v>8660</v>
      </c>
    </row>
    <row r="78" spans="1:7" ht="62.45" customHeight="1" x14ac:dyDescent="0.2">
      <c r="A78" s="47" t="s">
        <v>202</v>
      </c>
      <c r="B78" s="47">
        <v>1594</v>
      </c>
      <c r="C78" s="41" t="s">
        <v>213</v>
      </c>
      <c r="D78" s="41" t="s">
        <v>214</v>
      </c>
      <c r="E78" s="44">
        <v>23600</v>
      </c>
    </row>
    <row r="79" spans="1:7" ht="28.15" customHeight="1" x14ac:dyDescent="0.2">
      <c r="A79" s="47" t="s">
        <v>202</v>
      </c>
      <c r="B79" s="47">
        <v>1596</v>
      </c>
      <c r="C79" s="41" t="s">
        <v>0</v>
      </c>
      <c r="D79" s="41" t="s">
        <v>117</v>
      </c>
      <c r="E79" s="44">
        <v>1800</v>
      </c>
      <c r="G79" s="34"/>
    </row>
    <row r="80" spans="1:7" ht="48.6" customHeight="1" x14ac:dyDescent="0.2">
      <c r="A80" s="47" t="s">
        <v>215</v>
      </c>
      <c r="B80" s="47">
        <v>1608</v>
      </c>
      <c r="C80" s="41" t="s">
        <v>216</v>
      </c>
      <c r="D80" s="41" t="s">
        <v>217</v>
      </c>
      <c r="E80" s="44">
        <v>10963680</v>
      </c>
    </row>
    <row r="81" spans="1:5" ht="58.15" customHeight="1" x14ac:dyDescent="0.2">
      <c r="A81" s="47" t="s">
        <v>215</v>
      </c>
      <c r="B81" s="47">
        <v>1609</v>
      </c>
      <c r="C81" s="41" t="s">
        <v>218</v>
      </c>
      <c r="D81" s="41" t="s">
        <v>219</v>
      </c>
      <c r="E81" s="44">
        <v>57326</v>
      </c>
    </row>
    <row r="82" spans="1:5" ht="63.75" x14ac:dyDescent="0.2">
      <c r="A82" s="47" t="s">
        <v>215</v>
      </c>
      <c r="B82" s="47">
        <v>1610</v>
      </c>
      <c r="C82" s="41" t="s">
        <v>220</v>
      </c>
      <c r="D82" s="41" t="s">
        <v>221</v>
      </c>
      <c r="E82" s="44">
        <v>149343</v>
      </c>
    </row>
    <row r="83" spans="1:5" ht="60.6" customHeight="1" x14ac:dyDescent="0.2">
      <c r="A83" s="47" t="s">
        <v>215</v>
      </c>
      <c r="B83" s="47">
        <v>1615</v>
      </c>
      <c r="C83" s="41" t="s">
        <v>222</v>
      </c>
      <c r="D83" s="41" t="s">
        <v>223</v>
      </c>
      <c r="E83" s="44">
        <v>23010</v>
      </c>
    </row>
    <row r="84" spans="1:5" ht="64.150000000000006" customHeight="1" x14ac:dyDescent="0.2">
      <c r="A84" s="47" t="s">
        <v>215</v>
      </c>
      <c r="B84" s="47">
        <v>1617</v>
      </c>
      <c r="C84" s="41" t="s">
        <v>222</v>
      </c>
      <c r="D84" s="41" t="s">
        <v>224</v>
      </c>
      <c r="E84" s="44">
        <v>8614</v>
      </c>
    </row>
    <row r="85" spans="1:5" ht="67.900000000000006" customHeight="1" x14ac:dyDescent="0.2">
      <c r="A85" s="47" t="s">
        <v>215</v>
      </c>
      <c r="B85" s="47">
        <v>1619</v>
      </c>
      <c r="C85" s="41" t="s">
        <v>225</v>
      </c>
      <c r="D85" s="41" t="s">
        <v>226</v>
      </c>
      <c r="E85" s="44">
        <v>184151.74</v>
      </c>
    </row>
    <row r="86" spans="1:5" ht="25.5" x14ac:dyDescent="0.2">
      <c r="A86" s="47" t="s">
        <v>215</v>
      </c>
      <c r="B86" s="47">
        <v>1622</v>
      </c>
      <c r="C86" s="41" t="s">
        <v>0</v>
      </c>
      <c r="D86" s="41" t="s">
        <v>118</v>
      </c>
      <c r="E86" s="44">
        <v>49700</v>
      </c>
    </row>
    <row r="87" spans="1:5" ht="38.25" x14ac:dyDescent="0.2">
      <c r="A87" s="47" t="s">
        <v>215</v>
      </c>
      <c r="B87" s="47">
        <v>1629</v>
      </c>
      <c r="C87" s="41" t="s">
        <v>227</v>
      </c>
      <c r="D87" s="41" t="s">
        <v>228</v>
      </c>
      <c r="E87" s="44">
        <v>3875</v>
      </c>
    </row>
    <row r="88" spans="1:5" ht="44.45" customHeight="1" x14ac:dyDescent="0.2">
      <c r="A88" s="47" t="s">
        <v>215</v>
      </c>
      <c r="B88" s="47">
        <v>1632</v>
      </c>
      <c r="C88" s="41" t="s">
        <v>229</v>
      </c>
      <c r="D88" s="41" t="s">
        <v>230</v>
      </c>
      <c r="E88" s="44">
        <v>218300</v>
      </c>
    </row>
    <row r="89" spans="1:5" ht="63.75" x14ac:dyDescent="0.2">
      <c r="A89" s="47" t="s">
        <v>215</v>
      </c>
      <c r="B89" s="47">
        <v>1635</v>
      </c>
      <c r="C89" s="41" t="s">
        <v>231</v>
      </c>
      <c r="D89" s="41" t="s">
        <v>232</v>
      </c>
      <c r="E89" s="44">
        <v>653115.55000000005</v>
      </c>
    </row>
    <row r="90" spans="1:5" ht="38.25" x14ac:dyDescent="0.2">
      <c r="A90" s="47" t="s">
        <v>233</v>
      </c>
      <c r="B90" s="47">
        <v>1655</v>
      </c>
      <c r="C90" s="41" t="s">
        <v>234</v>
      </c>
      <c r="D90" s="41" t="s">
        <v>235</v>
      </c>
      <c r="E90" s="44">
        <v>1136696.71</v>
      </c>
    </row>
    <row r="91" spans="1:5" ht="32.25" customHeight="1" x14ac:dyDescent="0.2">
      <c r="A91" s="47" t="s">
        <v>233</v>
      </c>
      <c r="B91" s="47">
        <v>1670</v>
      </c>
      <c r="C91" s="41" t="s">
        <v>236</v>
      </c>
      <c r="D91" s="41" t="s">
        <v>237</v>
      </c>
      <c r="E91" s="44">
        <v>11529</v>
      </c>
    </row>
    <row r="92" spans="1:5" ht="62.45" customHeight="1" x14ac:dyDescent="0.2">
      <c r="A92" s="47" t="s">
        <v>233</v>
      </c>
      <c r="B92" s="47">
        <v>1672</v>
      </c>
      <c r="C92" s="41" t="s">
        <v>238</v>
      </c>
      <c r="D92" s="41" t="s">
        <v>239</v>
      </c>
      <c r="E92" s="44">
        <v>24072</v>
      </c>
    </row>
    <row r="93" spans="1:5" ht="38.25" x14ac:dyDescent="0.2">
      <c r="A93" s="47" t="s">
        <v>240</v>
      </c>
      <c r="B93" s="47">
        <v>1692</v>
      </c>
      <c r="C93" s="41" t="s">
        <v>203</v>
      </c>
      <c r="D93" s="41" t="s">
        <v>241</v>
      </c>
      <c r="E93" s="44">
        <v>3750000</v>
      </c>
    </row>
    <row r="94" spans="1:5" ht="51" x14ac:dyDescent="0.2">
      <c r="A94" s="47" t="s">
        <v>240</v>
      </c>
      <c r="B94" s="47">
        <v>1696</v>
      </c>
      <c r="C94" s="41" t="s">
        <v>242</v>
      </c>
      <c r="D94" s="41" t="s">
        <v>243</v>
      </c>
      <c r="E94" s="44">
        <v>761734.69</v>
      </c>
    </row>
    <row r="95" spans="1:5" ht="64.900000000000006" customHeight="1" x14ac:dyDescent="0.2">
      <c r="A95" s="47" t="s">
        <v>240</v>
      </c>
      <c r="B95" s="47">
        <v>1697</v>
      </c>
      <c r="C95" s="41" t="s">
        <v>244</v>
      </c>
      <c r="D95" s="41" t="s">
        <v>245</v>
      </c>
      <c r="E95" s="44">
        <v>44250</v>
      </c>
    </row>
    <row r="96" spans="1:5" ht="50.45" customHeight="1" x14ac:dyDescent="0.2">
      <c r="A96" s="47" t="s">
        <v>240</v>
      </c>
      <c r="B96" s="47">
        <v>1698</v>
      </c>
      <c r="C96" s="41" t="s">
        <v>246</v>
      </c>
      <c r="D96" s="41" t="s">
        <v>247</v>
      </c>
      <c r="E96" s="44">
        <v>150467.70000000001</v>
      </c>
    </row>
    <row r="97" spans="1:5" ht="55.15" customHeight="1" x14ac:dyDescent="0.2">
      <c r="A97" s="47" t="s">
        <v>240</v>
      </c>
      <c r="B97" s="47">
        <v>1699</v>
      </c>
      <c r="C97" s="41" t="s">
        <v>248</v>
      </c>
      <c r="D97" s="41" t="s">
        <v>249</v>
      </c>
      <c r="E97" s="44">
        <v>64344.77</v>
      </c>
    </row>
    <row r="98" spans="1:5" ht="49.15" customHeight="1" x14ac:dyDescent="0.2">
      <c r="A98" s="47" t="s">
        <v>250</v>
      </c>
      <c r="B98" s="47">
        <v>1719</v>
      </c>
      <c r="C98" s="41" t="s">
        <v>251</v>
      </c>
      <c r="D98" s="41" t="s">
        <v>252</v>
      </c>
      <c r="E98" s="44">
        <v>90589</v>
      </c>
    </row>
    <row r="99" spans="1:5" ht="31.9" customHeight="1" x14ac:dyDescent="0.2">
      <c r="A99" s="47" t="s">
        <v>250</v>
      </c>
      <c r="B99" s="47">
        <v>1721</v>
      </c>
      <c r="C99" s="41" t="s">
        <v>113</v>
      </c>
      <c r="D99" s="41" t="s">
        <v>253</v>
      </c>
      <c r="E99" s="44">
        <v>94922.1</v>
      </c>
    </row>
    <row r="100" spans="1:5" ht="25.5" x14ac:dyDescent="0.2">
      <c r="A100" s="47" t="s">
        <v>254</v>
      </c>
      <c r="B100" s="47">
        <v>1735</v>
      </c>
      <c r="C100" s="41" t="s">
        <v>0</v>
      </c>
      <c r="D100" s="41" t="s">
        <v>255</v>
      </c>
      <c r="E100" s="44">
        <v>210000</v>
      </c>
    </row>
    <row r="101" spans="1:5" ht="25.5" x14ac:dyDescent="0.2">
      <c r="A101" s="47" t="s">
        <v>254</v>
      </c>
      <c r="B101" s="47">
        <v>1737</v>
      </c>
      <c r="C101" s="41" t="s">
        <v>0</v>
      </c>
      <c r="D101" s="41" t="s">
        <v>256</v>
      </c>
      <c r="E101" s="44">
        <v>221042.91</v>
      </c>
    </row>
    <row r="102" spans="1:5" ht="25.5" x14ac:dyDescent="0.2">
      <c r="A102" s="47" t="s">
        <v>254</v>
      </c>
      <c r="B102" s="47">
        <v>1739</v>
      </c>
      <c r="C102" s="41" t="s">
        <v>0</v>
      </c>
      <c r="D102" s="41" t="s">
        <v>256</v>
      </c>
      <c r="E102" s="44">
        <v>132671.9</v>
      </c>
    </row>
    <row r="103" spans="1:5" ht="25.5" x14ac:dyDescent="0.2">
      <c r="A103" s="47" t="s">
        <v>254</v>
      </c>
      <c r="B103" s="47">
        <v>1741</v>
      </c>
      <c r="C103" s="41" t="s">
        <v>0</v>
      </c>
      <c r="D103" s="41" t="s">
        <v>256</v>
      </c>
      <c r="E103" s="44">
        <v>243885.56</v>
      </c>
    </row>
    <row r="104" spans="1:5" ht="64.5" customHeight="1" x14ac:dyDescent="0.2">
      <c r="A104" s="47" t="s">
        <v>254</v>
      </c>
      <c r="B104" s="47">
        <v>1747</v>
      </c>
      <c r="C104" s="41" t="s">
        <v>257</v>
      </c>
      <c r="D104" s="41" t="s">
        <v>258</v>
      </c>
      <c r="E104" s="44">
        <v>77457.679999999993</v>
      </c>
    </row>
    <row r="105" spans="1:5" ht="63" customHeight="1" x14ac:dyDescent="0.2">
      <c r="A105" s="47" t="s">
        <v>254</v>
      </c>
      <c r="B105" s="47">
        <v>1749</v>
      </c>
      <c r="C105" s="41" t="s">
        <v>259</v>
      </c>
      <c r="D105" s="41" t="s">
        <v>260</v>
      </c>
      <c r="E105" s="44">
        <v>27885</v>
      </c>
    </row>
    <row r="106" spans="1:5" ht="60.6" customHeight="1" x14ac:dyDescent="0.2">
      <c r="A106" s="47" t="s">
        <v>254</v>
      </c>
      <c r="B106" s="47">
        <v>1757</v>
      </c>
      <c r="C106" s="41" t="s">
        <v>261</v>
      </c>
      <c r="D106" s="41" t="s">
        <v>262</v>
      </c>
      <c r="E106" s="44">
        <v>588408.80000000005</v>
      </c>
    </row>
    <row r="107" spans="1:5" ht="25.5" x14ac:dyDescent="0.2">
      <c r="A107" s="47" t="s">
        <v>254</v>
      </c>
      <c r="B107" s="47">
        <v>1759</v>
      </c>
      <c r="C107" s="41" t="s">
        <v>0</v>
      </c>
      <c r="D107" s="41" t="s">
        <v>263</v>
      </c>
      <c r="E107" s="44">
        <v>39406</v>
      </c>
    </row>
    <row r="108" spans="1:5" ht="29.45" customHeight="1" x14ac:dyDescent="0.2">
      <c r="A108" s="47" t="s">
        <v>254</v>
      </c>
      <c r="B108" s="47">
        <v>1761</v>
      </c>
      <c r="C108" s="41" t="s">
        <v>0</v>
      </c>
      <c r="D108" s="41" t="s">
        <v>264</v>
      </c>
      <c r="E108" s="44">
        <v>837583.33</v>
      </c>
    </row>
    <row r="109" spans="1:5" ht="29.45" customHeight="1" x14ac:dyDescent="0.2">
      <c r="A109" s="47" t="s">
        <v>254</v>
      </c>
      <c r="B109" s="47">
        <v>1763</v>
      </c>
      <c r="C109" s="41" t="s">
        <v>0</v>
      </c>
      <c r="D109" s="41" t="s">
        <v>265</v>
      </c>
      <c r="E109" s="44">
        <v>146000</v>
      </c>
    </row>
    <row r="110" spans="1:5" ht="29.45" customHeight="1" x14ac:dyDescent="0.2">
      <c r="A110" s="47" t="s">
        <v>254</v>
      </c>
      <c r="B110" s="47">
        <v>1765</v>
      </c>
      <c r="C110" s="41" t="s">
        <v>0</v>
      </c>
      <c r="D110" s="41" t="s">
        <v>266</v>
      </c>
      <c r="E110" s="44">
        <v>6868449.2800000003</v>
      </c>
    </row>
    <row r="111" spans="1:5" ht="29.45" customHeight="1" x14ac:dyDescent="0.2">
      <c r="A111" s="47" t="s">
        <v>267</v>
      </c>
      <c r="B111" s="47">
        <v>1768</v>
      </c>
      <c r="C111" s="41" t="s">
        <v>0</v>
      </c>
      <c r="D111" s="41" t="s">
        <v>118</v>
      </c>
      <c r="E111" s="44">
        <v>21150</v>
      </c>
    </row>
    <row r="112" spans="1:5" ht="29.45" customHeight="1" x14ac:dyDescent="0.2">
      <c r="A112" s="47" t="s">
        <v>267</v>
      </c>
      <c r="B112" s="47">
        <v>1777</v>
      </c>
      <c r="C112" s="41" t="s">
        <v>0</v>
      </c>
      <c r="D112" s="41" t="s">
        <v>268</v>
      </c>
      <c r="E112" s="44">
        <v>17948498.710000001</v>
      </c>
    </row>
    <row r="113" spans="1:7" ht="29.45" customHeight="1" x14ac:dyDescent="0.2">
      <c r="A113" s="47" t="s">
        <v>267</v>
      </c>
      <c r="B113" s="47">
        <v>1779</v>
      </c>
      <c r="C113" s="41" t="s">
        <v>0</v>
      </c>
      <c r="D113" s="41" t="s">
        <v>269</v>
      </c>
      <c r="E113" s="44">
        <v>2863066.73</v>
      </c>
    </row>
    <row r="114" spans="1:7" ht="29.45" customHeight="1" x14ac:dyDescent="0.2">
      <c r="A114" s="47" t="s">
        <v>267</v>
      </c>
      <c r="B114" s="47">
        <v>1781</v>
      </c>
      <c r="C114" s="41" t="s">
        <v>0</v>
      </c>
      <c r="D114" s="41" t="s">
        <v>270</v>
      </c>
      <c r="E114" s="44">
        <v>5639460.0700000003</v>
      </c>
    </row>
    <row r="115" spans="1:7" ht="29.45" customHeight="1" x14ac:dyDescent="0.2">
      <c r="A115" s="47" t="s">
        <v>267</v>
      </c>
      <c r="B115" s="47">
        <v>1785</v>
      </c>
      <c r="C115" s="41" t="s">
        <v>0</v>
      </c>
      <c r="D115" s="41" t="s">
        <v>271</v>
      </c>
      <c r="E115" s="44">
        <v>3035622.22</v>
      </c>
    </row>
    <row r="116" spans="1:7" ht="29.45" customHeight="1" x14ac:dyDescent="0.2">
      <c r="A116" s="47" t="s">
        <v>267</v>
      </c>
      <c r="B116" s="47">
        <v>1787</v>
      </c>
      <c r="C116" s="41" t="s">
        <v>0</v>
      </c>
      <c r="D116" s="41" t="s">
        <v>272</v>
      </c>
      <c r="E116" s="44">
        <v>314083.34000000003</v>
      </c>
    </row>
    <row r="117" spans="1:7" ht="51" customHeight="1" x14ac:dyDescent="0.2">
      <c r="A117" s="47" t="s">
        <v>267</v>
      </c>
      <c r="B117" s="47">
        <v>1790</v>
      </c>
      <c r="C117" s="41" t="s">
        <v>0</v>
      </c>
      <c r="D117" s="41" t="s">
        <v>273</v>
      </c>
      <c r="E117" s="44">
        <v>5817000</v>
      </c>
    </row>
    <row r="118" spans="1:7" ht="42.6" customHeight="1" x14ac:dyDescent="0.2">
      <c r="A118" s="47" t="s">
        <v>267</v>
      </c>
      <c r="B118" s="47">
        <v>1792</v>
      </c>
      <c r="C118" s="41" t="s">
        <v>0</v>
      </c>
      <c r="D118" s="41" t="s">
        <v>274</v>
      </c>
      <c r="E118" s="44">
        <v>583334</v>
      </c>
    </row>
    <row r="119" spans="1:7" ht="52.15" customHeight="1" x14ac:dyDescent="0.2">
      <c r="A119" s="47" t="s">
        <v>267</v>
      </c>
      <c r="B119" s="47">
        <v>1793</v>
      </c>
      <c r="C119" s="41" t="s">
        <v>0</v>
      </c>
      <c r="D119" s="41" t="s">
        <v>275</v>
      </c>
      <c r="E119" s="44">
        <v>1525768</v>
      </c>
    </row>
    <row r="120" spans="1:7" ht="49.15" customHeight="1" x14ac:dyDescent="0.2">
      <c r="A120" s="47" t="s">
        <v>267</v>
      </c>
      <c r="B120" s="47">
        <v>1795</v>
      </c>
      <c r="C120" s="41" t="s">
        <v>0</v>
      </c>
      <c r="D120" s="41" t="s">
        <v>276</v>
      </c>
      <c r="E120" s="44">
        <v>2000000</v>
      </c>
    </row>
    <row r="121" spans="1:7" ht="41.45" customHeight="1" x14ac:dyDescent="0.2">
      <c r="A121" s="47" t="s">
        <v>267</v>
      </c>
      <c r="B121" s="47">
        <v>1798</v>
      </c>
      <c r="C121" s="41" t="s">
        <v>277</v>
      </c>
      <c r="D121" s="41" t="s">
        <v>278</v>
      </c>
      <c r="E121" s="44">
        <v>497440.8</v>
      </c>
    </row>
    <row r="122" spans="1:7" ht="49.15" customHeight="1" x14ac:dyDescent="0.2">
      <c r="A122" s="47" t="s">
        <v>267</v>
      </c>
      <c r="B122" s="47">
        <v>1800</v>
      </c>
      <c r="C122" s="41" t="s">
        <v>279</v>
      </c>
      <c r="D122" s="41" t="s">
        <v>280</v>
      </c>
      <c r="E122" s="44">
        <v>63753.98</v>
      </c>
    </row>
    <row r="123" spans="1:7" ht="60.6" customHeight="1" x14ac:dyDescent="0.2">
      <c r="A123" s="47" t="s">
        <v>267</v>
      </c>
      <c r="B123" s="47">
        <v>1804</v>
      </c>
      <c r="C123" s="41" t="s">
        <v>281</v>
      </c>
      <c r="D123" s="41" t="s">
        <v>282</v>
      </c>
      <c r="E123" s="44">
        <v>899184.78</v>
      </c>
    </row>
    <row r="124" spans="1:7" ht="15" x14ac:dyDescent="0.25">
      <c r="A124" s="69" t="s">
        <v>283</v>
      </c>
      <c r="B124" s="69"/>
      <c r="C124" s="69"/>
      <c r="D124" s="69"/>
      <c r="E124" s="45">
        <f>SUM(E12:E123)</f>
        <v>207581314.53000006</v>
      </c>
      <c r="G124" s="34"/>
    </row>
  </sheetData>
  <autoFilter ref="A11:E124" xr:uid="{6DAEBFF1-423C-4958-9BF4-90140145A229}"/>
  <mergeCells count="5">
    <mergeCell ref="A124:D124"/>
    <mergeCell ref="A10:E10"/>
    <mergeCell ref="A7:E7"/>
    <mergeCell ref="A8:E8"/>
    <mergeCell ref="A9:E9"/>
  </mergeCells>
  <pageMargins left="0.28000000000000003" right="0.17" top="0.34" bottom="0.37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0001</vt:lpstr>
      <vt:lpstr>listado de los lib.</vt:lpstr>
      <vt:lpstr>'0001'!Área_de_impresión</vt:lpstr>
      <vt:lpstr>'listado de los lib.'!Área_de_impresión</vt:lpstr>
      <vt:lpstr>'0001'!Títulos_a_imprimir</vt:lpstr>
      <vt:lpstr>'listado de los lib.'!Títulos_a_imprimir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2023-06-06T14:39:33Z</cp:lastPrinted>
  <dcterms:created xsi:type="dcterms:W3CDTF">2022-09-16T14:51:44Z</dcterms:created>
  <dcterms:modified xsi:type="dcterms:W3CDTF">2023-06-07T15:54:31Z</dcterms:modified>
</cp:coreProperties>
</file>