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3\Portal Transparencia\Julio\Presupuesto\"/>
    </mc:Choice>
  </mc:AlternateContent>
  <xr:revisionPtr revIDLastSave="0" documentId="13_ncr:1_{8C4AFD2E-EAAF-4BF4-9A2F-A0B39DB3DB54}" xr6:coauthVersionLast="47" xr6:coauthVersionMax="47" xr10:uidLastSave="{00000000-0000-0000-0000-000000000000}"/>
  <bookViews>
    <workbookView xWindow="-120" yWindow="-120" windowWidth="20730" windowHeight="11160" activeTab="1" xr2:uid="{FC1906C0-413A-4D5D-8CDD-37ECD67BC6BF}"/>
  </bookViews>
  <sheets>
    <sheet name="0001" sheetId="2" r:id="rId1"/>
    <sheet name="listado de los lib." sheetId="3" r:id="rId2"/>
  </sheets>
  <externalReferences>
    <externalReference r:id="rId3"/>
  </externalReferences>
  <definedNames>
    <definedName name="_xlnm.Print_Area" localSheetId="0">'0001'!$A$1:$P$92</definedName>
    <definedName name="_xlnm.Print_Area" localSheetId="1">'listado de los lib.'!$A$2:$E$114</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4" i="3" l="1"/>
  <c r="P13" i="2" l="1"/>
  <c r="C84" i="2" l="1"/>
  <c r="C83" i="2" s="1"/>
  <c r="B84" i="2"/>
  <c r="B83" i="2" s="1"/>
  <c r="C82" i="2"/>
  <c r="B82" i="2"/>
  <c r="C81" i="2"/>
  <c r="B81" i="2"/>
  <c r="C79" i="2"/>
  <c r="B79" i="2"/>
  <c r="C78" i="2"/>
  <c r="B78" i="2"/>
  <c r="C75" i="2"/>
  <c r="B75" i="2"/>
  <c r="C74" i="2"/>
  <c r="B74" i="2"/>
  <c r="C73" i="2"/>
  <c r="B73" i="2"/>
  <c r="C71" i="2"/>
  <c r="B71" i="2"/>
  <c r="C70" i="2"/>
  <c r="B70" i="2"/>
  <c r="C68" i="2"/>
  <c r="B68" i="2"/>
  <c r="C67" i="2"/>
  <c r="B67" i="2"/>
  <c r="C53" i="2"/>
  <c r="B53" i="2"/>
  <c r="C52" i="2"/>
  <c r="B52" i="2"/>
  <c r="C51" i="2"/>
  <c r="B51" i="2"/>
  <c r="C50" i="2"/>
  <c r="B50" i="2"/>
  <c r="C48" i="2"/>
  <c r="B48" i="2"/>
  <c r="C44" i="2"/>
  <c r="B44" i="2"/>
  <c r="C43" i="2"/>
  <c r="B43" i="2"/>
  <c r="C41" i="2"/>
  <c r="B41" i="2"/>
  <c r="C36" i="2"/>
  <c r="B36" i="2"/>
  <c r="C32" i="2"/>
  <c r="B32" i="2"/>
  <c r="B18" i="2"/>
  <c r="C16" i="2"/>
  <c r="C12" i="2" s="1"/>
  <c r="B16" i="2"/>
  <c r="N83" i="2"/>
  <c r="M83" i="2"/>
  <c r="I83" i="2"/>
  <c r="G83" i="2"/>
  <c r="F83" i="2"/>
  <c r="E83" i="2"/>
  <c r="D84" i="2"/>
  <c r="D83" i="2" s="1"/>
  <c r="L83" i="2"/>
  <c r="K83" i="2"/>
  <c r="J83" i="2"/>
  <c r="H83" i="2"/>
  <c r="D82" i="2"/>
  <c r="N80" i="2"/>
  <c r="M80" i="2"/>
  <c r="L80" i="2"/>
  <c r="I80" i="2"/>
  <c r="H80" i="2"/>
  <c r="E80" i="2"/>
  <c r="D81" i="2"/>
  <c r="K80" i="2"/>
  <c r="F80" i="2"/>
  <c r="I77" i="2"/>
  <c r="D79" i="2"/>
  <c r="N77" i="2"/>
  <c r="M77" i="2"/>
  <c r="K77" i="2"/>
  <c r="G77" i="2"/>
  <c r="F77" i="2"/>
  <c r="E77" i="2"/>
  <c r="D78" i="2"/>
  <c r="L77" i="2"/>
  <c r="D75" i="2"/>
  <c r="K72" i="2"/>
  <c r="J72" i="2"/>
  <c r="D74" i="2"/>
  <c r="N72" i="2"/>
  <c r="M72" i="2"/>
  <c r="L72" i="2"/>
  <c r="H72" i="2"/>
  <c r="E72" i="2"/>
  <c r="D73" i="2"/>
  <c r="L69" i="2"/>
  <c r="D71" i="2"/>
  <c r="N69" i="2"/>
  <c r="J69" i="2"/>
  <c r="I69" i="2"/>
  <c r="H69" i="2"/>
  <c r="G69" i="2"/>
  <c r="D70" i="2"/>
  <c r="K69" i="2"/>
  <c r="F69" i="2"/>
  <c r="D68" i="2"/>
  <c r="D67" i="2"/>
  <c r="M64" i="2"/>
  <c r="E64" i="2"/>
  <c r="L64" i="2"/>
  <c r="J64" i="2"/>
  <c r="I54" i="2"/>
  <c r="L54" i="2"/>
  <c r="M54" i="2"/>
  <c r="H54" i="2"/>
  <c r="E54" i="2"/>
  <c r="D53" i="2"/>
  <c r="D52" i="2"/>
  <c r="D51" i="2"/>
  <c r="D50" i="2"/>
  <c r="M47" i="2"/>
  <c r="E47" i="2"/>
  <c r="K47" i="2"/>
  <c r="D48" i="2"/>
  <c r="D44" i="2"/>
  <c r="D43" i="2"/>
  <c r="H38" i="2"/>
  <c r="D41" i="2"/>
  <c r="G38" i="2"/>
  <c r="J38" i="2"/>
  <c r="N28" i="2"/>
  <c r="F28" i="2"/>
  <c r="D18" i="2"/>
  <c r="L18" i="2"/>
  <c r="D16" i="2"/>
  <c r="D12" i="2" s="1"/>
  <c r="N12" i="2"/>
  <c r="I12" i="2"/>
  <c r="L12" i="2"/>
  <c r="F12" i="2"/>
  <c r="D80" i="2" l="1"/>
  <c r="C80" i="2"/>
  <c r="B69" i="2"/>
  <c r="C38" i="2"/>
  <c r="D69" i="2"/>
  <c r="C72" i="2"/>
  <c r="F76" i="2"/>
  <c r="B77" i="2"/>
  <c r="B47" i="2"/>
  <c r="D64" i="2"/>
  <c r="B80" i="2"/>
  <c r="D77" i="2"/>
  <c r="D54" i="2"/>
  <c r="D72" i="2"/>
  <c r="C64" i="2"/>
  <c r="C69" i="2"/>
  <c r="C47" i="2"/>
  <c r="C77" i="2"/>
  <c r="K76" i="2"/>
  <c r="L76" i="2"/>
  <c r="E28" i="2"/>
  <c r="M28" i="2"/>
  <c r="F54" i="2"/>
  <c r="N54" i="2"/>
  <c r="K54" i="2"/>
  <c r="B12" i="2"/>
  <c r="J12" i="2"/>
  <c r="H28" i="2"/>
  <c r="J47" i="2"/>
  <c r="I47" i="2"/>
  <c r="F47" i="2"/>
  <c r="N47" i="2"/>
  <c r="G72" i="2"/>
  <c r="E76" i="2"/>
  <c r="M76" i="2"/>
  <c r="J77" i="2"/>
  <c r="F18" i="2"/>
  <c r="N18" i="2"/>
  <c r="K18" i="2"/>
  <c r="E38" i="2"/>
  <c r="M38" i="2"/>
  <c r="D38" i="2"/>
  <c r="L38" i="2"/>
  <c r="I38" i="2"/>
  <c r="H47" i="2"/>
  <c r="I64" i="2"/>
  <c r="F64" i="2"/>
  <c r="N64" i="2"/>
  <c r="K64" i="2"/>
  <c r="N76" i="2"/>
  <c r="I76" i="2"/>
  <c r="B38" i="2"/>
  <c r="H12" i="2"/>
  <c r="E12" i="2"/>
  <c r="M12" i="2"/>
  <c r="F38" i="2"/>
  <c r="N38" i="2"/>
  <c r="K38" i="2"/>
  <c r="I72" i="2"/>
  <c r="C18" i="2"/>
  <c r="C28" i="2"/>
  <c r="C54" i="2"/>
  <c r="J28" i="2"/>
  <c r="G28" i="2"/>
  <c r="I28" i="2"/>
  <c r="K28" i="2"/>
  <c r="J54" i="2"/>
  <c r="G54" i="2"/>
  <c r="H77" i="2"/>
  <c r="H76" i="2" s="1"/>
  <c r="J80" i="2"/>
  <c r="G80" i="2"/>
  <c r="G76" i="2" s="1"/>
  <c r="B28" i="2"/>
  <c r="B72" i="2"/>
  <c r="I18" i="2"/>
  <c r="H18" i="2"/>
  <c r="E18" i="2"/>
  <c r="M18" i="2"/>
  <c r="G18" i="2"/>
  <c r="D28" i="2"/>
  <c r="L28" i="2"/>
  <c r="G64" i="2"/>
  <c r="E69" i="2"/>
  <c r="M69" i="2"/>
  <c r="B64" i="2"/>
  <c r="K12" i="2"/>
  <c r="G12" i="2"/>
  <c r="J18" i="2"/>
  <c r="G47" i="2"/>
  <c r="D47" i="2"/>
  <c r="L47" i="2"/>
  <c r="H64" i="2"/>
  <c r="F72" i="2"/>
  <c r="B54" i="2"/>
  <c r="O77" i="2"/>
  <c r="C76" i="2" l="1"/>
  <c r="D76" i="2"/>
  <c r="F85" i="2"/>
  <c r="B76" i="2"/>
  <c r="E85" i="2"/>
  <c r="I85" i="2"/>
  <c r="C85" i="2"/>
  <c r="N85" i="2"/>
  <c r="L85" i="2"/>
  <c r="M85" i="2"/>
  <c r="G85" i="2"/>
  <c r="J85" i="2"/>
  <c r="D85" i="2"/>
  <c r="B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<sst xmlns="http://schemas.openxmlformats.org/spreadsheetml/2006/main" count="342" uniqueCount="284">
  <si>
    <t>MINISTERIO DE CULTURA</t>
  </si>
  <si>
    <t xml:space="preserve"> DIRECCION FINANCIERA / DEPARTAMENTO DE PRESUPUESTO</t>
  </si>
  <si>
    <t xml:space="preserve">Ejecución de Gastos y Aplicaciones financieras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</si>
  <si>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</si>
  <si>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</si>
  <si>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</si>
  <si>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</si>
  <si>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</si>
  <si>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</si>
  <si>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</si>
  <si>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</si>
  <si>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</si>
  <si>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</si>
  <si>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</si>
  <si>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</si>
  <si>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</si>
  <si>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</si>
  <si>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</si>
  <si>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</si>
  <si>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</si>
  <si>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</si>
  <si>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</si>
  <si>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</si>
  <si>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</si>
  <si>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</si>
  <si>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</si>
  <si>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</si>
  <si>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</si>
  <si>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</si>
  <si>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</si>
  <si>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</si>
  <si>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</si>
  <si>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</si>
  <si>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</si>
  <si>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</si>
  <si>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</si>
  <si>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</si>
  <si>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</si>
  <si>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</si>
  <si>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</si>
  <si>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</si>
  <si>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</si>
  <si>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</si>
  <si>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</si>
  <si>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</si>
  <si>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</si>
  <si>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</si>
  <si>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</si>
  <si>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</si>
  <si>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</si>
  <si>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</si>
  <si>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</si>
  <si>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</si>
  <si>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</si>
  <si>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</si>
  <si>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</si>
  <si>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</si>
  <si>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</si>
  <si>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</si>
  <si>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</si>
  <si>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</si>
  <si>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</si>
  <si>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</si>
  <si>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</si>
  <si>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</si>
  <si>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</si>
  <si>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</si>
  <si>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</si>
  <si>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</si>
  <si>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</si>
  <si>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</si>
  <si>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</si>
  <si>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</si>
  <si>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</si>
  <si>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</si>
  <si>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</si>
  <si>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</si>
  <si>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</si>
  <si>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</si>
  <si>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</si>
  <si>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</si>
  <si>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</si>
  <si>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</si>
  <si>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</si>
  <si>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</si>
  <si>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</si>
  <si>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</si>
  <si>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</si>
  <si>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</si>
  <si>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</si>
  <si>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</si>
  <si>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</si>
  <si>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</si>
  <si>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</si>
  <si>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</si>
  <si>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 xml:space="preserve">ENC. DEPTO. DE PRESUPUESTO </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</si>
  <si>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</si>
  <si>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</si>
  <si>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</si>
  <si>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</si>
  <si>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</si>
  <si>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 FLORINDA MATRILLE LAJARA</t>
  </si>
  <si>
    <t xml:space="preserve"> JUANA VILLAR</t>
  </si>
  <si>
    <t>MONTO</t>
  </si>
  <si>
    <t xml:space="preserve">FECHA </t>
  </si>
  <si>
    <t xml:space="preserve">DETALLE </t>
  </si>
  <si>
    <t>No. LIB.</t>
  </si>
  <si>
    <t>Año 2023</t>
  </si>
  <si>
    <r>
      <rPr>
        <b/>
        <sz val="8"/>
        <color theme="1"/>
        <rFont val="Calibri"/>
        <family val="2"/>
        <scheme val="minor"/>
      </rPr>
      <t xml:space="preserve">FUENTE </t>
    </r>
    <r>
      <rPr>
        <sz val="8"/>
        <color theme="1"/>
        <rFont val="Calibri"/>
        <family val="2"/>
        <scheme val="minor"/>
      </rPr>
      <t>: Sistema Integrado de Gestión Financiera  (SIGEF)</t>
    </r>
  </si>
  <si>
    <t xml:space="preserve">UNIDAD EJECUTORA 0001 	</t>
  </si>
  <si>
    <t>AYUNTAMIENTO DEL MUNICIPIO DE SANTIAGO</t>
  </si>
  <si>
    <t>EDESUR DOMINICANA, S.A</t>
  </si>
  <si>
    <t>ALTICE DOMINICANA, SA</t>
  </si>
  <si>
    <t>ACADEMIA DOMINICANA DE LA LENGUA</t>
  </si>
  <si>
    <t>EMPRESA DISTRIBUIDORA DE ELECTRICIDAD DEL ESTE S A</t>
  </si>
  <si>
    <t>CORPORACIÓN ESTATAL DE RADIO Y TELEVISIÓN (CERTV)</t>
  </si>
  <si>
    <t xml:space="preserve"> BENEFICIARIOS</t>
  </si>
  <si>
    <t>PANTEON DE LA PATRIA</t>
  </si>
  <si>
    <t>INSTITUTO DUARTIANO</t>
  </si>
  <si>
    <t>ACADEMIA DOMINICANA DE LA HISTORIA</t>
  </si>
  <si>
    <t>COMPANIA DOMINICANA DE TELEFONOS C POR A</t>
  </si>
  <si>
    <t>ARCHIVO GRAL DE LA NACION</t>
  </si>
  <si>
    <t>EDENORTE DOMINICANA S A</t>
  </si>
  <si>
    <t>DIRECCION GENERAL DE CINE</t>
  </si>
  <si>
    <t>CORPORACION DEL ACUEDUCTO Y ALCANTARILLADO DE SANTO DOMINGO</t>
  </si>
  <si>
    <t>CORPORACION DE ACUEDUCTO Y ALCANTARILLADO DE SANTIAGO</t>
  </si>
  <si>
    <t>SOLUCIONES INTEGRALES CAF, SRL</t>
  </si>
  <si>
    <t>AYUNTAMIENTO DEL DISTRITO NACIONAL</t>
  </si>
  <si>
    <t>AUTOCENTRO NAVARRO, SRL</t>
  </si>
  <si>
    <t>GENIUS PRINT GRAPHIC, SRL</t>
  </si>
  <si>
    <t>TOTALENERGIES MARKETING DOMINICANA, S.A.</t>
  </si>
  <si>
    <t>GRUPO ASTRO, SRL</t>
  </si>
  <si>
    <t>INVERSIONES ND &amp; ASOCIADOS, SRL</t>
  </si>
  <si>
    <t>SERVICIOS E INSTALACIONES TECNICAS S A</t>
  </si>
  <si>
    <t>SERVICIOS DE MANTENIMIENTO PREVENTIVO Y REPARACIONES MENORES EN LOS ELEVADORES Y SUS MONTACARGA DEL MUSEO DEL HOMBRE DOM.MUSEO DE ARTE MODERNO MUSEO DE HISTORIA Y GEOGRAFIA PROC. CULT.CCC-PEPU-2022-0003, ORDEN-2022-00437, SEGUN ANEXOS.</t>
  </si>
  <si>
    <t>REPUESTOS CONSTANZA INFANTE, SRL</t>
  </si>
  <si>
    <t>SERVICIOS DE MANTENIMIENTO PREV. Y REPARACIONES MENORES A LA FLOTILLA VEHICULAR DE ESTE MINC. PROCESO CULTURA-UC-CD-2023-0046. SEGUN ANEXOS.</t>
  </si>
  <si>
    <t>En RD$1,103,886,973.61</t>
  </si>
  <si>
    <t>DESDE EL 01 AL 31 DE JULIO 2023</t>
  </si>
  <si>
    <t xml:space="preserve">BENEFICIARIO </t>
  </si>
  <si>
    <t>BANDA DE MUSICA VICENTE NOBLE</t>
  </si>
  <si>
    <t>TRANSFERENCIAS A FAVOR DE BANDA DE MUSICA MUNICIPAL, CORRESPONDIENTE A LA SUBVENCION DEL MES DE MAYO 2023, SEGUN ANEXOS.</t>
  </si>
  <si>
    <t>INST NAC DE AGUAS POTABLES Y ALCATARILLADOS</t>
  </si>
  <si>
    <t>SUMINISTRO DE AGUA, CORRESPONDIENTE A LOS MESES DE ABRIL Y MAYO 2023, DEL INMUEBLE DONDE ESTA UBICADA LA CASA DE LA CULTURA MARIA MONTES, EN LA PROVINCIA DE BARAHONA, DEPENDENCIA DE ESTE MINISTERIO DE CULTURA, SEGUN ANEXOS.</t>
  </si>
  <si>
    <t>TRANSFERENCIAS A FAVOR DE BANDA DE MUSICA MUNICIPAL, VICENTE NOBLE CORRESPONDIENTE A LA SUBVENCION DEL MES DE JUNIO 2023, SEGUN ANEXOS.</t>
  </si>
  <si>
    <t>CROS PUBLICIDAD, SRL</t>
  </si>
  <si>
    <t>ADQUISICION DE SOMBRILLAS SERIGRAFIADAS Y LANYARD, PARA USO EN EL CONGRESO NACIONAL DE INDUSTRIAS CREATIVAS RD NARANJAS 2023, PROCESO CULT.DAF-CM-2023-0029, ORDEN 2023-00152, SEGUN ANEXOS.</t>
  </si>
  <si>
    <t>TRANSFERENCIA A FAVOR DE DIRECCION DE CULTRA EN EL EXTERIOR, CORRESPONDIENTE AL MES DE JUNIO 2023</t>
  </si>
  <si>
    <t>MERCANTIL RAMI SRL</t>
  </si>
  <si>
    <t xml:space="preserve"> ADQUISICION DE MATERIALES DE FERRETERIA PARA LA SEDE Y DEPENDENCIAS MEDIANTE EL PROCESO CULTURA-UC-CD-2023-0023. SEGUN ANEXOS.</t>
  </si>
  <si>
    <t>MADE GÓMEZ GRUPO DE IMPRESIÓN, SRL</t>
  </si>
  <si>
    <t>SERVICIOS DE IMPRESIONES DE BROUCHURE EN PAPEL SATINADO A COLOR PARA EL CONGRESO NARANJA 2023, MEDIANTE PROCESO CULTURA-UC-CD-2023-0040, ORDEN DE COMPRA 2023-00092, SEGUN ANEXOS</t>
  </si>
  <si>
    <t>A&amp;M COMMERCE MEDIA, SRL</t>
  </si>
  <si>
    <t>ADQUISICION DE MATERIAL DE LIMPIEZA PARA USO DE ESTE MINC Y SUS DEPENDENCIAS, PROCESO CULTURA-DAF-CM-2023-0025. SEGUN ANEXOS.</t>
  </si>
  <si>
    <t>MAGNA MOTORS, SA</t>
  </si>
  <si>
    <t>SERVICIOS DE MANTENIMIENTO PREVENTIVO Y REPARACION DE LOS VEHICULOS PERTENECIENTE A LA FLOTILLA VEHICULAR DE ESTE MINISTERIO, PROCESO CULT-CCC-PEEX-2022-0001, ,ORDEN 2022-00399, SEGUN ANEXOS.</t>
  </si>
  <si>
    <t>MARIANO HERNANDEZ FOTOGRAFÍA, SRL</t>
  </si>
  <si>
    <t>SERVICIO DE REPRODUCCION Y EDICION DE 220 FOTOGRAFIAS PARA LIBROS BIOGRAFICOS EN EL MARCO DE LA FERIA INTERNACIONAL DE LIBRO SANTO DOMINGO 2023, PROCESO CULT-UC-CD-2023-0044, ORDEN 2023-00113, SEGUN ANEXOS.</t>
  </si>
  <si>
    <t>FC BACKSTAGE PRODUCTIONS, SRL</t>
  </si>
  <si>
    <t>SERVICIOS DE ALQUILER VARIADO, PARA MONTAJE DE LAS ACTIVIDADES DEL MINC. Y DEPENDENCIAS, PROCESO CULT.DAF-CM-2022-0112, ORDEN 2023-0003, SEGUN ANEXOS.</t>
  </si>
  <si>
    <t>EDITORA LISTIN DIARIO, SA</t>
  </si>
  <si>
    <t>SERVICIO RENOVACIÓN DE SUSCRIPCIÓN ANUAL DE PERIÓDICO LISTIN DIARIO, PARA EL USO DE LA DIRECCION DE COMUNICACIONES DE LA SEDE DE ESTE MINISTERIO, PROCESO CULT-UC-CD-2023-0010, ORDEN 2023-0002, SEGUN ANEXOS.</t>
  </si>
  <si>
    <t xml:space="preserve"> SERVICIO DE ABASTECIMIENTO DE AGUA PARA LA CISTERNA DE LA CASA DE LA MUSICA, PROCESO CULTURA-UC-CD-2023-0004, ORDEN 2023-0004. SEGUN ANEXO.</t>
  </si>
  <si>
    <t>DISLA URIBE KONCEPTO, SRL</t>
  </si>
  <si>
    <t>SERVICIOS DE CATERING PARA DESFILE DE CARNAVAL, CELEBRADO EL 05 DE MARZO 2023, PROCESO CULT. DAF-CM-2023-0006, ORDEN 2023-00064, SEGUN ANEXOS.</t>
  </si>
  <si>
    <t>MULTIGRABADO SRL</t>
  </si>
  <si>
    <t>CONFECCION DE PLACAS DE RECONOCIMIENTO Y SELLOS PARA DIFERENTES ACTIVIDADES DE LA SEDE Y DEPENDENCIAS DE ESTE MINC. PROCESO CULTURA-UC-CD-2023-0025. SEGUN ANEXOS.</t>
  </si>
  <si>
    <t>ADQUISICION DE TICKETS DE COMBUSTIBLE PREPAGADOS. PARA ASIGNACION AL PERSONAL DE LA SEDE Y DEPENDENCIAS DE ESTE MINISTERIO, CERTIFICACION DE CONTRATO BS-0007033-2023, PROCESO-CULT.CCC-CP-2023-0003, ORDEN 2023-00132, SEGUN ANEXOS</t>
  </si>
  <si>
    <t>ADQUISICION DE MATERIAL DE LIMPIEZA Y COMEDOR, PARA USO DE ESTE MINISTERIO Y DEPENDENCIAS, PROCESO CULT. DAF-CM-2023-0025, ORDEN 2023-00166, SEGUN ANEXOS.</t>
  </si>
  <si>
    <t>GRUPO DE PROPIETARIOS DE AUTOBUSES APTPRA SRL</t>
  </si>
  <si>
    <t>SERVICIOS DE TRANSPORTE A DIFERENTES PUNTOS DEL PAIS, PARA PERSONAL E INSTRUMENTOS MUSICALES DEL CONSERVATORIO NACIONAL DE MUSICA (20 DE MAYO 2023) Y GESTORES CULTURALES DE LA REGION SUR (13 DE MAYO 2023) PROC.-CULT.-UC-CD-2023-00016, ORDEN 2023-0007</t>
  </si>
  <si>
    <t>SERVICIOS DE REPARACION Y MANTENIMIENTO DEL MINIBUS HYUNDAI HI, PERTENECIENTE A LA FLOTILLA VEHICULAR DE ESTE MINISTERIOS, PROCESO CULT-UC-CD-2023-0046, ORDEN 2023-00139, SEGUN ANEXOS.</t>
  </si>
  <si>
    <t>SERVICIOS DE ENERGIA EECTRICA DE LAS DEPENDENCIAS CENTRO NACIONAL DE CONSERVACION DE DOCUMENTOS(CENACOD) Y EL CENTRO CULTURAL MARIA MONTES, BARAHONA, CORRESPONDIENTE AL MES DE MAYO 2023, SEGUN ANEXOS</t>
  </si>
  <si>
    <t>SERVICIOS DE INTERNET MOVIL Y TELEFONICAS DE LAS FLOTAS DE ESTE MINISTERIO DE CULTURA, CORRESPONDIENTE AL MES DE JUNIO 2023(TELEFONO LOCAL Y SERVICIOS DE INTERNET Y TELEVISION POR CABLE), SEGUN ANEXOS</t>
  </si>
  <si>
    <t>TRANSFERENCIA A FAVOR DE PROYECTOS CULTURALES CORRESPONDIENTE AL MES DE JULIO 2023</t>
  </si>
  <si>
    <t>TRANSFERENCIA A FAVOR DE ACTIVIDADES CULTURALES, CORRESPONDIENTE AL MES DE JULIO 2023</t>
  </si>
  <si>
    <t>TRANSFERENCIA A FAVOR DEL TEATRO ORQUESTAL DOMINICANO CORRESPONDIENTE AL MES DE JULIO 2023</t>
  </si>
  <si>
    <t>TRANSFERENCIA A FAVOR DEL CORO DE CAMARA KORIBE, CORRESPONDIENTE A LA SUBVENCION DE JULIO 2023, SEGUN ANEXOS.</t>
  </si>
  <si>
    <t>TRANSFERENCIA A FAVOR DE CORPORACION ESTATAL DE RADIO Y TELEVISION (CERTV), CORRESPONDIENTE AL MES DE JULIO 2023, PARA GASTOS DE NOMINA, GASTOS ADMINISTRATIVOS Y ENERGIA ELECTRICA, SEGUN ANEXOS</t>
  </si>
  <si>
    <t>TRANSFERENCIA A FAVOR DEL INSTITUTO DUARTIANO, CORRESPONDIENTE A GASTOS CORRIENTES Y PAGO DE NOMINA DEL MES DE JULIO 2023. SEGUN ANEXOS.</t>
  </si>
  <si>
    <t>PAGO POR SERVICIOS DE AGUA POTABLE DE ESTE MINISTERIO DE CULTURA Y SUS DEPENDENCIAS, CORRESPONDIENTE AL MES DE JULIO 2023</t>
  </si>
  <si>
    <t>TRANSFERENCIA A FAVOR DE LA ACADEMIA DOMINICANA DE LA LENGUA, CORRESPONDIENTE A LA SUBVENCION DEL MES DE JULIO 2023, SEGUN ANEXOS.</t>
  </si>
  <si>
    <t>EDITORA BUHO, SRL</t>
  </si>
  <si>
    <t>PAGO ANTICIPO CORRESPONDIENTE AL 20% MAS EL 30% DE SERVICIOS DE IMPRESION DE 21,000 LIBROS PARA LA XXV FERIA INTERNACIONAL DEL LIBRO SANTO DIMINGO 2023. CULTURA-CCC-CP-2023-0002. SEGUN ANEXOS.</t>
  </si>
  <si>
    <t>TRANSFERENCIA A FAVOR DE PANTEON DE LA PATRIA, CORRESPONDIENTE A LA SUBVENCION MES DE JULIO DEL 2023</t>
  </si>
  <si>
    <t>PAGO POR SERVICIOS DE RECOGIDA DE BASURA DE ESTE MINISTERIO DE CULTURA Y SUS DEPENDENCIAS, CORRESPONDIENTE AL MES DE JULIO 2023, SEGUN ANEXOS</t>
  </si>
  <si>
    <t>VELEZ IMPORT, SRL</t>
  </si>
  <si>
    <t xml:space="preserve"> ADQUISICION DE MARTERIAL GASTABLE PARA USO DE ESTE MINISTERIO Y DEPENDENCIAS MEDIANTE ORDEN DE COMPRA CULTURA-2023-00135. SEGUN ANEXOS.</t>
  </si>
  <si>
    <t>ANA MARIA PETRONILA HERNANDEZ PEGUERO</t>
  </si>
  <si>
    <t xml:space="preserve"> SERVICIOS DE NOTARIO PUBLICO PARA PREPARACION DE ACTOS DE COMPROBACION EN EL DISTRITO NACIONAL, PROCESO CULTURA-DAF-CM-2023-0004, SEGUN ANEXOS.</t>
  </si>
  <si>
    <t>DISTRIBUIDORA Y SERVICIOS DIVERSOS DISOPE, SRL</t>
  </si>
  <si>
    <t>ADQUISICION DE MATERIALES IMPRESOS PARA USO EN EL CONGRESO NACIONAL DE INDUSTRIAS CREATIVAS RD NARANJA 2023. CELEBRADO DEL 16 AL 18 DE JUNIO 2023 EN LA PLAZA DE LA CULTURA. SEGUN ANEXOS.</t>
  </si>
  <si>
    <t>DAF TRADING, SRL</t>
  </si>
  <si>
    <t>SERVICIO DE ALQUILER DE GRUA DE BRAZO PARA IZAJE DE COMPRESOR DE AIRE ACONDICIONADO DESDE EL PRIMER PISO AL TECHO DEL SEGUNDO PISO EN LAS INSTALACIONES DE PATRIMONIO MONUMENTAL, SEGUN ANEXO.</t>
  </si>
  <si>
    <t>EDITORA DEL CARIBE C POR A</t>
  </si>
  <si>
    <t>SERVICIO DE RENOVACION DE SUSCRIPCION ANUAL DEL PERIODICO DEL CARIBE )DESDE JUNIO 2023 HASTA JUNIO 2024), PARA USO DE LA DIRECCION DE COMUNICACION DE LA SEDE DE ESTE MINC. SEGUN ANEXOS</t>
  </si>
  <si>
    <t>TONER DEPOT MULTISERVICIOS EORG, SRL</t>
  </si>
  <si>
    <t>PAGO FINAL DE LA CERTF. DE CONTRATO No.MC-0000712-2021 ADENDUM BS-0001578-2023, SERVICIOS DE ALQUILER DE IMPRESORAS Y MANTENIMIENTO DE LOS EQUIPOS DE IMPRESION DE ESTE MINISTERIO., PROCESO CULT.-UC-CD-2021-0015, SEGUN ANEXOS.</t>
  </si>
  <si>
    <t>SERVICIO DE AGUA Y BASURA DEL GRAN TEATRO DEL CIBAO, DEPENDENCIA DE ESTE MINISTERIO DE CULTURA, UBICADA EN LA REGIÓN NORTE, CORRESPONDIENTE AL MES DE JUNIO 2023, SEGÚN ANEXOS.</t>
  </si>
  <si>
    <t>CONSTRUCTORA SATLER, SRL</t>
  </si>
  <si>
    <t>AVANCE CUB.1 MENOS AMORT. 20%, PROC- CULT. CCC-LPN-2022-0002, CONT.BS-0012828-2022, ADENDUM BS-0005761-2023, SERV. DE IMPERMEABILIZACION  EN EL TECHO DE INFRAESTRUCTURAS CULT. (BELLAS ARTES, CENADARTE Y  CONSERVATORIO NAC.MUSICA  LOTES I, II, III, SEGUN A</t>
  </si>
  <si>
    <t>MOM, SRL</t>
  </si>
  <si>
    <t>SERVICIOS DE CONSULTORIA DE PLAN DE COMUNICACIONES, CAMPAÑAS CREATIVAS, SERVIC. DIGITALES Y MONITOREO DE CAMPAÑA DE POSICIONAMIENTO DEL MINISTERIO, PROCESO CULT-CCC-CP-2022-0033, ORDEN 2023-00014, SEGUN A</t>
  </si>
  <si>
    <t>ELECTROM, S.A.S</t>
  </si>
  <si>
    <t xml:space="preserve"> SERVICIO DE MANTENIMIENTO PREVENTIVO DEL GENERADOR ELECTRICO DE LA SEDE DE ESTE MINISTERIO DE CULTURA, PROCESO CULT.UC-CD-2023-0026, ORDEN 2023-00106, SEGUN ANEXOS.</t>
  </si>
  <si>
    <t>VIATICO DENTRO DEL PAIS JUNIO 2023-P01</t>
  </si>
  <si>
    <t>A FUEGO LENTO, SRL</t>
  </si>
  <si>
    <t>SERVICIOS DE CATERING, PARA VARIAS ACTIVIDADES DE ESTE MINISTERIO Y SUS DEPENDENCIAS, PROCESO-CULTURA-UC-CD-2023-0069, ORDEN 2023-00180, SEGUN ANEXOS.</t>
  </si>
  <si>
    <t>YEDCHRY SOLUTION, SRL</t>
  </si>
  <si>
    <t>ADQUISICION DE SISTEMA DE COMUNICACION INALAMBRICA, PARA EL DEPARTAMENTO TECNICO DEL GRAN TEATRO DEL CIBAO PROCESO CULT. UC-CD-2023-0068, ORDEN 2023-00178, SEGUN ANEXOS.</t>
  </si>
  <si>
    <t>TRANSFERENCIA A FAVOR DE LA ACADEMIA DOMINICANA DE LA HISTORIA, CORRESPONDIENTE A LA SUBVENCION POR ASIGNACION DEL MES DE JULIO 2023. SEGUN ANEXOS.</t>
  </si>
  <si>
    <t>RUDDY NELSON FRIAS ANGELES</t>
  </si>
  <si>
    <t>SERVICIOS NOTARIO PUBLICO, PARA LA PREPARACION DE ACTOS DE COMPROBACION EN EL DISTRITO NACIONAL, PROCESO CULT.UC-CD-2023-0066, ORDEN 2023-00171, SEGUN ANEXOS.</t>
  </si>
  <si>
    <t>TRANSFERENCIA A FAVOR DE (35) ASFL DEL SECTOR CULTURAL, CORRESPONDIENTE AL MES DE JULIO 2023, SEGUN ANEXOS.</t>
  </si>
  <si>
    <t>SERVICIOS DE IMPRESION ENCUADERNACION Y ROTULACION DE MATERIALES DIVERSOS, PARA VARIAS ACTIVIDADES DE LA SEDE Y DEPENDENCIAS DE ESTE MINC.PROCESO CULT.-CCC-CP-2022-0025 ORDEN 2022-00498 CONT. BS-0017941-2022, ANTERIOR(BS-0015960.2022), SEGUN  ANEXOS.</t>
  </si>
  <si>
    <t>13/07/2023</t>
  </si>
  <si>
    <t>ABASTECIMIENTOS COMERCIALES FJJ, SRL</t>
  </si>
  <si>
    <t>ADQUISICION DE MATERIALES Y PRODUCTOS DE LIMPIEZA, PARA ESTE MINISTERIO Y SUS DEPENDENCIAS, PROCESO CULT. DAF-CM-2023-0025, ORDEN 2023-00167, SEGUN ANEXOS.</t>
  </si>
  <si>
    <t>GTG INDUSTRIAL, SRL</t>
  </si>
  <si>
    <t>ADQUISICION DE MATERIALES DE LIMPIEZA, PARA EL USO EN LA SEDE Y DEPENDENCIAS, PROCESO-CULT-DAF-CM-2023-0025, ORDEN 2023-00164, SEGUN AMEXOS.</t>
  </si>
  <si>
    <t>MARICO, SRL</t>
  </si>
  <si>
    <t>SERVICIO DE LAVADO Y PLANCHADO DE DIVERSOS ARTICULOS, PARA SER USADOS EN LA INSTITUCION, PROCESO CULTURA UC-CD-2023-0012, ORDEN 2023-00016, SEGUN ANEXOS.</t>
  </si>
  <si>
    <t>DOS-GARCIA, SRL</t>
  </si>
  <si>
    <t>ADQUISICION DE LUMINARIAS Y MATERIALES DE LA SEDE Y DEPENDENCIAS DE ESTE MINISTERIO, PROCESO CULT. -DAF-CM-2023-0019, ORDEN 2023-00159, SEGUN ANEXOS.</t>
  </si>
  <si>
    <t>HYL, SA</t>
  </si>
  <si>
    <t>ADQUISICION DE NEUMATICOS, PARA LA FLOTILLA VEHICULAR DE ESTE MINISTERIO, PROCESO CULT. DAF-CM-2023-0032, ORDEN 2023-00174, SEGUN ANEXOS.</t>
  </si>
  <si>
    <t>OPERACIONESTIC, SRL</t>
  </si>
  <si>
    <t>ADQUISICION DE CARPAS, PARA SER UTILIZADAS EN LA SEDE Y DEPENDENCIAS DE ESTE MINISTERIO, PROCESO CULT. DAF-CM-2023-0023, ORDEN 2023-00151, SEGUN ANEXOS.</t>
  </si>
  <si>
    <t>SERVICIOS PORTÁTILES DOMINICANOS, (SERVIPORT), SRL</t>
  </si>
  <si>
    <t>SERVICIOS DE ALQUILER DE BAÑOS PORTATILES, PARA EL USO DEL MUSEO ALCAZAR DE COLON, CORRESP. A LOS MESES MARZO, ABRIL Y MAYO 2023 PROCESO CULT. UC-CD-2023-0031, ORDEN 2023-00070, SEGUN ANEXOS</t>
  </si>
  <si>
    <t>PAGO SERVICIOS TELEFONICOS Y FLOTAS DE ESTE MINISTERIO DE CULTURA Y SUS DEPENDENCIAS, CORRESPONDIENTE AL MES DE JUNIO 2023 Y JULIO 2023 DEL PATRONATO DE LA CIUDAD COLONIAL Y DEL PANTEON DE LA PATRIA. SEGUN ANEXOS.</t>
  </si>
  <si>
    <t>TIX, SRL</t>
  </si>
  <si>
    <t>SERVICIO DE BOLETERIA, PARA REGISTRO DE PARTICIPACION DEL CONGRESO NACIONAL DE INDUSTRIAS CREATIVAS RD NARANJA 2023, CELEBRADO DEL 16 AL 18 DE JUNIO 2023. EN LA PLAZA DE LA CULTURA, PROCESO CULT. UC-CD-2023-0051, ORDEN 2023-00122, SEGUN ANEXOS.</t>
  </si>
  <si>
    <t>SERVICIES TRAVEL, SRL</t>
  </si>
  <si>
    <t>SERVICIO DE ALQUILER DE VEHICULO, PARA TRASLADO DE ARTICULOS Y MUDANZA EN CENTRO NACIONAL DE ARTESANIA, CENADARTE, PROCESO CULT. DAF-CM-2022-0102, ORDEN 2022-00553, SEGUN ANEXOS.</t>
  </si>
  <si>
    <t>14/07/2023</t>
  </si>
  <si>
    <t>PAGO SERVICIOS DE ENERGIA ELECTRICA DE LAS DEPENDENCIAS DE ESTE MINISTERIO DE CULTURA EN LA REGION NORTE, CORRESPONDIENTE AL MES DE JUNIO 2023. SEGUN ANEXOS.</t>
  </si>
  <si>
    <t>SERVICIOS DE ENMARCADOS VARIOS PARA ESTE MINISTERIO, PROCESO CULTURA-UC-CD-2023-0017, ORDEN 2023-00041, SEGUN ANEXOS.</t>
  </si>
  <si>
    <t>PAGO DE SERVICIO DE ENERGIA ELECTRICA DE ESTE MINISTERIO DE CULTURA Y SUS DEPENDENCIAS, CORRESPONDIENTE AL MES DE JUNIO 2023. SEGUN ANEXOS</t>
  </si>
  <si>
    <t>17/07/2023</t>
  </si>
  <si>
    <t>TRANSFERENCIA A FAVOR DEL ARCHIVO GENERAL DE LA NACION (AGN), CORRESPONDIENTE A LA SUBVENCION POR GASTOS Y PAGO DE NOMINA, MES DE JULIO 2023, SEGUN ANEXOS.</t>
  </si>
  <si>
    <t>TRANSFERENCIA A FAVOR DEL ARCHIVO GENERAL DE LA NACION (AGN), PARA CUBRIR GASTOS DE CAPITAL CORRESPONDIENTE AL MES DE JULIO 2023, SEGUN ANEXOS.</t>
  </si>
  <si>
    <t>PAGO FACT.B1500005121 Y B1500005132, SERVICIOS DE RECOGIDA DE BASURA DE LAS DEPENDENCIAS DE ESTE MINISTERIO DE CULTURA UBICADAS EN LA REGION NORTE, CORRESPONDIENTE AL MES DE JULIO 2023, SEGUN ANEXOS.</t>
  </si>
  <si>
    <t>18/07/2023</t>
  </si>
  <si>
    <t>BENEFICIARIOS</t>
  </si>
  <si>
    <t>P/PERIODO PROBATORIO JUL.2023 -PROG.01</t>
  </si>
  <si>
    <t>P/INTERINATO JUL.2023 - PROG.01</t>
  </si>
  <si>
    <t>P/PRIMA DE TRANSPORTE JULIO 2023 - PROG.01</t>
  </si>
  <si>
    <t>P/TRAMITE DE PENSION - JUL.2023-P01</t>
  </si>
  <si>
    <t>P/SUPLENCIA JUL.2023 -PROG.01</t>
  </si>
  <si>
    <t>P/SUELDO FIJO JULIO 2023 - PROG.11</t>
  </si>
  <si>
    <t>P/COMPENS. SEGURIDAD - JUL.2023 - P01</t>
  </si>
  <si>
    <t>19/07/2023</t>
  </si>
  <si>
    <t>TRANSFERENCIA   A FAVOR DE LA DIRECCION GENERAL DE CINE, POR CONCEPTO DE GASTOS CORRIENTES Y NOMINA DEL MES DE JULIO 2023, SEGUN ANEXOS</t>
  </si>
  <si>
    <t>TRANSFERENCIA A FAVOR DE (3) BANDAS DE MUSICA MUNICIPALES, CORRESPONDIENTE AL MES DE JULIO 2023</t>
  </si>
  <si>
    <t>P/SUELDO FIJO - JULIO 2023 - P01</t>
  </si>
  <si>
    <t>P/CARACTER EVENTUAL - JULIO 2023 - PROG.01</t>
  </si>
  <si>
    <t>20/07/2023</t>
  </si>
  <si>
    <t>P/EMP. TEMPORALES - JUL.2023-PROG.01</t>
  </si>
  <si>
    <t>P/SUELDO FIJO - JULIO 2023 - P13</t>
  </si>
  <si>
    <t>24/07/2023</t>
  </si>
  <si>
    <t>EL PRIMO COMERCIAL, SRL</t>
  </si>
  <si>
    <t>ADQUISICION DE INSTRUMENTOS MUSICALES, PARA EL CENTRO CULTURAL NARCIZO GONZALEZ Y PARA DONACION GRUPO FOLCLORICO CAFE MORENO, PROC. CULT.DAF-CM-2023-0023 ORDEN 2023-00150, SEGUN ANEXOS.</t>
  </si>
  <si>
    <t>26/07/2023</t>
  </si>
  <si>
    <t>ADQUISICION DE T-SHIRTS Y GORRAS BORDADAS Y SERIGRAFIADOS, PARA SER UTILIZADOS EN EL DESFILE DE CARNAVAL 2023, CELEBRADO EL 05 DE MARZO 2023, PROCESO CULT.DAF-CM-2023-0012, ORDEN 2023-00069, SEGUN ANEXOS.</t>
  </si>
  <si>
    <t>CONTRATACION DE SERVICIOS DE EVACUACION DEL SISTEMA DE AGUAS RESIDUALES SUCCION DE SEPTICO, DESTAPE DE TUBERIA Y SUMINISTRO E INSTALACION DE 2 TAPAS PARA LOS SEPTICOS, PROCESO CULTURAUC-CD-2023-0027, ORDEN 2023-00053, SEGUN ANEXOS.</t>
  </si>
  <si>
    <t>AJ IT ELECTRONICS SOLUTIONS, SRL</t>
  </si>
  <si>
    <t>SERVICIO DE TRANSMISION EN VIVO CIRCUITO CERRADO DEL EVENTO, CONGRESO NACIONAL DE INDUSTRIAS CREATIVAS RD NARANJA 2023, CELEBRADO DEL 16 AL 18 DE JUNIO 2023, EN LA PLAZA DE LA CULTURA, PROCESO CULT.UC-CD-2023-0056, ORDEN 2023-00143, SEGUN ANEXOS.</t>
  </si>
  <si>
    <t>GRUPO RETMOX, SRL</t>
  </si>
  <si>
    <t>SERVICIOS DE FUMIGACION EN LAS INSTALACIONES DE LA SEDE Y DEPENDENCIAS DE ESTE MINISTERIO PROCESSO CULT. -UC-CD-2023-0075, ORDEN 2023-00198, SEGUN ANEXOS.</t>
  </si>
  <si>
    <t>CTAV, SRL</t>
  </si>
  <si>
    <t>SERVICIOS DE ALQUILERES VARIADOS, PARA EL MONTAJE DE ACTIVIDADES DE ESTE MINIC.Y DEPENDENCIAS PROCESO CULT.DAF-CM-2022-0112, ORDEN 2023-00002, SEGUN ANEXOS.</t>
  </si>
  <si>
    <t>27/07/2023</t>
  </si>
  <si>
    <t>PAGO 1 DE LA CERTIFICACION DE CONTRATO NO. BS-0005199-2023, SERVICIOS DE ALQUILER DE IMPRESORAS Y MANTENIMIENTO DE LOS EQUIPOS DE IMPRESION DE ESTE MINISTERIO Y DEPENDENCIAS PRIOCESO CULT.CCC-CP-2022-0032, ORDEN 2023-00005, SEGUN ANEXOS.</t>
  </si>
  <si>
    <t>INGENIERÍA ELECTROMECÁNICA Y CONSTRUCCIONES DINGECON, SRL</t>
  </si>
  <si>
    <t>SERVICIOS DE MANTENIMIENTO Y REPARACION DE LOS GENERADORES ELECTRICOS DE VARIAS DEPENDENCIAS DE ESTE MINISTERIO, PROCESO CULT. -DAF-CM-2023-0018, ORDEN 2023-00149, SEGUN ANEXOS.</t>
  </si>
  <si>
    <t>P/SUELDO FIJO JUL.2023 ADIC - P13</t>
  </si>
  <si>
    <t>P/SUELDO FIJO JUL.2023 ADIC - P01</t>
  </si>
  <si>
    <t>P/EMP.TEMPORALES JUL.2023 ADIC-P01</t>
  </si>
  <si>
    <t>28/07/2023</t>
  </si>
  <si>
    <t>FUMISMART, SRL</t>
  </si>
  <si>
    <t>CONTRATACION DE SERVICIOS DE DESINFECTACION, FUMIGACION Y CONTROL DE PLAGAS EN LAS INSTALACIONES DEL MINISTERIO DE CULTURA Y DEPENDENCIAS CERT. DE CONT.No.BS-0002649-2023-PROC. CULT.CCC-CP-2022-0031, ORDEN 2023-00086, SEGUN ANEXOS.</t>
  </si>
  <si>
    <t xml:space="preserve">TOTAL </t>
  </si>
  <si>
    <t>LISTADO DE LIBRAMIENTOS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</si>
</sst>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19"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70">
    <xf numFmtId="0" fontId="0" fillId="0" borderId="0" xfId="0"/>
    <xf numFmtId="0" fontId="0" fillId="0" borderId="0" xfId="0"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165" fontId="8" fillId="0" borderId="0" xfId="0" applyNumberFormat="1" applyFont="1" applyAlignment="1">
      <alignment vertical="center"/>
    </xf>
    <xf numFmtId="0" fontId="9" fillId="0" borderId="0" xfId="0" applyFont="1" applyAlignment="1">
      <alignment horizontal="left" vertical="center"/>
    </xf>
    <xf numFmtId="4" fontId="9" fillId="0" borderId="0" xfId="0" applyNumberFormat="1" applyFont="1" applyAlignment="1">
      <alignment vertical="center"/>
    </xf>
    <xf numFmtId="0" fontId="9" fillId="0" borderId="0" xfId="0" applyFont="1" applyAlignment="1">
      <alignment horizontal="left" vertical="center" wrapText="1"/>
    </xf>
    <xf numFmtId="0" fontId="0" fillId="0" borderId="9" xfId="0" applyBorder="1" applyAlignment="1">
      <alignment vertical="center"/>
    </xf>
    <xf numFmtId="0" fontId="9" fillId="0" borderId="0" xfId="0" applyFont="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7" fillId="2" borderId="10" xfId="0" applyFont="1" applyFill="1" applyBorder="1" applyAlignment="1">
      <alignment vertical="center"/>
    </xf>
    <xf numFmtId="0" fontId="6" fillId="0" borderId="0" xfId="0" applyFont="1" applyAlignment="1">
      <alignment vertical="center"/>
    </xf>
    <xf numFmtId="4" fontId="8" fillId="0" borderId="0" xfId="0" applyNumberFormat="1" applyFont="1" applyAlignment="1">
      <alignment vertical="center"/>
    </xf>
    <xf numFmtId="4" fontId="7" fillId="2" borderId="10" xfId="0" applyNumberFormat="1" applyFont="1" applyFill="1" applyBorder="1" applyAlignment="1">
      <alignment vertical="center"/>
    </xf>
    <xf numFmtId="0" fontId="1" fillId="0" borderId="0" xfId="0" applyFont="1" applyAlignme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9"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xf>
    <xf numFmtId="165" fontId="11" fillId="0" borderId="0" xfId="0" applyNumberFormat="1" applyFont="1" applyAlignment="1">
      <alignment vertical="center"/>
    </xf>
    <xf numFmtId="165" fontId="12" fillId="0" borderId="8" xfId="0" applyNumberFormat="1" applyFont="1" applyBorder="1" applyAlignment="1">
      <alignment vertical="center"/>
    </xf>
    <xf numFmtId="0" fontId="12" fillId="0" borderId="0" xfId="0" applyFont="1" applyAlignment="1">
      <alignment horizontal="left" vertical="center" wrapText="1"/>
    </xf>
    <xf numFmtId="4" fontId="12" fillId="0" borderId="0" xfId="0" applyNumberFormat="1" applyFont="1" applyAlignment="1">
      <alignment vertical="center"/>
    </xf>
    <xf numFmtId="0" fontId="15" fillId="0" borderId="0" xfId="0" applyFont="1" applyAlignment="1">
      <alignment horizontal="left" vertical="center"/>
    </xf>
    <xf numFmtId="4" fontId="15" fillId="0" borderId="0" xfId="0" applyNumberFormat="1" applyFont="1" applyAlignment="1">
      <alignment vertical="center"/>
    </xf>
    <xf numFmtId="0" fontId="15" fillId="0" borderId="0" xfId="0" applyFont="1" applyAlignment="1">
      <alignment horizontal="left" vertical="center" wrapText="1"/>
    </xf>
    <xf numFmtId="4" fontId="12" fillId="0" borderId="8" xfId="0" applyNumberFormat="1" applyFont="1" applyBorder="1" applyAlignment="1">
      <alignment vertical="center"/>
    </xf>
    <xf numFmtId="0" fontId="2" fillId="4" borderId="12" xfId="0" applyFont="1" applyFill="1" applyBorder="1" applyAlignment="1">
      <alignment horizontal="center"/>
    </xf>
    <xf numFmtId="0" fontId="0" fillId="5" borderId="0" xfId="0" applyFill="1"/>
    <xf numFmtId="4" fontId="0" fillId="5" borderId="0" xfId="0" applyNumberFormat="1" applyFill="1"/>
    <xf numFmtId="0" fontId="13" fillId="5" borderId="0" xfId="0" applyFont="1" applyFill="1" applyAlignment="1">
      <alignment vertical="center" wrapText="1" readingOrder="1"/>
    </xf>
    <xf numFmtId="0" fontId="14" fillId="5" borderId="0" xfId="0" applyFont="1" applyFill="1" applyAlignment="1">
      <alignment vertical="center" wrapText="1" readingOrder="1"/>
    </xf>
    <xf numFmtId="4" fontId="0" fillId="0" borderId="0" xfId="0" applyNumberFormat="1" applyAlignment="1">
      <alignment vertical="center"/>
    </xf>
    <xf numFmtId="0" fontId="0" fillId="5" borderId="0" xfId="0" applyFill="1" applyAlignment="1">
      <alignment vertical="center"/>
    </xf>
    <xf numFmtId="0" fontId="2" fillId="4" borderId="12" xfId="0" applyFont="1" applyFill="1" applyBorder="1" applyAlignment="1">
      <alignment horizontal="right" wrapText="1"/>
    </xf>
    <xf numFmtId="0" fontId="0" fillId="5" borderId="0" xfId="0" applyFill="1" applyAlignment="1">
      <alignment horizontal="right"/>
    </xf>
    <xf numFmtId="0" fontId="0" fillId="5" borderId="0" xfId="0" applyFill="1" applyAlignment="1">
      <alignment horizontal="left"/>
    </xf>
    <xf numFmtId="14" fontId="0" fillId="0" borderId="12" xfId="0" applyNumberFormat="1" applyBorder="1" applyAlignment="1">
      <alignment horizontal="left"/>
    </xf>
    <xf numFmtId="0" fontId="0" fillId="0" borderId="12" xfId="0" applyBorder="1" applyAlignment="1">
      <alignment horizontal="left"/>
    </xf>
    <xf numFmtId="0" fontId="0" fillId="0" borderId="12" xfId="0" applyBorder="1" applyAlignment="1">
      <alignment horizontal="left" wrapText="1"/>
    </xf>
    <xf numFmtId="40" fontId="0" fillId="0" borderId="0" xfId="0" applyNumberFormat="1" applyAlignment="1">
      <alignment vertical="center"/>
    </xf>
    <xf numFmtId="40" fontId="0" fillId="5" borderId="0" xfId="0" applyNumberFormat="1" applyFill="1"/>
    <xf numFmtId="40" fontId="2" fillId="4" borderId="12" xfId="0" applyNumberFormat="1" applyFont="1" applyFill="1" applyBorder="1" applyAlignment="1">
      <alignment horizontal="center"/>
    </xf>
    <xf numFmtId="40" fontId="0" fillId="0" borderId="12" xfId="0" applyNumberFormat="1" applyBorder="1" applyAlignment="1">
      <alignment wrapText="1"/>
    </xf>
    <xf numFmtId="40" fontId="17" fillId="6" borderId="12" xfId="0" applyNumberFormat="1" applyFont="1" applyFill="1" applyBorder="1"/>
    <xf numFmtId="0" fontId="2"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center" wrapText="1"/>
    </xf>
    <xf numFmtId="0" fontId="7" fillId="2" borderId="2" xfId="0" applyFont="1" applyFill="1" applyBorder="1" applyAlignment="1">
      <alignment horizontal="center" vertical="center"/>
    </xf>
    <xf numFmtId="164" fontId="7" fillId="2" borderId="2" xfId="1" applyFont="1" applyFill="1" applyBorder="1" applyAlignment="1">
      <alignment horizontal="center" vertical="center" wrapText="1"/>
    </xf>
    <xf numFmtId="164" fontId="7" fillId="2" borderId="6" xfId="1"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1" fillId="0" borderId="0" xfId="0" applyFont="1" applyAlignment="1">
      <alignment horizontal="left" vertical="center" wrapText="1"/>
    </xf>
    <xf numFmtId="0" fontId="5" fillId="5" borderId="1" xfId="0" applyFont="1" applyFill="1" applyBorder="1" applyAlignment="1">
      <alignment horizontal="center" vertical="center" wrapText="1" readingOrder="1"/>
    </xf>
    <xf numFmtId="0" fontId="5" fillId="5" borderId="0" xfId="0" applyFont="1" applyFill="1" applyAlignment="1">
      <alignment horizontal="center" vertical="center" wrapText="1" readingOrder="1"/>
    </xf>
    <xf numFmtId="0" fontId="4" fillId="5" borderId="1" xfId="0" applyFont="1" applyFill="1" applyBorder="1" applyAlignment="1">
      <alignment horizontal="center" vertical="center" wrapText="1" readingOrder="1"/>
    </xf>
    <xf numFmtId="0" fontId="4" fillId="5" borderId="0" xfId="0" applyFont="1" applyFill="1" applyAlignment="1">
      <alignment horizontal="center" vertical="center" wrapText="1" readingOrder="1"/>
    </xf>
    <xf numFmtId="0" fontId="16" fillId="5" borderId="1" xfId="0" applyFont="1" applyFill="1" applyBorder="1" applyAlignment="1">
      <alignment horizontal="center" vertical="center"/>
    </xf>
    <xf numFmtId="0" fontId="16" fillId="5" borderId="0" xfId="0" applyFont="1" applyFill="1" applyAlignment="1">
      <alignment horizontal="center" vertical="center"/>
    </xf>
    <xf numFmtId="0" fontId="17" fillId="6" borderId="12" xfId="0" applyFont="1" applyFill="1" applyBorder="1" applyAlignment="1">
      <alignment horizontal="center"/>
    </xf>
    <xf numFmtId="0" fontId="18" fillId="5" borderId="1" xfId="0" applyFont="1" applyFill="1" applyBorder="1" applyAlignment="1">
      <alignment horizontal="center" vertical="center" wrapText="1" readingOrder="1"/>
    </xf>
    <xf numFmtId="0" fontId="18" fillId="5" borderId="0" xfId="0" applyFont="1" applyFill="1" applyAlignment="1">
      <alignment horizontal="center" vertical="center" wrapText="1" readingOrder="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png@01D68046.1C73694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694080</xdr:colOff>
      <xdr:row>0</xdr:row>
      <xdr:rowOff>16559</xdr:rowOff>
    </xdr:from>
    <xdr:to>
      <xdr:col>6</xdr:col>
      <xdr:colOff>389225</xdr:colOff>
      <xdr:row>2</xdr:row>
      <xdr:rowOff>18571</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533638" y="16559"/>
          <a:ext cx="1460934" cy="67638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2154555</xdr:colOff>
      <xdr:row>1</xdr:row>
      <xdr:rowOff>62865</xdr:rowOff>
    </xdr:from>
    <xdr:to>
      <xdr:col>3</xdr:col>
      <xdr:colOff>2015490</xdr:colOff>
      <xdr:row>6</xdr:row>
      <xdr:rowOff>129541</xdr:rowOff>
    </xdr:to>
    <xdr:pic>
      <xdr:nvPicPr>
        <xdr:cNvPr id="2" name="Imagen 1" descr="cid:image001.png@01D68046.1C736940">
          <a:extLst>
            <a:ext uri="{FF2B5EF4-FFF2-40B4-BE49-F238E27FC236}">
              <a16:creationId xmlns:a16="http://schemas.microsoft.com/office/drawing/2014/main" id="{B4164825-816E-478B-B991-83B6011B3B7D}"/>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3440430" y="234315"/>
          <a:ext cx="2009775" cy="916306"/>
        </a:xfrm>
        <a:prstGeom prst="rect">
          <a:avLst/>
        </a:prstGeom>
        <a:noFill/>
        <a:ln>
          <a:noFill/>
        </a:ln>
      </xdr:spPr>
    </xdr:pic>
    <xdr:clientData/>
  </xdr:twoCellAnchor>
  <xdr:twoCellAnchor editAs="oneCell">
    <xdr:from>
      <xdr:col>0</xdr:col>
      <xdr:colOff>428625</xdr:colOff>
      <xdr:row>106</xdr:row>
      <xdr:rowOff>11429</xdr:rowOff>
    </xdr:from>
    <xdr:to>
      <xdr:col>4</xdr:col>
      <xdr:colOff>704850</xdr:colOff>
      <xdr:row>111</xdr:row>
      <xdr:rowOff>150494</xdr:rowOff>
    </xdr:to>
    <xdr:pic>
      <xdr:nvPicPr>
        <xdr:cNvPr id="5" name="Picture 4">
          <a:extLst>
            <a:ext uri="{FF2B5EF4-FFF2-40B4-BE49-F238E27FC236}">
              <a16:creationId xmlns:a16="http://schemas.microsoft.com/office/drawing/2014/main" id="{44DD5265-9337-4F21-8404-15039CBDEF63}"/>
            </a:ext>
          </a:extLst>
        </xdr:cNvPr>
        <xdr:cNvPicPr>
          <a:picLocks noChangeAspect="1"/>
        </xdr:cNvPicPr>
      </xdr:nvPicPr>
      <xdr:blipFill rotWithShape="1">
        <a:blip xmlns:r="http://schemas.openxmlformats.org/officeDocument/2006/relationships" r:embed="rId3"/>
        <a:srcRect l="6706" t="47577" r="56676" b="36409"/>
        <a:stretch/>
      </xdr:blipFill>
      <xdr:spPr>
        <a:xfrm>
          <a:off x="428625" y="76544804"/>
          <a:ext cx="7183755" cy="9963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8" tint="0.39997558519241921"/>
  </sheetPr>
  <dimension ref="A1:R102"/>
  <sheetViews>
    <sheetView showGridLines="0" zoomScale="130" zoomScaleNormal="130" workbookViewId="0">
      <selection activeCell="C85" sqref="C85"/>
    </sheetView>
  </sheetViews>
  <sheetFormatPr baseColWidth="10" defaultColWidth="13.33203125" defaultRowHeight="12.75" x14ac:dyDescent="0.2"/>
  <cols>
    <col min="1" max="1" width="50.1640625" style="1" customWidth="1"/>
    <col min="2" max="2" width="14.1640625" style="1" customWidth="1"/>
    <col min="3" max="3" width="16.1640625" style="1" customWidth="1"/>
    <col min="4" max="5" width="12.1640625" style="1" customWidth="1"/>
    <col min="6" max="6" width="14.1640625" style="1" customWidth="1"/>
    <col min="7" max="7" width="11.5" style="1" customWidth="1"/>
    <col min="8" max="8" width="12.33203125" style="1" customWidth="1"/>
    <col min="9" max="9" width="11.5" style="1" customWidth="1"/>
    <col min="10" max="10" width="13.5" style="1" customWidth="1"/>
    <col min="11" max="11" width="9.6640625" style="1" customWidth="1"/>
    <col min="12" max="12" width="9.83203125" style="1" customWidth="1"/>
    <col min="13" max="13" width="9.6640625" style="1" customWidth="1"/>
    <col min="14" max="14" width="9.83203125" style="1" customWidth="1"/>
    <col min="15" max="15" width="9.1640625" style="1" customWidth="1"/>
    <col min="16" max="16" width="14.6640625" style="1" customWidth="1"/>
    <col min="17" max="16384" width="13.33203125" style="1"/>
  </cols>
  <sheetData>
    <row r="1" spans="1:17" ht="39" customHeight="1" x14ac:dyDescent="0.2">
      <c r="A1" s="39"/>
      <c r="B1" s="39"/>
      <c r="C1" s="39"/>
      <c r="D1" s="39"/>
      <c r="E1" s="39"/>
      <c r="F1" s="39"/>
      <c r="G1" s="39"/>
      <c r="H1" s="39"/>
      <c r="I1" s="39"/>
      <c r="J1" s="39"/>
      <c r="K1" s="39"/>
      <c r="L1" s="39"/>
      <c r="M1" s="39"/>
      <c r="N1" s="39"/>
      <c r="O1" s="39"/>
      <c r="P1" s="39"/>
    </row>
    <row r="2" spans="1:17" x14ac:dyDescent="0.2">
      <c r="A2" s="39"/>
      <c r="B2" s="39"/>
      <c r="C2" s="39"/>
      <c r="D2" s="39"/>
      <c r="E2" s="39"/>
      <c r="F2" s="39"/>
      <c r="G2" s="39"/>
      <c r="H2" s="39"/>
      <c r="I2" s="39"/>
      <c r="J2" s="39"/>
      <c r="K2" s="39"/>
      <c r="L2" s="39"/>
      <c r="M2" s="39"/>
      <c r="N2" s="39"/>
      <c r="O2" s="39"/>
      <c r="P2" s="39"/>
    </row>
    <row r="3" spans="1:17" ht="20.45" customHeight="1" x14ac:dyDescent="0.2">
      <c r="A3" s="63" t="s">
        <v>0</v>
      </c>
      <c r="B3" s="64"/>
      <c r="C3" s="64"/>
      <c r="D3" s="64"/>
      <c r="E3" s="64"/>
      <c r="F3" s="64"/>
      <c r="G3" s="64"/>
      <c r="H3" s="64"/>
      <c r="I3" s="64"/>
      <c r="J3" s="64"/>
      <c r="K3" s="64"/>
      <c r="L3" s="64"/>
      <c r="M3" s="64"/>
      <c r="N3" s="64"/>
      <c r="O3" s="64"/>
      <c r="P3" s="64"/>
    </row>
    <row r="4" spans="1:17" ht="13.15" customHeight="1" x14ac:dyDescent="0.2">
      <c r="A4" s="61" t="s">
        <v>1</v>
      </c>
      <c r="B4" s="62"/>
      <c r="C4" s="62"/>
      <c r="D4" s="62"/>
      <c r="E4" s="62"/>
      <c r="F4" s="62"/>
      <c r="G4" s="62"/>
      <c r="H4" s="62"/>
      <c r="I4" s="62"/>
      <c r="J4" s="62"/>
      <c r="K4" s="62"/>
      <c r="L4" s="62"/>
      <c r="M4" s="62"/>
      <c r="N4" s="62"/>
      <c r="O4" s="62"/>
      <c r="P4" s="62"/>
    </row>
    <row r="5" spans="1:17" ht="13.15" customHeight="1" x14ac:dyDescent="0.2">
      <c r="A5" s="65" t="s">
        <v>107</v>
      </c>
      <c r="B5" s="66"/>
      <c r="C5" s="66"/>
      <c r="D5" s="66"/>
      <c r="E5" s="66"/>
      <c r="F5" s="66"/>
      <c r="G5" s="66"/>
      <c r="H5" s="66"/>
      <c r="I5" s="66"/>
      <c r="J5" s="66"/>
      <c r="K5" s="66"/>
      <c r="L5" s="66"/>
      <c r="M5" s="66"/>
      <c r="N5" s="66"/>
      <c r="O5" s="66"/>
      <c r="P5" s="66"/>
    </row>
    <row r="6" spans="1:17" ht="15.75" customHeight="1" x14ac:dyDescent="0.2">
      <c r="A6" s="61" t="s">
        <v>2</v>
      </c>
      <c r="B6" s="62"/>
      <c r="C6" s="62"/>
      <c r="D6" s="62"/>
      <c r="E6" s="62"/>
      <c r="F6" s="62"/>
      <c r="G6" s="62"/>
      <c r="H6" s="62"/>
      <c r="I6" s="62"/>
      <c r="J6" s="62"/>
      <c r="K6" s="62"/>
      <c r="L6" s="62"/>
      <c r="M6" s="62"/>
      <c r="N6" s="62"/>
      <c r="O6" s="62"/>
      <c r="P6" s="62"/>
    </row>
    <row r="7" spans="1:17" ht="15.75" customHeight="1" x14ac:dyDescent="0.2">
      <c r="A7" s="64" t="s">
        <v>137</v>
      </c>
      <c r="B7" s="64"/>
      <c r="C7" s="64"/>
      <c r="D7" s="64"/>
      <c r="E7" s="64"/>
      <c r="F7" s="64"/>
      <c r="G7" s="64"/>
      <c r="H7" s="64"/>
      <c r="I7" s="64"/>
      <c r="J7" s="64"/>
      <c r="K7" s="64"/>
      <c r="L7" s="64"/>
      <c r="M7" s="64"/>
      <c r="N7" s="64"/>
      <c r="O7" s="64"/>
      <c r="P7" s="64"/>
    </row>
    <row r="8" spans="1:17" ht="15.75" x14ac:dyDescent="0.2">
      <c r="A8" s="61" t="s">
        <v>97</v>
      </c>
      <c r="B8" s="62"/>
      <c r="C8" s="62"/>
      <c r="D8" s="62"/>
      <c r="E8" s="62"/>
      <c r="F8" s="62"/>
      <c r="G8" s="62"/>
      <c r="H8" s="62"/>
      <c r="I8" s="62"/>
      <c r="J8" s="62"/>
      <c r="K8" s="62"/>
      <c r="L8" s="62"/>
      <c r="M8" s="62"/>
      <c r="N8" s="62"/>
      <c r="O8" s="62"/>
      <c r="P8" s="62"/>
    </row>
    <row r="9" spans="1:17" ht="25.5" customHeight="1" x14ac:dyDescent="0.2">
      <c r="A9" s="54" t="s">
        <v>3</v>
      </c>
      <c r="B9" s="55" t="s">
        <v>4</v>
      </c>
      <c r="C9" s="55" t="s">
        <v>5</v>
      </c>
      <c r="D9" s="57" t="s">
        <v>6</v>
      </c>
      <c r="E9" s="58"/>
      <c r="F9" s="58"/>
      <c r="G9" s="58"/>
      <c r="H9" s="58"/>
      <c r="I9" s="58"/>
      <c r="J9" s="58"/>
      <c r="K9" s="58"/>
      <c r="L9" s="58"/>
      <c r="M9" s="58"/>
      <c r="N9" s="58"/>
      <c r="O9" s="58"/>
      <c r="P9" s="59"/>
    </row>
    <row r="10" spans="1:17" x14ac:dyDescent="0.2">
      <c r="A10" s="54"/>
      <c r="B10" s="56"/>
      <c r="C10" s="56"/>
      <c r="D10" s="2" t="s">
        <v>7</v>
      </c>
      <c r="E10" s="2" t="s">
        <v>8</v>
      </c>
      <c r="F10" s="2" t="s">
        <v>9</v>
      </c>
      <c r="G10" s="2" t="s">
        <v>10</v>
      </c>
      <c r="H10" s="3" t="s">
        <v>11</v>
      </c>
      <c r="I10" s="2" t="s">
        <v>12</v>
      </c>
      <c r="J10" s="3" t="s">
        <v>13</v>
      </c>
      <c r="K10" s="2" t="s">
        <v>14</v>
      </c>
      <c r="L10" s="2" t="s">
        <v>15</v>
      </c>
      <c r="M10" s="2" t="s">
        <v>16</v>
      </c>
      <c r="N10" s="2" t="s">
        <v>17</v>
      </c>
      <c r="O10" s="3" t="s">
        <v>18</v>
      </c>
      <c r="P10" s="2" t="s">
        <v>19</v>
      </c>
    </row>
    <row r="11" spans="1:17" x14ac:dyDescent="0.2">
      <c r="A11" s="4" t="s">
        <v>20</v>
      </c>
      <c r="B11" s="26"/>
      <c r="C11" s="26"/>
      <c r="D11" s="26"/>
      <c r="E11" s="26"/>
      <c r="F11" s="26"/>
      <c r="G11" s="26"/>
      <c r="H11" s="26"/>
      <c r="I11" s="26"/>
      <c r="J11" s="26"/>
      <c r="K11" s="26"/>
      <c r="L11" s="26"/>
      <c r="M11" s="26"/>
      <c r="N11" s="26"/>
      <c r="O11" s="26"/>
      <c r="P11" s="26"/>
    </row>
    <row r="12" spans="1:17" x14ac:dyDescent="0.2">
      <c r="A12" s="5" t="s">
        <v>21</v>
      </c>
      <c r="B12" s="28">
        <f t="shared" ref="B12:C12" si="0">B13+B14+B17+B15+B16</f>
        <v>686419278</v>
      </c>
      <c r="C12" s="28">
        <f t="shared" si="0"/>
        <v>633431854</v>
      </c>
      <c r="D12" s="28">
        <f t="shared" ref="D12:N12" si="1">D13+D14+D17+D15+D16</f>
        <v>53936238.850000001</v>
      </c>
      <c r="E12" s="28">
        <f t="shared" si="1"/>
        <v>58596126.850000001</v>
      </c>
      <c r="F12" s="28">
        <f t="shared" si="1"/>
        <v>56531354.979999997</v>
      </c>
      <c r="G12" s="28">
        <f t="shared" si="1"/>
        <v>56449163.870000005</v>
      </c>
      <c r="H12" s="28">
        <f t="shared" si="1"/>
        <v>94742548.549999997</v>
      </c>
      <c r="I12" s="28">
        <f t="shared" si="1"/>
        <v>57893722.640000015</v>
      </c>
      <c r="J12" s="28">
        <f t="shared" si="1"/>
        <v>59676388.620000005</v>
      </c>
      <c r="K12" s="28">
        <f t="shared" si="1"/>
        <v>0</v>
      </c>
      <c r="L12" s="28">
        <f t="shared" si="1"/>
        <v>0</v>
      </c>
      <c r="M12" s="28">
        <f t="shared" si="1"/>
        <v>0</v>
      </c>
      <c r="N12" s="28">
        <f t="shared" si="1"/>
        <v>0</v>
      </c>
      <c r="O12" s="28">
        <f t="shared" ref="O12" si="2">O13+O14+O17+O15+O16</f>
        <v>0</v>
      </c>
      <c r="P12" s="28">
        <f>P13+P14+P17+P15+P16</f>
        <v>437825544.36000007</v>
      </c>
    </row>
    <row r="13" spans="1:17" x14ac:dyDescent="0.2">
      <c r="A13" s="7" t="s">
        <v>22</v>
      </c>
      <c r="B13" s="30">
        <v>509913115</v>
      </c>
      <c r="C13" s="30">
        <v>438581393</v>
      </c>
      <c r="D13" s="30">
        <v>45037759.060000002</v>
      </c>
      <c r="E13" s="30">
        <v>49253049.300000004</v>
      </c>
      <c r="F13" s="30">
        <v>47261956.93</v>
      </c>
      <c r="G13" s="30">
        <v>47175529.240000002</v>
      </c>
      <c r="H13" s="30">
        <v>47724834.540000007</v>
      </c>
      <c r="I13" s="30">
        <v>48370417.800000012</v>
      </c>
      <c r="J13" s="30">
        <v>49878421.480000004</v>
      </c>
      <c r="K13" s="30">
        <v>0</v>
      </c>
      <c r="L13" s="30">
        <v>0</v>
      </c>
      <c r="M13" s="30">
        <v>0</v>
      </c>
      <c r="N13" s="30">
        <v>0</v>
      </c>
      <c r="O13" s="30">
        <v>0</v>
      </c>
      <c r="P13" s="30">
        <f>D13+E13+F13+G13+H13+I13+J13+K13+L13+M13+N13+O13</f>
        <v>334701968.35000008</v>
      </c>
    </row>
    <row r="14" spans="1:17" x14ac:dyDescent="0.2">
      <c r="A14" s="7" t="s">
        <v>23</v>
      </c>
      <c r="B14" s="30">
        <v>105560404</v>
      </c>
      <c r="C14" s="30">
        <v>119774923</v>
      </c>
      <c r="D14" s="30">
        <v>2154000</v>
      </c>
      <c r="E14" s="30">
        <v>2428665</v>
      </c>
      <c r="F14" s="30">
        <v>2280292</v>
      </c>
      <c r="G14" s="30">
        <v>2239000</v>
      </c>
      <c r="H14" s="30">
        <v>39958623.679999992</v>
      </c>
      <c r="I14" s="30">
        <v>2350203</v>
      </c>
      <c r="J14" s="30">
        <v>2294000</v>
      </c>
      <c r="K14" s="30">
        <v>0</v>
      </c>
      <c r="L14" s="30">
        <v>0</v>
      </c>
      <c r="M14" s="30">
        <v>0</v>
      </c>
      <c r="N14" s="30">
        <v>0</v>
      </c>
      <c r="O14" s="30">
        <v>0</v>
      </c>
      <c r="P14" s="30">
        <f t="shared" ref="P14:P37" si="3">D14+E14+F14+G14+H14+I14+J14+K14+L14+M14+N14+O14</f>
        <v>53704783.679999992</v>
      </c>
    </row>
    <row r="15" spans="1:17" x14ac:dyDescent="0.2">
      <c r="A15" s="9" t="s">
        <v>24</v>
      </c>
      <c r="B15" s="30">
        <v>0</v>
      </c>
      <c r="C15" s="30">
        <v>0</v>
      </c>
      <c r="D15" s="30">
        <v>0</v>
      </c>
      <c r="E15" s="30">
        <v>0</v>
      </c>
      <c r="F15" s="30">
        <v>0</v>
      </c>
      <c r="G15" s="30">
        <v>0</v>
      </c>
      <c r="H15" s="30">
        <v>0</v>
      </c>
      <c r="I15" s="30">
        <v>0</v>
      </c>
      <c r="J15" s="30">
        <v>0</v>
      </c>
      <c r="K15" s="30">
        <v>0</v>
      </c>
      <c r="L15" s="30">
        <v>0</v>
      </c>
      <c r="M15" s="30">
        <v>0</v>
      </c>
      <c r="N15" s="30">
        <v>0</v>
      </c>
      <c r="O15" s="30">
        <v>0</v>
      </c>
      <c r="P15" s="30">
        <f t="shared" si="3"/>
        <v>0</v>
      </c>
      <c r="Q15" s="10"/>
    </row>
    <row r="16" spans="1:17" x14ac:dyDescent="0.2">
      <c r="A16" s="9" t="s">
        <v>25</v>
      </c>
      <c r="B16" s="30">
        <f>IFERROR(VLOOKUP(#REF!,[1]SIGEF!#REF!,15,0),0)</f>
        <v>0</v>
      </c>
      <c r="C16" s="30">
        <f>IFERROR(VLOOKUP(#REF!,[1]SIGEF!#REF!,15,0),0)</f>
        <v>0</v>
      </c>
      <c r="D16" s="30">
        <f>IFERROR(VLOOKUP(#REF!,[1]SIGEF!#REF!,15,0),0)</f>
        <v>0</v>
      </c>
      <c r="E16" s="30">
        <v>0</v>
      </c>
      <c r="F16" s="30">
        <v>0</v>
      </c>
      <c r="G16" s="30">
        <v>0</v>
      </c>
      <c r="H16" s="30">
        <v>0</v>
      </c>
      <c r="I16" s="30">
        <v>0</v>
      </c>
      <c r="J16" s="30">
        <v>0</v>
      </c>
      <c r="K16" s="30">
        <v>0</v>
      </c>
      <c r="L16" s="30">
        <v>0</v>
      </c>
      <c r="M16" s="30">
        <v>0</v>
      </c>
      <c r="N16" s="30">
        <v>0</v>
      </c>
      <c r="O16" s="30">
        <v>0</v>
      </c>
      <c r="P16" s="30">
        <f t="shared" si="3"/>
        <v>0</v>
      </c>
    </row>
    <row r="17" spans="1:16" x14ac:dyDescent="0.2">
      <c r="A17" s="9" t="s">
        <v>26</v>
      </c>
      <c r="B17" s="30">
        <v>70945759</v>
      </c>
      <c r="C17" s="30">
        <v>75075538</v>
      </c>
      <c r="D17" s="30">
        <v>6744479.79</v>
      </c>
      <c r="E17" s="30">
        <v>6914412.5499999998</v>
      </c>
      <c r="F17" s="30">
        <v>6989106.0499999998</v>
      </c>
      <c r="G17" s="30">
        <v>7034634.6300000008</v>
      </c>
      <c r="H17" s="30">
        <v>7059090.3300000001</v>
      </c>
      <c r="I17" s="30">
        <v>7173101.8400000008</v>
      </c>
      <c r="J17" s="30">
        <v>7503967.1400000015</v>
      </c>
      <c r="K17" s="30">
        <v>0</v>
      </c>
      <c r="L17" s="30">
        <v>0</v>
      </c>
      <c r="M17" s="30">
        <v>0</v>
      </c>
      <c r="N17" s="30">
        <v>0</v>
      </c>
      <c r="O17" s="30">
        <v>0</v>
      </c>
      <c r="P17" s="30">
        <f t="shared" si="3"/>
        <v>49418792.330000006</v>
      </c>
    </row>
    <row r="18" spans="1:16" x14ac:dyDescent="0.2">
      <c r="A18" s="5" t="s">
        <v>27</v>
      </c>
      <c r="B18" s="28">
        <f t="shared" ref="B18:C18" si="4">B19+B20+B21+B22+B23+B24+B25+B26+B27</f>
        <v>358123507</v>
      </c>
      <c r="C18" s="28">
        <f t="shared" si="4"/>
        <v>429680115</v>
      </c>
      <c r="D18" s="28">
        <f t="shared" ref="D18:N18" si="5">D19+D20+D21+D22+D23+D24+D25+D26+D27</f>
        <v>10602750.529999999</v>
      </c>
      <c r="E18" s="28">
        <f t="shared" si="5"/>
        <v>7727533.7599999998</v>
      </c>
      <c r="F18" s="28">
        <f t="shared" si="5"/>
        <v>25987342.060000002</v>
      </c>
      <c r="G18" s="28">
        <f t="shared" si="5"/>
        <v>14158921.500000002</v>
      </c>
      <c r="H18" s="28">
        <f t="shared" si="5"/>
        <v>12216993.159999998</v>
      </c>
      <c r="I18" s="28">
        <f t="shared" si="5"/>
        <v>15286305.879999997</v>
      </c>
      <c r="J18" s="28">
        <f t="shared" si="5"/>
        <v>21016709.030000001</v>
      </c>
      <c r="K18" s="28">
        <f t="shared" si="5"/>
        <v>0</v>
      </c>
      <c r="L18" s="28">
        <f t="shared" si="5"/>
        <v>0</v>
      </c>
      <c r="M18" s="28">
        <f t="shared" si="5"/>
        <v>0</v>
      </c>
      <c r="N18" s="28">
        <f t="shared" si="5"/>
        <v>0</v>
      </c>
      <c r="O18" s="28">
        <f t="shared" ref="O18:P18" si="6">O19+O20+O21+O22+O23+O24+O25+O26+O27</f>
        <v>0</v>
      </c>
      <c r="P18" s="28">
        <f t="shared" si="6"/>
        <v>106996555.92</v>
      </c>
    </row>
    <row r="19" spans="1:16" x14ac:dyDescent="0.2">
      <c r="A19" s="7" t="s">
        <v>28</v>
      </c>
      <c r="B19" s="30">
        <v>93400000</v>
      </c>
      <c r="C19" s="30">
        <v>83678000</v>
      </c>
      <c r="D19" s="30">
        <v>10602750.529999999</v>
      </c>
      <c r="E19" s="30">
        <v>6637965.7599999998</v>
      </c>
      <c r="F19" s="30">
        <v>5928002.2500000009</v>
      </c>
      <c r="G19" s="30">
        <v>6885385.5899999999</v>
      </c>
      <c r="H19" s="30">
        <v>6729854.5299999993</v>
      </c>
      <c r="I19" s="30">
        <v>7740919.7899999991</v>
      </c>
      <c r="J19" s="30">
        <v>7995577.1899999995</v>
      </c>
      <c r="K19" s="30">
        <v>0</v>
      </c>
      <c r="L19" s="30">
        <v>0</v>
      </c>
      <c r="M19" s="30">
        <v>0</v>
      </c>
      <c r="N19" s="30">
        <v>0</v>
      </c>
      <c r="O19" s="30">
        <v>0</v>
      </c>
      <c r="P19" s="30">
        <f t="shared" si="3"/>
        <v>52520455.639999993</v>
      </c>
    </row>
    <row r="20" spans="1:16" x14ac:dyDescent="0.2">
      <c r="A20" s="9" t="s">
        <v>29</v>
      </c>
      <c r="B20" s="30">
        <v>11900000</v>
      </c>
      <c r="C20" s="30">
        <v>19742908</v>
      </c>
      <c r="D20" s="30">
        <v>0</v>
      </c>
      <c r="E20" s="30">
        <v>441910</v>
      </c>
      <c r="F20" s="30">
        <v>0</v>
      </c>
      <c r="G20" s="30">
        <v>122248</v>
      </c>
      <c r="H20" s="30">
        <v>937061.01000000013</v>
      </c>
      <c r="I20" s="30">
        <v>355447.25</v>
      </c>
      <c r="J20" s="30">
        <v>3593565.6800000006</v>
      </c>
      <c r="K20" s="30">
        <v>0</v>
      </c>
      <c r="L20" s="30">
        <v>0</v>
      </c>
      <c r="M20" s="30">
        <v>0</v>
      </c>
      <c r="N20" s="30">
        <v>0</v>
      </c>
      <c r="O20" s="30">
        <v>0</v>
      </c>
      <c r="P20" s="30">
        <f t="shared" si="3"/>
        <v>5450231.9400000013</v>
      </c>
    </row>
    <row r="21" spans="1:16" x14ac:dyDescent="0.2">
      <c r="A21" s="7" t="s">
        <v>30</v>
      </c>
      <c r="B21" s="30">
        <v>1200000</v>
      </c>
      <c r="C21" s="30">
        <v>40566000</v>
      </c>
      <c r="D21" s="30">
        <v>0</v>
      </c>
      <c r="E21" s="30">
        <v>38850</v>
      </c>
      <c r="F21" s="30">
        <v>94950</v>
      </c>
      <c r="G21" s="30">
        <v>140300</v>
      </c>
      <c r="H21" s="30">
        <v>116250</v>
      </c>
      <c r="I21" s="30">
        <v>5440800</v>
      </c>
      <c r="J21" s="30">
        <v>20650</v>
      </c>
      <c r="K21" s="30">
        <v>0</v>
      </c>
      <c r="L21" s="30">
        <v>0</v>
      </c>
      <c r="M21" s="30">
        <v>0</v>
      </c>
      <c r="N21" s="30">
        <v>0</v>
      </c>
      <c r="O21" s="30">
        <v>0</v>
      </c>
      <c r="P21" s="30">
        <f t="shared" si="3"/>
        <v>5851800</v>
      </c>
    </row>
    <row r="22" spans="1:16" x14ac:dyDescent="0.2">
      <c r="A22" s="7" t="s">
        <v>31</v>
      </c>
      <c r="B22" s="30">
        <v>0</v>
      </c>
      <c r="C22" s="30">
        <v>8626400</v>
      </c>
      <c r="D22" s="30"/>
      <c r="E22" s="30">
        <v>0</v>
      </c>
      <c r="F22" s="30">
        <v>0</v>
      </c>
      <c r="G22" s="30">
        <v>0</v>
      </c>
      <c r="H22" s="30">
        <v>0</v>
      </c>
      <c r="I22" s="30">
        <v>26400</v>
      </c>
      <c r="J22" s="30">
        <v>131250</v>
      </c>
      <c r="K22" s="30">
        <v>0</v>
      </c>
      <c r="L22" s="30">
        <v>0</v>
      </c>
      <c r="M22" s="30">
        <v>0</v>
      </c>
      <c r="N22" s="30">
        <v>0</v>
      </c>
      <c r="O22" s="30">
        <v>0</v>
      </c>
      <c r="P22" s="30">
        <f t="shared" si="3"/>
        <v>157650</v>
      </c>
    </row>
    <row r="23" spans="1:16" x14ac:dyDescent="0.2">
      <c r="A23" s="7" t="s">
        <v>32</v>
      </c>
      <c r="B23" s="30">
        <v>29600000</v>
      </c>
      <c r="C23" s="30">
        <v>27973125</v>
      </c>
      <c r="D23" s="30">
        <v>0</v>
      </c>
      <c r="E23" s="30">
        <v>0</v>
      </c>
      <c r="F23" s="30">
        <v>45500</v>
      </c>
      <c r="G23" s="30">
        <v>629746.88</v>
      </c>
      <c r="H23" s="30">
        <v>0</v>
      </c>
      <c r="I23" s="30">
        <v>67627.539999999994</v>
      </c>
      <c r="J23" s="30">
        <v>1087233.28</v>
      </c>
      <c r="K23" s="30">
        <v>0</v>
      </c>
      <c r="L23" s="30">
        <v>0</v>
      </c>
      <c r="M23" s="30">
        <v>0</v>
      </c>
      <c r="N23" s="30">
        <v>0</v>
      </c>
      <c r="O23" s="30">
        <v>0</v>
      </c>
      <c r="P23" s="30">
        <f t="shared" si="3"/>
        <v>1830107.7000000002</v>
      </c>
    </row>
    <row r="24" spans="1:16" x14ac:dyDescent="0.2">
      <c r="A24" s="7" t="s">
        <v>33</v>
      </c>
      <c r="B24" s="30">
        <v>11500000</v>
      </c>
      <c r="C24" s="30">
        <v>8500000</v>
      </c>
      <c r="D24" s="30">
        <v>0</v>
      </c>
      <c r="E24" s="30">
        <v>608808</v>
      </c>
      <c r="F24" s="30">
        <v>800721.9</v>
      </c>
      <c r="G24" s="30">
        <v>763666.03</v>
      </c>
      <c r="H24" s="30">
        <v>588408.80000000005</v>
      </c>
      <c r="I24" s="30">
        <v>736009.35</v>
      </c>
      <c r="J24" s="30">
        <v>0</v>
      </c>
      <c r="K24" s="30">
        <v>0</v>
      </c>
      <c r="L24" s="30">
        <v>0</v>
      </c>
      <c r="M24" s="30">
        <v>0</v>
      </c>
      <c r="N24" s="30">
        <v>0</v>
      </c>
      <c r="O24" s="30">
        <v>0</v>
      </c>
      <c r="P24" s="30">
        <f t="shared" si="3"/>
        <v>3497614.0799999996</v>
      </c>
    </row>
    <row r="25" spans="1:16" ht="16.149999999999999" customHeight="1" x14ac:dyDescent="0.2">
      <c r="A25" s="9" t="s">
        <v>34</v>
      </c>
      <c r="B25" s="30">
        <v>13100000</v>
      </c>
      <c r="C25" s="30">
        <v>72972239</v>
      </c>
      <c r="D25" s="30">
        <v>0</v>
      </c>
      <c r="E25" s="30">
        <v>0</v>
      </c>
      <c r="F25" s="30">
        <v>279919.14</v>
      </c>
      <c r="G25" s="30">
        <v>119138.13</v>
      </c>
      <c r="H25" s="30">
        <v>1592584.33</v>
      </c>
      <c r="I25" s="30">
        <v>225574.5</v>
      </c>
      <c r="J25" s="30">
        <v>3601055.37</v>
      </c>
      <c r="K25" s="30">
        <v>0</v>
      </c>
      <c r="L25" s="30">
        <v>0</v>
      </c>
      <c r="M25" s="30">
        <v>0</v>
      </c>
      <c r="N25" s="30">
        <v>0</v>
      </c>
      <c r="O25" s="30">
        <v>0</v>
      </c>
      <c r="P25" s="30">
        <f t="shared" si="3"/>
        <v>5818271.4700000007</v>
      </c>
    </row>
    <row r="26" spans="1:16" x14ac:dyDescent="0.2">
      <c r="A26" s="9" t="s">
        <v>35</v>
      </c>
      <c r="B26" s="30">
        <v>171623012</v>
      </c>
      <c r="C26" s="30">
        <v>127596748</v>
      </c>
      <c r="D26" s="30">
        <v>0</v>
      </c>
      <c r="E26" s="30">
        <v>0</v>
      </c>
      <c r="F26" s="30">
        <v>17198786.27</v>
      </c>
      <c r="G26" s="30">
        <v>3976378.47</v>
      </c>
      <c r="H26" s="30">
        <v>765609.69</v>
      </c>
      <c r="I26" s="30">
        <v>403468.25</v>
      </c>
      <c r="J26" s="30">
        <v>2799733.8</v>
      </c>
      <c r="K26" s="30">
        <v>0</v>
      </c>
      <c r="L26" s="30">
        <v>0</v>
      </c>
      <c r="M26" s="30">
        <v>0</v>
      </c>
      <c r="N26" s="30">
        <v>0</v>
      </c>
      <c r="O26" s="30">
        <v>0</v>
      </c>
      <c r="P26" s="30">
        <f t="shared" si="3"/>
        <v>25143976.48</v>
      </c>
    </row>
    <row r="27" spans="1:16" x14ac:dyDescent="0.2">
      <c r="A27" s="9" t="s">
        <v>36</v>
      </c>
      <c r="B27" s="30">
        <v>25800495</v>
      </c>
      <c r="C27" s="30">
        <v>40024695</v>
      </c>
      <c r="D27" s="30">
        <v>0</v>
      </c>
      <c r="E27" s="30">
        <v>0</v>
      </c>
      <c r="F27" s="30">
        <v>1639462.5</v>
      </c>
      <c r="G27" s="30">
        <v>1522058.4</v>
      </c>
      <c r="H27" s="30">
        <v>1487224.8</v>
      </c>
      <c r="I27" s="30">
        <v>290059.2</v>
      </c>
      <c r="J27" s="30">
        <v>1787643.71</v>
      </c>
      <c r="K27" s="30">
        <v>0</v>
      </c>
      <c r="L27" s="30">
        <v>0</v>
      </c>
      <c r="M27" s="30">
        <v>0</v>
      </c>
      <c r="N27" s="30">
        <v>0</v>
      </c>
      <c r="O27" s="30">
        <v>0</v>
      </c>
      <c r="P27" s="30">
        <f t="shared" si="3"/>
        <v>6726448.6100000003</v>
      </c>
    </row>
    <row r="28" spans="1:16" x14ac:dyDescent="0.2">
      <c r="A28" s="5" t="s">
        <v>37</v>
      </c>
      <c r="B28" s="28">
        <f t="shared" ref="B28:C28" si="7">B37+B35+B34+B33+B32+B31+B30+B29+B36</f>
        <v>39175000</v>
      </c>
      <c r="C28" s="28">
        <f t="shared" si="7"/>
        <v>43723947</v>
      </c>
      <c r="D28" s="28">
        <f t="shared" ref="D28:N28" si="8">D37+D35+D34+D33+D32+D31+D30+D29+D36</f>
        <v>0</v>
      </c>
      <c r="E28" s="28">
        <f t="shared" si="8"/>
        <v>560583</v>
      </c>
      <c r="F28" s="28">
        <f t="shared" si="8"/>
        <v>877454.19</v>
      </c>
      <c r="G28" s="28">
        <f t="shared" si="8"/>
        <v>1393019.5299999998</v>
      </c>
      <c r="H28" s="28">
        <f t="shared" si="8"/>
        <v>3251088.58</v>
      </c>
      <c r="I28" s="28">
        <f t="shared" si="8"/>
        <v>1564006.18</v>
      </c>
      <c r="J28" s="28">
        <f t="shared" si="8"/>
        <v>7589484.830000001</v>
      </c>
      <c r="K28" s="28">
        <f t="shared" si="8"/>
        <v>0</v>
      </c>
      <c r="L28" s="28">
        <f t="shared" si="8"/>
        <v>0</v>
      </c>
      <c r="M28" s="28">
        <f t="shared" si="8"/>
        <v>0</v>
      </c>
      <c r="N28" s="28">
        <f t="shared" si="8"/>
        <v>0</v>
      </c>
      <c r="O28" s="28">
        <f t="shared" ref="O28:P28" si="9">O37+O35+O34+O33+O32+O31+O30+O29+O36</f>
        <v>0</v>
      </c>
      <c r="P28" s="28">
        <f t="shared" si="9"/>
        <v>15235636.309999999</v>
      </c>
    </row>
    <row r="29" spans="1:16" x14ac:dyDescent="0.2">
      <c r="A29" s="31" t="s">
        <v>38</v>
      </c>
      <c r="B29" s="30">
        <v>3000000</v>
      </c>
      <c r="C29" s="30">
        <v>3813694</v>
      </c>
      <c r="D29" s="30">
        <v>0</v>
      </c>
      <c r="E29" s="30">
        <v>23790</v>
      </c>
      <c r="F29" s="30">
        <v>250573.5</v>
      </c>
      <c r="G29" s="30">
        <v>285142.40000000002</v>
      </c>
      <c r="H29" s="30">
        <v>249541.28</v>
      </c>
      <c r="I29" s="30">
        <v>353024.17</v>
      </c>
      <c r="J29" s="30">
        <v>0</v>
      </c>
      <c r="K29" s="30">
        <v>0</v>
      </c>
      <c r="L29" s="30">
        <v>0</v>
      </c>
      <c r="M29" s="30">
        <v>0</v>
      </c>
      <c r="N29" s="30">
        <v>0</v>
      </c>
      <c r="O29" s="30">
        <v>0</v>
      </c>
      <c r="P29" s="30">
        <f t="shared" si="3"/>
        <v>1162071.3500000001</v>
      </c>
    </row>
    <row r="30" spans="1:16" x14ac:dyDescent="0.2">
      <c r="A30" s="29" t="s">
        <v>39</v>
      </c>
      <c r="B30" s="30">
        <v>3700000</v>
      </c>
      <c r="C30" s="30">
        <v>850000</v>
      </c>
      <c r="D30" s="30">
        <v>0</v>
      </c>
      <c r="E30" s="30">
        <v>0</v>
      </c>
      <c r="F30" s="30">
        <v>11862.19</v>
      </c>
      <c r="G30" s="30">
        <v>0</v>
      </c>
      <c r="H30" s="30">
        <v>401.2</v>
      </c>
      <c r="I30" s="30">
        <v>0</v>
      </c>
      <c r="J30" s="30">
        <v>0</v>
      </c>
      <c r="K30" s="30">
        <v>0</v>
      </c>
      <c r="L30" s="30">
        <v>0</v>
      </c>
      <c r="M30" s="30">
        <v>0</v>
      </c>
      <c r="N30" s="30">
        <v>0</v>
      </c>
      <c r="O30" s="30">
        <v>0</v>
      </c>
      <c r="P30" s="30">
        <f t="shared" si="3"/>
        <v>12263.390000000001</v>
      </c>
    </row>
    <row r="31" spans="1:16" x14ac:dyDescent="0.2">
      <c r="A31" s="31" t="s">
        <v>40</v>
      </c>
      <c r="B31" s="30">
        <v>2550000</v>
      </c>
      <c r="C31" s="30">
        <v>2266177</v>
      </c>
      <c r="D31" s="30">
        <v>0</v>
      </c>
      <c r="E31" s="30">
        <v>25063.200000000001</v>
      </c>
      <c r="F31" s="30">
        <v>192462.5</v>
      </c>
      <c r="G31" s="30">
        <v>153016.5</v>
      </c>
      <c r="H31" s="30">
        <v>628845.6</v>
      </c>
      <c r="I31" s="30">
        <v>147150.04999999999</v>
      </c>
      <c r="J31" s="30">
        <v>670359.40999999992</v>
      </c>
      <c r="K31" s="30">
        <v>0</v>
      </c>
      <c r="L31" s="30">
        <v>0</v>
      </c>
      <c r="M31" s="30">
        <v>0</v>
      </c>
      <c r="N31" s="30">
        <v>0</v>
      </c>
      <c r="O31" s="30">
        <v>0</v>
      </c>
      <c r="P31" s="30">
        <f t="shared" si="3"/>
        <v>1816897.26</v>
      </c>
    </row>
    <row r="32" spans="1:16" x14ac:dyDescent="0.2">
      <c r="A32" s="29" t="s">
        <v>41</v>
      </c>
      <c r="B32" s="30">
        <f>IFERROR(VLOOKUP(#REF!,[1]SIGEF!#REF!,15,0),0)</f>
        <v>0</v>
      </c>
      <c r="C32" s="30">
        <f>IFERROR(VLOOKUP(#REF!,[1]SIGEF!#REF!,15,0),0)</f>
        <v>0</v>
      </c>
      <c r="D32" s="30">
        <v>0</v>
      </c>
      <c r="E32" s="30">
        <v>0</v>
      </c>
      <c r="F32" s="30">
        <v>0</v>
      </c>
      <c r="G32" s="30">
        <v>0</v>
      </c>
      <c r="H32" s="30">
        <v>0</v>
      </c>
      <c r="I32" s="30">
        <v>0</v>
      </c>
      <c r="J32" s="30">
        <v>0</v>
      </c>
      <c r="K32" s="30">
        <v>0</v>
      </c>
      <c r="L32" s="30">
        <v>0</v>
      </c>
      <c r="M32" s="30">
        <v>0</v>
      </c>
      <c r="N32" s="30">
        <v>0</v>
      </c>
      <c r="O32" s="30">
        <v>0</v>
      </c>
      <c r="P32" s="30">
        <f t="shared" si="3"/>
        <v>0</v>
      </c>
    </row>
    <row r="33" spans="1:16" x14ac:dyDescent="0.2">
      <c r="A33" s="31" t="s">
        <v>42</v>
      </c>
      <c r="B33" s="30">
        <v>850000</v>
      </c>
      <c r="C33" s="30">
        <v>661500</v>
      </c>
      <c r="D33" s="30">
        <v>0</v>
      </c>
      <c r="E33" s="30"/>
      <c r="F33" s="30">
        <v>0</v>
      </c>
      <c r="G33" s="30">
        <v>0</v>
      </c>
      <c r="H33" s="30">
        <v>0</v>
      </c>
      <c r="I33" s="30">
        <v>11436.12</v>
      </c>
      <c r="J33" s="30">
        <v>283336.56</v>
      </c>
      <c r="K33" s="30">
        <v>0</v>
      </c>
      <c r="L33" s="30">
        <v>0</v>
      </c>
      <c r="M33" s="30">
        <v>0</v>
      </c>
      <c r="N33" s="30">
        <v>0</v>
      </c>
      <c r="O33" s="30">
        <v>0</v>
      </c>
      <c r="P33" s="30">
        <f t="shared" si="3"/>
        <v>294772.68</v>
      </c>
    </row>
    <row r="34" spans="1:16" x14ac:dyDescent="0.2">
      <c r="A34" s="31" t="s">
        <v>43</v>
      </c>
      <c r="B34" s="30">
        <v>1050000</v>
      </c>
      <c r="C34" s="30">
        <v>1060000</v>
      </c>
      <c r="D34" s="30">
        <v>0</v>
      </c>
      <c r="E34" s="30">
        <v>0</v>
      </c>
      <c r="F34" s="30">
        <v>0</v>
      </c>
      <c r="G34" s="30">
        <v>1773.54</v>
      </c>
      <c r="H34" s="30">
        <v>10361.58</v>
      </c>
      <c r="I34" s="30">
        <v>0</v>
      </c>
      <c r="J34" s="30">
        <v>41911.24</v>
      </c>
      <c r="K34" s="30">
        <v>0</v>
      </c>
      <c r="L34" s="30">
        <v>0</v>
      </c>
      <c r="M34" s="30">
        <v>0</v>
      </c>
      <c r="N34" s="30">
        <v>0</v>
      </c>
      <c r="O34" s="30">
        <v>0</v>
      </c>
      <c r="P34" s="30">
        <f t="shared" si="3"/>
        <v>54046.36</v>
      </c>
    </row>
    <row r="35" spans="1:16" ht="16.5" x14ac:dyDescent="0.2">
      <c r="A35" s="31" t="s">
        <v>44</v>
      </c>
      <c r="B35" s="30">
        <v>18650000</v>
      </c>
      <c r="C35" s="30">
        <v>18071561</v>
      </c>
      <c r="D35" s="30">
        <v>0</v>
      </c>
      <c r="E35" s="30">
        <v>0</v>
      </c>
      <c r="F35" s="30">
        <v>81774</v>
      </c>
      <c r="G35" s="30">
        <v>4233.84</v>
      </c>
      <c r="H35" s="30">
        <v>832585.87000000011</v>
      </c>
      <c r="I35" s="30">
        <v>265498.23</v>
      </c>
      <c r="J35" s="30">
        <v>5158411.3800000008</v>
      </c>
      <c r="K35" s="30">
        <v>0</v>
      </c>
      <c r="L35" s="30">
        <v>0</v>
      </c>
      <c r="M35" s="30">
        <v>0</v>
      </c>
      <c r="N35" s="30">
        <v>0</v>
      </c>
      <c r="O35" s="30">
        <v>0</v>
      </c>
      <c r="P35" s="30">
        <f t="shared" si="3"/>
        <v>6342503.3200000003</v>
      </c>
    </row>
    <row r="36" spans="1:16" ht="16.5" x14ac:dyDescent="0.2">
      <c r="A36" s="31" t="s">
        <v>45</v>
      </c>
      <c r="B36" s="30">
        <f>IFERROR(VLOOKUP(#REF!,[1]SIGEF!#REF!,15,0),0)</f>
        <v>0</v>
      </c>
      <c r="C36" s="30">
        <f>IFERROR(VLOOKUP(#REF!,[1]SIGEF!#REF!,15,0),0)</f>
        <v>0</v>
      </c>
      <c r="D36" s="30">
        <v>0</v>
      </c>
      <c r="E36" s="30">
        <v>0</v>
      </c>
      <c r="F36" s="30">
        <v>0</v>
      </c>
      <c r="G36" s="30">
        <v>0</v>
      </c>
      <c r="H36" s="30">
        <v>0</v>
      </c>
      <c r="I36" s="30">
        <v>0</v>
      </c>
      <c r="J36" s="30">
        <v>0</v>
      </c>
      <c r="K36" s="30">
        <v>0</v>
      </c>
      <c r="L36" s="30">
        <v>0</v>
      </c>
      <c r="M36" s="30">
        <v>0</v>
      </c>
      <c r="N36" s="30">
        <v>0</v>
      </c>
      <c r="O36" s="30">
        <v>0</v>
      </c>
      <c r="P36" s="30">
        <f t="shared" si="3"/>
        <v>0</v>
      </c>
    </row>
    <row r="37" spans="1:16" x14ac:dyDescent="0.2">
      <c r="A37" s="29" t="s">
        <v>46</v>
      </c>
      <c r="B37" s="30">
        <v>9375000</v>
      </c>
      <c r="C37" s="30">
        <v>17001015</v>
      </c>
      <c r="D37" s="30">
        <v>0</v>
      </c>
      <c r="E37" s="30">
        <v>511729.8</v>
      </c>
      <c r="F37" s="30">
        <v>340782</v>
      </c>
      <c r="G37" s="30">
        <v>948853.25</v>
      </c>
      <c r="H37" s="30">
        <v>1529353.05</v>
      </c>
      <c r="I37" s="30">
        <v>786897.60999999987</v>
      </c>
      <c r="J37" s="30">
        <v>1435466.24</v>
      </c>
      <c r="K37" s="30">
        <v>0</v>
      </c>
      <c r="L37" s="30">
        <v>0</v>
      </c>
      <c r="M37" s="30">
        <v>0</v>
      </c>
      <c r="N37" s="30">
        <v>0</v>
      </c>
      <c r="O37" s="30">
        <v>0</v>
      </c>
      <c r="P37" s="30">
        <f t="shared" si="3"/>
        <v>5553081.9500000002</v>
      </c>
    </row>
    <row r="38" spans="1:16" x14ac:dyDescent="0.2">
      <c r="A38" s="27" t="s">
        <v>47</v>
      </c>
      <c r="B38" s="28">
        <f t="shared" ref="B38:C38" si="10">B39+B40+B42+B44+B45+B46+B41+B43</f>
        <v>974874451</v>
      </c>
      <c r="C38" s="28">
        <f t="shared" si="10"/>
        <v>976274451</v>
      </c>
      <c r="D38" s="28">
        <f t="shared" ref="D38:N38" si="11">D39+D40+D42+D44+D45+D46+D41+D43</f>
        <v>37292319.659999996</v>
      </c>
      <c r="E38" s="28">
        <f t="shared" si="11"/>
        <v>91426945.659999996</v>
      </c>
      <c r="F38" s="28">
        <f t="shared" si="11"/>
        <v>84410510.549999997</v>
      </c>
      <c r="G38" s="28">
        <f t="shared" si="11"/>
        <v>52544311.399999999</v>
      </c>
      <c r="H38" s="28">
        <f t="shared" si="11"/>
        <v>101116385.72999999</v>
      </c>
      <c r="I38" s="28">
        <f t="shared" si="11"/>
        <v>73496172.359999999</v>
      </c>
      <c r="J38" s="28">
        <f t="shared" si="11"/>
        <v>71751172.400000006</v>
      </c>
      <c r="K38" s="28">
        <f t="shared" si="11"/>
        <v>0</v>
      </c>
      <c r="L38" s="28">
        <f t="shared" si="11"/>
        <v>0</v>
      </c>
      <c r="M38" s="28">
        <f t="shared" si="11"/>
        <v>0</v>
      </c>
      <c r="N38" s="28">
        <f t="shared" si="11"/>
        <v>0</v>
      </c>
      <c r="O38" s="28">
        <f t="shared" ref="O38:P38" si="12">O39+O40+O42+O44+O45+O46+O41+O43</f>
        <v>0</v>
      </c>
      <c r="P38" s="28">
        <f t="shared" si="12"/>
        <v>512037817.75999999</v>
      </c>
    </row>
    <row r="39" spans="1:16" x14ac:dyDescent="0.2">
      <c r="A39" s="31" t="s">
        <v>48</v>
      </c>
      <c r="B39" s="30">
        <v>143667917</v>
      </c>
      <c r="C39" s="30">
        <v>145067917</v>
      </c>
      <c r="D39" s="30">
        <v>1350000</v>
      </c>
      <c r="E39" s="30">
        <v>6207956.7400000002</v>
      </c>
      <c r="F39" s="30">
        <v>15668580.15</v>
      </c>
      <c r="G39" s="30">
        <v>5595956.7400000002</v>
      </c>
      <c r="H39" s="30">
        <v>4835290.07</v>
      </c>
      <c r="I39" s="30">
        <v>12645956.700000001</v>
      </c>
      <c r="J39" s="30">
        <v>5039956.74</v>
      </c>
      <c r="K39" s="30">
        <v>0</v>
      </c>
      <c r="L39" s="30">
        <v>0</v>
      </c>
      <c r="M39" s="30">
        <v>0</v>
      </c>
      <c r="N39" s="30">
        <v>0</v>
      </c>
      <c r="O39" s="30">
        <v>0</v>
      </c>
      <c r="P39" s="30">
        <f t="shared" ref="P39:P75" si="13">D39+E39+F39+G39+H39+I39+J39+K39+L39+M39+N39+O39</f>
        <v>51343697.140000008</v>
      </c>
    </row>
    <row r="40" spans="1:16" ht="16.5" x14ac:dyDescent="0.2">
      <c r="A40" s="31" t="s">
        <v>49</v>
      </c>
      <c r="B40" s="30">
        <v>414308934</v>
      </c>
      <c r="C40" s="30">
        <v>414308934</v>
      </c>
      <c r="D40" s="30">
        <v>22184197</v>
      </c>
      <c r="E40" s="30">
        <v>33152072.259999998</v>
      </c>
      <c r="F40" s="30">
        <v>44107361.740000002</v>
      </c>
      <c r="G40" s="30">
        <v>33147877</v>
      </c>
      <c r="H40" s="30">
        <v>33147877</v>
      </c>
      <c r="I40" s="30">
        <v>33147877</v>
      </c>
      <c r="J40" s="30">
        <v>33147877</v>
      </c>
      <c r="K40" s="30">
        <v>0</v>
      </c>
      <c r="L40" s="30">
        <v>0</v>
      </c>
      <c r="M40" s="30">
        <v>0</v>
      </c>
      <c r="N40" s="30">
        <v>0</v>
      </c>
      <c r="O40" s="30">
        <v>0</v>
      </c>
      <c r="P40" s="30">
        <f t="shared" si="13"/>
        <v>232035139</v>
      </c>
    </row>
    <row r="41" spans="1:16" ht="16.5" x14ac:dyDescent="0.2">
      <c r="A41" s="31" t="s">
        <v>50</v>
      </c>
      <c r="B41" s="30">
        <f>IFERROR(VLOOKUP(#REF!,[1]SIGEF!#REF!,15,0),0)</f>
        <v>0</v>
      </c>
      <c r="C41" s="30">
        <f>IFERROR(VLOOKUP(#REF!,[1]SIGEF!#REF!,15,0),0)</f>
        <v>0</v>
      </c>
      <c r="D41" s="30">
        <f>IFERROR(VLOOKUP(#REF!,[1]SIGEF!#REF!,15,0),0)</f>
        <v>0</v>
      </c>
      <c r="E41" s="30">
        <v>0</v>
      </c>
      <c r="F41" s="30">
        <v>0</v>
      </c>
      <c r="G41" s="30">
        <v>0</v>
      </c>
      <c r="H41" s="30">
        <v>0</v>
      </c>
      <c r="I41" s="30">
        <v>0</v>
      </c>
      <c r="J41" s="30">
        <v>0</v>
      </c>
      <c r="K41" s="30">
        <v>0</v>
      </c>
      <c r="L41" s="30">
        <v>0</v>
      </c>
      <c r="M41" s="30">
        <v>0</v>
      </c>
      <c r="N41" s="30">
        <v>0</v>
      </c>
      <c r="O41" s="30">
        <v>0</v>
      </c>
      <c r="P41" s="30">
        <f t="shared" si="13"/>
        <v>0</v>
      </c>
    </row>
    <row r="42" spans="1:16" ht="16.5" x14ac:dyDescent="0.2">
      <c r="A42" s="31" t="s">
        <v>51</v>
      </c>
      <c r="B42" s="30">
        <v>169657636</v>
      </c>
      <c r="C42" s="30">
        <v>169657636</v>
      </c>
      <c r="D42" s="30">
        <v>13272260</v>
      </c>
      <c r="E42" s="30">
        <v>13272260</v>
      </c>
      <c r="F42" s="30">
        <v>13272260</v>
      </c>
      <c r="G42" s="30">
        <v>13272260</v>
      </c>
      <c r="H42" s="30">
        <v>13272260</v>
      </c>
      <c r="I42" s="30">
        <v>13272260</v>
      </c>
      <c r="J42" s="30">
        <v>13272260</v>
      </c>
      <c r="K42" s="30">
        <v>0</v>
      </c>
      <c r="L42" s="30">
        <v>0</v>
      </c>
      <c r="M42" s="30">
        <v>0</v>
      </c>
      <c r="N42" s="30">
        <v>0</v>
      </c>
      <c r="O42" s="30">
        <v>0</v>
      </c>
      <c r="P42" s="30">
        <f t="shared" si="13"/>
        <v>92905820</v>
      </c>
    </row>
    <row r="43" spans="1:16" ht="16.5" x14ac:dyDescent="0.2">
      <c r="A43" s="31" t="s">
        <v>52</v>
      </c>
      <c r="B43" s="30">
        <f>IFERROR(VLOOKUP(#REF!,[1]SIGEF!#REF!,15,0),0)</f>
        <v>0</v>
      </c>
      <c r="C43" s="30">
        <f>IFERROR(VLOOKUP(#REF!,[1]SIGEF!#REF!,15,0),0)</f>
        <v>0</v>
      </c>
      <c r="D43" s="30">
        <f>IFERROR(VLOOKUP(#REF!,[1]SIGEF!#REF!,15,0),0)</f>
        <v>0</v>
      </c>
      <c r="E43" s="30">
        <v>0</v>
      </c>
      <c r="F43" s="30">
        <v>0</v>
      </c>
      <c r="G43" s="30">
        <v>0</v>
      </c>
      <c r="H43" s="30">
        <v>0</v>
      </c>
      <c r="I43" s="30">
        <v>0</v>
      </c>
      <c r="J43" s="30">
        <v>0</v>
      </c>
      <c r="K43" s="30">
        <v>0</v>
      </c>
      <c r="L43" s="30">
        <v>0</v>
      </c>
      <c r="M43" s="30">
        <v>0</v>
      </c>
      <c r="N43" s="30">
        <v>0</v>
      </c>
      <c r="O43" s="30">
        <v>0</v>
      </c>
      <c r="P43" s="30">
        <f t="shared" si="13"/>
        <v>0</v>
      </c>
    </row>
    <row r="44" spans="1:16" x14ac:dyDescent="0.2">
      <c r="A44" s="7" t="s">
        <v>53</v>
      </c>
      <c r="B44" s="30">
        <f>IFERROR(VLOOKUP(#REF!,[1]SIGEF!#REF!,15,0),0)</f>
        <v>0</v>
      </c>
      <c r="C44" s="30">
        <f>IFERROR(VLOOKUP(#REF!,[1]SIGEF!#REF!,15,0),0)</f>
        <v>0</v>
      </c>
      <c r="D44" s="30">
        <f>IFERROR(VLOOKUP(#REF!,[1]SIGEF!#REF!,15,0),0)</f>
        <v>0</v>
      </c>
      <c r="E44" s="30">
        <v>0</v>
      </c>
      <c r="F44" s="30">
        <v>0</v>
      </c>
      <c r="G44" s="30">
        <v>0</v>
      </c>
      <c r="H44" s="30">
        <v>0</v>
      </c>
      <c r="I44" s="30">
        <v>0</v>
      </c>
      <c r="J44" s="30">
        <v>0</v>
      </c>
      <c r="K44" s="30">
        <v>0</v>
      </c>
      <c r="L44" s="30">
        <v>0</v>
      </c>
      <c r="M44" s="30">
        <v>0</v>
      </c>
      <c r="N44" s="30">
        <v>0</v>
      </c>
      <c r="O44" s="30">
        <v>0</v>
      </c>
      <c r="P44" s="30">
        <f t="shared" si="13"/>
        <v>0</v>
      </c>
    </row>
    <row r="45" spans="1:16" x14ac:dyDescent="0.2">
      <c r="A45" s="9" t="s">
        <v>54</v>
      </c>
      <c r="B45" s="30">
        <v>11556832</v>
      </c>
      <c r="C45" s="30">
        <v>11556832</v>
      </c>
      <c r="D45" s="30">
        <v>0</v>
      </c>
      <c r="E45" s="30">
        <v>0</v>
      </c>
      <c r="F45" s="30">
        <v>0</v>
      </c>
      <c r="G45" s="30">
        <v>0</v>
      </c>
      <c r="H45" s="30">
        <v>0</v>
      </c>
      <c r="I45" s="30">
        <v>0</v>
      </c>
      <c r="J45" s="30">
        <v>0</v>
      </c>
      <c r="K45" s="30">
        <v>0</v>
      </c>
      <c r="L45" s="30">
        <v>0</v>
      </c>
      <c r="M45" s="30">
        <v>0</v>
      </c>
      <c r="N45" s="30">
        <v>0</v>
      </c>
      <c r="O45" s="30">
        <v>0</v>
      </c>
      <c r="P45" s="30">
        <f t="shared" si="13"/>
        <v>0</v>
      </c>
    </row>
    <row r="46" spans="1:16" ht="16.5" x14ac:dyDescent="0.2">
      <c r="A46" s="9" t="s">
        <v>55</v>
      </c>
      <c r="B46" s="30">
        <v>235683132</v>
      </c>
      <c r="C46" s="30">
        <v>235683132</v>
      </c>
      <c r="D46" s="30">
        <v>485862.66</v>
      </c>
      <c r="E46" s="30">
        <v>38794656.659999996</v>
      </c>
      <c r="F46" s="30">
        <v>11362308.66</v>
      </c>
      <c r="G46" s="30">
        <v>528217.65999999992</v>
      </c>
      <c r="H46" s="30">
        <v>49860958.659999996</v>
      </c>
      <c r="I46" s="30">
        <v>14430078.66</v>
      </c>
      <c r="J46" s="30">
        <v>20291078.66</v>
      </c>
      <c r="K46" s="30">
        <v>0</v>
      </c>
      <c r="L46" s="30">
        <v>0</v>
      </c>
      <c r="M46" s="30">
        <v>0</v>
      </c>
      <c r="N46" s="30">
        <v>0</v>
      </c>
      <c r="O46" s="30">
        <v>0</v>
      </c>
      <c r="P46" s="30">
        <f t="shared" si="13"/>
        <v>135753161.61999997</v>
      </c>
    </row>
    <row r="47" spans="1:16" s="12" customFormat="1" ht="15" x14ac:dyDescent="0.2">
      <c r="A47" s="5" t="s">
        <v>56</v>
      </c>
      <c r="B47" s="28">
        <f t="shared" ref="B47:C47" si="14">SUM(B48:B53)</f>
        <v>45000000</v>
      </c>
      <c r="C47" s="28">
        <f t="shared" si="14"/>
        <v>45000000</v>
      </c>
      <c r="D47" s="28">
        <f t="shared" ref="D47:N47" si="15">SUM(D48:D53)</f>
        <v>3750000</v>
      </c>
      <c r="E47" s="28">
        <f t="shared" si="15"/>
        <v>3750000</v>
      </c>
      <c r="F47" s="28">
        <f t="shared" si="15"/>
        <v>3750000</v>
      </c>
      <c r="G47" s="28">
        <f t="shared" si="15"/>
        <v>3750000</v>
      </c>
      <c r="H47" s="28">
        <f t="shared" si="15"/>
        <v>3750000</v>
      </c>
      <c r="I47" s="28">
        <f t="shared" si="15"/>
        <v>3750000</v>
      </c>
      <c r="J47" s="28">
        <f t="shared" si="15"/>
        <v>3750000</v>
      </c>
      <c r="K47" s="28">
        <f t="shared" si="15"/>
        <v>0</v>
      </c>
      <c r="L47" s="28">
        <f t="shared" si="15"/>
        <v>0</v>
      </c>
      <c r="M47" s="28">
        <f t="shared" si="15"/>
        <v>0</v>
      </c>
      <c r="N47" s="28">
        <f t="shared" si="15"/>
        <v>0</v>
      </c>
      <c r="O47" s="28">
        <f t="shared" ref="O47:P47" si="16">SUM(O48:O53)</f>
        <v>0</v>
      </c>
      <c r="P47" s="28">
        <f t="shared" si="16"/>
        <v>26250000</v>
      </c>
    </row>
    <row r="48" spans="1:16" x14ac:dyDescent="0.2">
      <c r="A48" s="9" t="s">
        <v>57</v>
      </c>
      <c r="B48" s="30">
        <f>IFERROR(VLOOKUP(#REF!,[1]SIGEF!#REF!,15,0),0)</f>
        <v>0</v>
      </c>
      <c r="C48" s="30">
        <f>IFERROR(VLOOKUP(#REF!,[1]SIGEF!#REF!,15,0),0)</f>
        <v>0</v>
      </c>
      <c r="D48" s="30">
        <f>IFERROR(VLOOKUP(#REF!,[1]SIGEF!#REF!,15,0),0)</f>
        <v>0</v>
      </c>
      <c r="E48" s="30">
        <v>0</v>
      </c>
      <c r="F48" s="30">
        <v>0</v>
      </c>
      <c r="G48" s="30">
        <v>0</v>
      </c>
      <c r="H48" s="30">
        <v>0</v>
      </c>
      <c r="I48" s="30">
        <v>0</v>
      </c>
      <c r="J48" s="30">
        <v>0</v>
      </c>
      <c r="K48" s="30">
        <v>0</v>
      </c>
      <c r="L48" s="30">
        <v>0</v>
      </c>
      <c r="M48" s="30">
        <v>0</v>
      </c>
      <c r="N48" s="30">
        <v>0</v>
      </c>
      <c r="O48" s="30">
        <v>0</v>
      </c>
      <c r="P48" s="30">
        <f t="shared" si="13"/>
        <v>0</v>
      </c>
    </row>
    <row r="49" spans="1:16" ht="16.5" x14ac:dyDescent="0.2">
      <c r="A49" s="9" t="s">
        <v>58</v>
      </c>
      <c r="B49" s="30">
        <v>45000000</v>
      </c>
      <c r="C49" s="30">
        <v>45000000</v>
      </c>
      <c r="D49" s="30">
        <v>3750000</v>
      </c>
      <c r="E49" s="30">
        <v>3750000</v>
      </c>
      <c r="F49" s="30">
        <v>3750000</v>
      </c>
      <c r="G49" s="30">
        <v>3750000</v>
      </c>
      <c r="H49" s="30">
        <v>3750000</v>
      </c>
      <c r="I49" s="30">
        <v>3750000</v>
      </c>
      <c r="J49" s="30">
        <v>3750000</v>
      </c>
      <c r="K49" s="30">
        <v>0</v>
      </c>
      <c r="L49" s="30">
        <v>0</v>
      </c>
      <c r="M49" s="30">
        <v>0</v>
      </c>
      <c r="N49" s="30">
        <v>0</v>
      </c>
      <c r="O49" s="30">
        <v>0</v>
      </c>
      <c r="P49" s="30">
        <f t="shared" si="13"/>
        <v>26250000</v>
      </c>
    </row>
    <row r="50" spans="1:16" ht="16.5" x14ac:dyDescent="0.2">
      <c r="A50" s="9" t="s">
        <v>59</v>
      </c>
      <c r="B50" s="30">
        <f>IFERROR(VLOOKUP(#REF!,[1]SIGEF!#REF!,15,0),0)</f>
        <v>0</v>
      </c>
      <c r="C50" s="30">
        <f>IFERROR(VLOOKUP(#REF!,[1]SIGEF!#REF!,15,0),0)</f>
        <v>0</v>
      </c>
      <c r="D50" s="30">
        <f>IFERROR(VLOOKUP(#REF!,[1]SIGEF!#REF!,15,0),0)</f>
        <v>0</v>
      </c>
      <c r="E50" s="30">
        <v>0</v>
      </c>
      <c r="F50" s="30">
        <v>0</v>
      </c>
      <c r="G50" s="30">
        <v>0</v>
      </c>
      <c r="H50" s="30">
        <v>0</v>
      </c>
      <c r="I50" s="30">
        <v>0</v>
      </c>
      <c r="J50" s="30">
        <v>0</v>
      </c>
      <c r="K50" s="30">
        <v>0</v>
      </c>
      <c r="L50" s="30">
        <v>0</v>
      </c>
      <c r="M50" s="30">
        <v>0</v>
      </c>
      <c r="N50" s="30">
        <v>0</v>
      </c>
      <c r="O50" s="30">
        <v>0</v>
      </c>
      <c r="P50" s="30">
        <f t="shared" si="13"/>
        <v>0</v>
      </c>
    </row>
    <row r="51" spans="1:16" ht="16.5" x14ac:dyDescent="0.2">
      <c r="A51" s="9" t="s">
        <v>60</v>
      </c>
      <c r="B51" s="30">
        <f>IFERROR(VLOOKUP(#REF!,[1]SIGEF!#REF!,15,0),0)</f>
        <v>0</v>
      </c>
      <c r="C51" s="30">
        <f>IFERROR(VLOOKUP(#REF!,[1]SIGEF!#REF!,15,0),0)</f>
        <v>0</v>
      </c>
      <c r="D51" s="30">
        <f>IFERROR(VLOOKUP(#REF!,[1]SIGEF!#REF!,15,0),0)</f>
        <v>0</v>
      </c>
      <c r="E51" s="30">
        <v>0</v>
      </c>
      <c r="F51" s="30">
        <v>0</v>
      </c>
      <c r="G51" s="30">
        <v>0</v>
      </c>
      <c r="H51" s="30">
        <v>0</v>
      </c>
      <c r="I51" s="30">
        <v>0</v>
      </c>
      <c r="J51" s="30">
        <v>0</v>
      </c>
      <c r="K51" s="30">
        <v>0</v>
      </c>
      <c r="L51" s="30">
        <v>0</v>
      </c>
      <c r="M51" s="30">
        <v>0</v>
      </c>
      <c r="N51" s="30">
        <v>0</v>
      </c>
      <c r="O51" s="30">
        <v>0</v>
      </c>
      <c r="P51" s="30">
        <f t="shared" si="13"/>
        <v>0</v>
      </c>
    </row>
    <row r="52" spans="1:16" x14ac:dyDescent="0.2">
      <c r="A52" s="9" t="s">
        <v>61</v>
      </c>
      <c r="B52" s="30">
        <f>IFERROR(VLOOKUP(#REF!,[1]SIGEF!#REF!,15,0),0)</f>
        <v>0</v>
      </c>
      <c r="C52" s="30">
        <f>IFERROR(VLOOKUP(#REF!,[1]SIGEF!#REF!,15,0),0)</f>
        <v>0</v>
      </c>
      <c r="D52" s="30">
        <f>IFERROR(VLOOKUP(#REF!,[1]SIGEF!#REF!,15,0),0)</f>
        <v>0</v>
      </c>
      <c r="E52" s="30">
        <v>0</v>
      </c>
      <c r="F52" s="30">
        <v>0</v>
      </c>
      <c r="G52" s="30">
        <v>0</v>
      </c>
      <c r="H52" s="30">
        <v>0</v>
      </c>
      <c r="I52" s="30">
        <v>0</v>
      </c>
      <c r="J52" s="30">
        <v>0</v>
      </c>
      <c r="K52" s="30">
        <v>0</v>
      </c>
      <c r="L52" s="30">
        <v>0</v>
      </c>
      <c r="M52" s="30">
        <v>0</v>
      </c>
      <c r="N52" s="30">
        <v>0</v>
      </c>
      <c r="O52" s="30">
        <v>0</v>
      </c>
      <c r="P52" s="30">
        <f t="shared" si="13"/>
        <v>0</v>
      </c>
    </row>
    <row r="53" spans="1:16" ht="16.5" x14ac:dyDescent="0.2">
      <c r="A53" s="9" t="s">
        <v>62</v>
      </c>
      <c r="B53" s="30">
        <f>IFERROR(VLOOKUP(#REF!,[1]SIGEF!#REF!,15,0),0)</f>
        <v>0</v>
      </c>
      <c r="C53" s="30">
        <f>IFERROR(VLOOKUP(#REF!,[1]SIGEF!#REF!,15,0),0)</f>
        <v>0</v>
      </c>
      <c r="D53" s="30">
        <f>IFERROR(VLOOKUP(#REF!,[1]SIGEF!#REF!,15,0),0)</f>
        <v>0</v>
      </c>
      <c r="E53" s="30">
        <v>0</v>
      </c>
      <c r="F53" s="30">
        <v>0</v>
      </c>
      <c r="G53" s="30">
        <v>0</v>
      </c>
      <c r="H53" s="30">
        <v>0</v>
      </c>
      <c r="I53" s="30">
        <v>0</v>
      </c>
      <c r="J53" s="30">
        <v>0</v>
      </c>
      <c r="K53" s="30">
        <v>0</v>
      </c>
      <c r="L53" s="30">
        <v>0</v>
      </c>
      <c r="M53" s="30">
        <v>0</v>
      </c>
      <c r="N53" s="30">
        <v>0</v>
      </c>
      <c r="O53" s="30">
        <v>0</v>
      </c>
      <c r="P53" s="30">
        <f t="shared" si="13"/>
        <v>0</v>
      </c>
    </row>
    <row r="54" spans="1:16" ht="16.149999999999999" customHeight="1" x14ac:dyDescent="0.2">
      <c r="A54" s="5" t="s">
        <v>63</v>
      </c>
      <c r="B54" s="28">
        <f t="shared" ref="B54:H54" si="17">B55+B56+B58+B59+B60+B62+B57+B63+B61</f>
        <v>16683253</v>
      </c>
      <c r="C54" s="28">
        <f t="shared" si="17"/>
        <v>32758253</v>
      </c>
      <c r="D54" s="28">
        <f t="shared" si="17"/>
        <v>0</v>
      </c>
      <c r="E54" s="28">
        <f t="shared" si="17"/>
        <v>83999.94</v>
      </c>
      <c r="F54" s="28">
        <f t="shared" si="17"/>
        <v>1007573.3200000001</v>
      </c>
      <c r="G54" s="28">
        <f t="shared" si="17"/>
        <v>451324.84</v>
      </c>
      <c r="H54" s="28">
        <f t="shared" si="17"/>
        <v>1082360.7999999998</v>
      </c>
      <c r="I54" s="28">
        <f t="shared" ref="I54:N54" si="18">I55+I56+I58+I59+I60+I62+I57+I63+I61</f>
        <v>232497.32000000004</v>
      </c>
      <c r="J54" s="28">
        <f t="shared" si="18"/>
        <v>565756.23</v>
      </c>
      <c r="K54" s="28">
        <f t="shared" si="18"/>
        <v>0</v>
      </c>
      <c r="L54" s="28">
        <f t="shared" si="18"/>
        <v>0</v>
      </c>
      <c r="M54" s="28">
        <f t="shared" si="18"/>
        <v>0</v>
      </c>
      <c r="N54" s="28">
        <f t="shared" si="18"/>
        <v>0</v>
      </c>
      <c r="O54" s="28">
        <f t="shared" ref="O54:P54" si="19">O55+O56+O58+O59+O60+O62+O57+O63+O61</f>
        <v>0</v>
      </c>
      <c r="P54" s="28">
        <f t="shared" si="19"/>
        <v>3423512.4499999997</v>
      </c>
    </row>
    <row r="55" spans="1:16" x14ac:dyDescent="0.2">
      <c r="A55" s="7" t="s">
        <v>64</v>
      </c>
      <c r="B55" s="30">
        <v>7700000</v>
      </c>
      <c r="C55" s="30">
        <v>17500000</v>
      </c>
      <c r="D55" s="30">
        <v>0</v>
      </c>
      <c r="E55" s="30">
        <v>83999.94</v>
      </c>
      <c r="F55" s="30">
        <v>16620.259999999998</v>
      </c>
      <c r="G55" s="30">
        <v>449200.84</v>
      </c>
      <c r="H55" s="30">
        <v>1004903.1199999999</v>
      </c>
      <c r="I55" s="30">
        <v>14999.98</v>
      </c>
      <c r="J55" s="30">
        <v>0</v>
      </c>
      <c r="K55" s="30">
        <v>0</v>
      </c>
      <c r="L55" s="30">
        <v>0</v>
      </c>
      <c r="M55" s="30">
        <v>0</v>
      </c>
      <c r="N55" s="30">
        <v>0</v>
      </c>
      <c r="O55" s="30">
        <v>0</v>
      </c>
      <c r="P55" s="30">
        <f t="shared" ref="P55:P60" si="20">D55+E55+F55+G55+H55+I55+J55+K55+L55+M55+N55+O55</f>
        <v>1569724.14</v>
      </c>
    </row>
    <row r="56" spans="1:16" ht="16.5" x14ac:dyDescent="0.2">
      <c r="A56" s="9" t="s">
        <v>65</v>
      </c>
      <c r="B56" s="30">
        <v>3970000</v>
      </c>
      <c r="C56" s="30">
        <v>5870000</v>
      </c>
      <c r="D56" s="30">
        <v>0</v>
      </c>
      <c r="E56" s="30">
        <v>0</v>
      </c>
      <c r="F56" s="30">
        <v>990953.06</v>
      </c>
      <c r="G56" s="30">
        <v>2124</v>
      </c>
      <c r="H56" s="30">
        <v>77457.679999999993</v>
      </c>
      <c r="I56" s="30">
        <v>0</v>
      </c>
      <c r="J56" s="30">
        <v>340376.23</v>
      </c>
      <c r="K56" s="30">
        <v>0</v>
      </c>
      <c r="L56" s="30">
        <v>0</v>
      </c>
      <c r="M56" s="30">
        <v>0</v>
      </c>
      <c r="N56" s="30">
        <v>0</v>
      </c>
      <c r="O56" s="30">
        <v>0</v>
      </c>
      <c r="P56" s="30">
        <f t="shared" si="20"/>
        <v>1410910.97</v>
      </c>
    </row>
    <row r="57" spans="1:16" x14ac:dyDescent="0.2">
      <c r="A57" s="9" t="s">
        <v>66</v>
      </c>
      <c r="B57" s="30">
        <v>0</v>
      </c>
      <c r="C57" s="30">
        <v>100000</v>
      </c>
      <c r="D57" s="30">
        <v>0</v>
      </c>
      <c r="E57" s="30">
        <v>0</v>
      </c>
      <c r="F57" s="30">
        <v>0</v>
      </c>
      <c r="G57" s="30">
        <v>0</v>
      </c>
      <c r="H57" s="30">
        <v>0</v>
      </c>
      <c r="I57" s="30">
        <v>0</v>
      </c>
      <c r="J57" s="30">
        <v>0</v>
      </c>
      <c r="K57" s="30">
        <v>0</v>
      </c>
      <c r="L57" s="30">
        <v>0</v>
      </c>
      <c r="M57" s="30">
        <v>0</v>
      </c>
      <c r="N57" s="30">
        <v>0</v>
      </c>
      <c r="O57" s="30">
        <v>0</v>
      </c>
      <c r="P57" s="30">
        <f t="shared" si="20"/>
        <v>0</v>
      </c>
    </row>
    <row r="58" spans="1:16" x14ac:dyDescent="0.2">
      <c r="A58" s="9" t="s">
        <v>67</v>
      </c>
      <c r="B58" s="30">
        <v>0</v>
      </c>
      <c r="C58" s="30">
        <v>25000</v>
      </c>
      <c r="D58" s="30">
        <v>0</v>
      </c>
      <c r="E58" s="30">
        <v>0</v>
      </c>
      <c r="F58" s="30">
        <v>0</v>
      </c>
      <c r="G58" s="30">
        <v>0</v>
      </c>
      <c r="H58" s="30">
        <v>0</v>
      </c>
      <c r="I58" s="30">
        <v>0</v>
      </c>
      <c r="J58" s="30">
        <v>0</v>
      </c>
      <c r="K58" s="30">
        <v>0</v>
      </c>
      <c r="L58" s="30">
        <v>0</v>
      </c>
      <c r="M58" s="30">
        <v>0</v>
      </c>
      <c r="N58" s="30">
        <v>0</v>
      </c>
      <c r="O58" s="30">
        <v>0</v>
      </c>
      <c r="P58" s="30">
        <f t="shared" si="20"/>
        <v>0</v>
      </c>
    </row>
    <row r="59" spans="1:16" x14ac:dyDescent="0.2">
      <c r="A59" s="9" t="s">
        <v>68</v>
      </c>
      <c r="B59" s="30">
        <v>5013253</v>
      </c>
      <c r="C59" s="30">
        <v>8763253</v>
      </c>
      <c r="D59" s="30">
        <v>0</v>
      </c>
      <c r="E59" s="30">
        <v>0</v>
      </c>
      <c r="F59" s="30">
        <v>0</v>
      </c>
      <c r="G59" s="30">
        <v>0</v>
      </c>
      <c r="H59" s="30">
        <v>0</v>
      </c>
      <c r="I59" s="30">
        <v>217497.34000000003</v>
      </c>
      <c r="J59" s="30">
        <v>225380</v>
      </c>
      <c r="K59" s="30">
        <v>0</v>
      </c>
      <c r="L59" s="30">
        <v>0</v>
      </c>
      <c r="M59" s="30">
        <v>0</v>
      </c>
      <c r="N59" s="30">
        <v>0</v>
      </c>
      <c r="O59" s="30">
        <v>0</v>
      </c>
      <c r="P59" s="30">
        <f t="shared" si="20"/>
        <v>442877.34</v>
      </c>
    </row>
    <row r="60" spans="1:16" x14ac:dyDescent="0.2">
      <c r="A60" s="9" t="s">
        <v>69</v>
      </c>
      <c r="B60" s="30">
        <v>0</v>
      </c>
      <c r="C60" s="30">
        <v>500000</v>
      </c>
      <c r="D60" s="30">
        <v>0</v>
      </c>
      <c r="E60" s="30">
        <v>0</v>
      </c>
      <c r="F60" s="30">
        <v>0</v>
      </c>
      <c r="G60" s="30">
        <v>0</v>
      </c>
      <c r="H60" s="30">
        <v>0</v>
      </c>
      <c r="I60" s="30">
        <v>0</v>
      </c>
      <c r="J60" s="30">
        <v>0</v>
      </c>
      <c r="K60" s="30">
        <v>0</v>
      </c>
      <c r="L60" s="30">
        <v>0</v>
      </c>
      <c r="M60" s="30">
        <v>0</v>
      </c>
      <c r="N60" s="30">
        <v>0</v>
      </c>
      <c r="O60" s="30">
        <v>0</v>
      </c>
      <c r="P60" s="30">
        <f t="shared" si="20"/>
        <v>0</v>
      </c>
    </row>
    <row r="61" spans="1:16" x14ac:dyDescent="0.2">
      <c r="A61" s="7" t="s">
        <v>70</v>
      </c>
      <c r="B61" s="30">
        <v>0</v>
      </c>
      <c r="C61" s="30">
        <v>0</v>
      </c>
      <c r="D61" s="30">
        <v>0</v>
      </c>
      <c r="E61" s="30">
        <v>0</v>
      </c>
      <c r="F61" s="30">
        <v>0</v>
      </c>
      <c r="G61" s="30">
        <v>0</v>
      </c>
      <c r="H61" s="30">
        <v>0</v>
      </c>
      <c r="I61" s="30">
        <v>0</v>
      </c>
      <c r="J61" s="30">
        <v>0</v>
      </c>
      <c r="K61" s="30">
        <v>0</v>
      </c>
      <c r="L61" s="30">
        <v>0</v>
      </c>
      <c r="M61" s="30">
        <v>0</v>
      </c>
      <c r="N61" s="30">
        <v>0</v>
      </c>
      <c r="O61" s="30">
        <v>0</v>
      </c>
      <c r="P61" s="30">
        <f t="shared" si="13"/>
        <v>0</v>
      </c>
    </row>
    <row r="62" spans="1:16" x14ac:dyDescent="0.2">
      <c r="A62" s="7" t="s">
        <v>71</v>
      </c>
      <c r="B62" s="30">
        <v>0</v>
      </c>
      <c r="C62" s="30">
        <v>0</v>
      </c>
      <c r="D62" s="30">
        <v>0</v>
      </c>
      <c r="E62" s="30">
        <v>0</v>
      </c>
      <c r="F62" s="30">
        <v>0</v>
      </c>
      <c r="G62" s="30">
        <v>0</v>
      </c>
      <c r="H62" s="30">
        <v>0</v>
      </c>
      <c r="I62" s="30">
        <v>0</v>
      </c>
      <c r="J62" s="30">
        <v>0</v>
      </c>
      <c r="K62" s="30">
        <v>0</v>
      </c>
      <c r="L62" s="30">
        <v>0</v>
      </c>
      <c r="M62" s="30">
        <v>0</v>
      </c>
      <c r="N62" s="30">
        <v>0</v>
      </c>
      <c r="O62" s="30">
        <v>0</v>
      </c>
      <c r="P62" s="30">
        <f t="shared" si="13"/>
        <v>0</v>
      </c>
    </row>
    <row r="63" spans="1:16" ht="16.5" x14ac:dyDescent="0.2">
      <c r="A63" s="9" t="s">
        <v>72</v>
      </c>
      <c r="B63" s="30">
        <v>0</v>
      </c>
      <c r="C63" s="30">
        <v>0</v>
      </c>
      <c r="D63" s="30">
        <v>0</v>
      </c>
      <c r="E63" s="30">
        <v>0</v>
      </c>
      <c r="F63" s="30">
        <v>0</v>
      </c>
      <c r="G63" s="30">
        <v>0</v>
      </c>
      <c r="H63" s="30">
        <v>0</v>
      </c>
      <c r="I63" s="30">
        <v>0</v>
      </c>
      <c r="J63" s="30">
        <v>0</v>
      </c>
      <c r="K63" s="30">
        <v>0</v>
      </c>
      <c r="L63" s="30">
        <v>0</v>
      </c>
      <c r="M63" s="30">
        <v>0</v>
      </c>
      <c r="N63" s="30">
        <v>0</v>
      </c>
      <c r="O63" s="30">
        <v>0</v>
      </c>
      <c r="P63" s="30">
        <f t="shared" si="13"/>
        <v>0</v>
      </c>
    </row>
    <row r="64" spans="1:16" x14ac:dyDescent="0.2">
      <c r="A64" s="13" t="s">
        <v>73</v>
      </c>
      <c r="B64" s="28">
        <f t="shared" ref="B64:C64" si="21">B65+B66+B67+B68</f>
        <v>0</v>
      </c>
      <c r="C64" s="28">
        <f t="shared" si="21"/>
        <v>14912149</v>
      </c>
      <c r="D64" s="28">
        <f t="shared" ref="D64:N64" si="22">D65+D66+D67+D68</f>
        <v>0</v>
      </c>
      <c r="E64" s="28">
        <f t="shared" si="22"/>
        <v>0</v>
      </c>
      <c r="F64" s="28">
        <f t="shared" si="22"/>
        <v>0</v>
      </c>
      <c r="G64" s="28">
        <f t="shared" si="22"/>
        <v>0</v>
      </c>
      <c r="H64" s="28">
        <f t="shared" si="22"/>
        <v>0</v>
      </c>
      <c r="I64" s="28">
        <f t="shared" si="22"/>
        <v>2117906.81</v>
      </c>
      <c r="J64" s="28">
        <f t="shared" si="22"/>
        <v>0</v>
      </c>
      <c r="K64" s="28">
        <f t="shared" si="22"/>
        <v>0</v>
      </c>
      <c r="L64" s="28">
        <f t="shared" si="22"/>
        <v>0</v>
      </c>
      <c r="M64" s="28">
        <f t="shared" si="22"/>
        <v>0</v>
      </c>
      <c r="N64" s="28">
        <f t="shared" si="22"/>
        <v>0</v>
      </c>
      <c r="O64" s="28">
        <f t="shared" ref="O64:P64" si="23">O65+O66+O67+O68</f>
        <v>0</v>
      </c>
      <c r="P64" s="28">
        <f t="shared" si="23"/>
        <v>2117906.81</v>
      </c>
    </row>
    <row r="65" spans="1:16" x14ac:dyDescent="0.2">
      <c r="A65" s="7" t="s">
        <v>74</v>
      </c>
      <c r="B65" s="30">
        <v>0</v>
      </c>
      <c r="C65" s="30">
        <v>11997204</v>
      </c>
      <c r="D65" s="30">
        <v>0</v>
      </c>
      <c r="E65" s="30">
        <v>0</v>
      </c>
      <c r="F65" s="30">
        <v>0</v>
      </c>
      <c r="G65" s="30">
        <v>0</v>
      </c>
      <c r="H65" s="30">
        <v>0</v>
      </c>
      <c r="I65" s="30">
        <v>1534918.08</v>
      </c>
      <c r="J65" s="30">
        <v>0</v>
      </c>
      <c r="K65" s="30">
        <v>0</v>
      </c>
      <c r="L65" s="30">
        <v>0</v>
      </c>
      <c r="M65" s="30">
        <v>0</v>
      </c>
      <c r="N65" s="30">
        <v>0</v>
      </c>
      <c r="O65" s="30">
        <v>0</v>
      </c>
      <c r="P65" s="30">
        <f t="shared" si="13"/>
        <v>1534918.08</v>
      </c>
    </row>
    <row r="66" spans="1:16" x14ac:dyDescent="0.2">
      <c r="A66" s="7" t="s">
        <v>75</v>
      </c>
      <c r="B66" s="30">
        <v>0</v>
      </c>
      <c r="C66" s="30">
        <v>2914945</v>
      </c>
      <c r="D66" s="30">
        <v>0</v>
      </c>
      <c r="E66" s="30">
        <v>0</v>
      </c>
      <c r="F66" s="30">
        <v>0</v>
      </c>
      <c r="G66" s="30">
        <v>0</v>
      </c>
      <c r="H66" s="30">
        <v>0</v>
      </c>
      <c r="I66" s="30">
        <v>582988.73</v>
      </c>
      <c r="J66" s="30">
        <v>0</v>
      </c>
      <c r="K66" s="30">
        <v>0</v>
      </c>
      <c r="L66" s="30">
        <v>0</v>
      </c>
      <c r="M66" s="30">
        <v>0</v>
      </c>
      <c r="N66" s="30">
        <v>0</v>
      </c>
      <c r="O66" s="30">
        <v>0</v>
      </c>
      <c r="P66" s="30">
        <f t="shared" si="13"/>
        <v>582988.73</v>
      </c>
    </row>
    <row r="67" spans="1:16" ht="19.149999999999999" customHeight="1" x14ac:dyDescent="0.2">
      <c r="A67" s="9" t="s">
        <v>76</v>
      </c>
      <c r="B67" s="30">
        <f>IFERROR(VLOOKUP(#REF!,[1]SIGEF!#REF!,15,0),0)</f>
        <v>0</v>
      </c>
      <c r="C67" s="30">
        <f>IFERROR(VLOOKUP(#REF!,[1]SIGEF!#REF!,15,0),0)</f>
        <v>0</v>
      </c>
      <c r="D67" s="30">
        <f>IFERROR(VLOOKUP(#REF!,[1]SIGEF!#REF!,15,0),0)</f>
        <v>0</v>
      </c>
      <c r="E67" s="30">
        <v>0</v>
      </c>
      <c r="F67" s="30">
        <v>0</v>
      </c>
      <c r="G67" s="30">
        <v>0</v>
      </c>
      <c r="H67" s="30">
        <v>0</v>
      </c>
      <c r="I67" s="30">
        <v>0</v>
      </c>
      <c r="J67" s="30">
        <v>0</v>
      </c>
      <c r="K67" s="30">
        <v>0</v>
      </c>
      <c r="L67" s="30">
        <v>0</v>
      </c>
      <c r="M67" s="30">
        <v>0</v>
      </c>
      <c r="N67" s="30">
        <v>0</v>
      </c>
      <c r="O67" s="30">
        <v>0</v>
      </c>
      <c r="P67" s="30">
        <f t="shared" si="13"/>
        <v>0</v>
      </c>
    </row>
    <row r="68" spans="1:16" ht="17.45" customHeight="1" x14ac:dyDescent="0.2">
      <c r="A68" s="9" t="s">
        <v>77</v>
      </c>
      <c r="B68" s="30">
        <f>IFERROR(VLOOKUP(#REF!,[1]SIGEF!#REF!,15,0),0)</f>
        <v>0</v>
      </c>
      <c r="C68" s="30">
        <f>IFERROR(VLOOKUP(#REF!,[1]SIGEF!#REF!,15,0),0)</f>
        <v>0</v>
      </c>
      <c r="D68" s="30">
        <f>IFERROR(VLOOKUP(#REF!,[1]SIGEF!#REF!,15,0),0)</f>
        <v>0</v>
      </c>
      <c r="E68" s="30">
        <v>0</v>
      </c>
      <c r="F68" s="30">
        <v>0</v>
      </c>
      <c r="G68" s="30">
        <v>0</v>
      </c>
      <c r="H68" s="30">
        <v>0</v>
      </c>
      <c r="I68" s="30">
        <v>0</v>
      </c>
      <c r="J68" s="30">
        <v>0</v>
      </c>
      <c r="K68" s="30">
        <v>0</v>
      </c>
      <c r="L68" s="30">
        <v>0</v>
      </c>
      <c r="M68" s="30">
        <v>0</v>
      </c>
      <c r="N68" s="30">
        <v>0</v>
      </c>
      <c r="O68" s="30">
        <v>0</v>
      </c>
      <c r="P68" s="30">
        <f t="shared" si="13"/>
        <v>0</v>
      </c>
    </row>
    <row r="69" spans="1:16" ht="18" customHeight="1" x14ac:dyDescent="0.2">
      <c r="A69" s="5" t="s">
        <v>78</v>
      </c>
      <c r="B69" s="28">
        <f t="shared" ref="B69:C69" si="24">SUM(B70:B71)</f>
        <v>0</v>
      </c>
      <c r="C69" s="28">
        <f t="shared" si="24"/>
        <v>0</v>
      </c>
      <c r="D69" s="28">
        <f t="shared" ref="D69:N69" si="25">SUM(D70:D71)</f>
        <v>0</v>
      </c>
      <c r="E69" s="28">
        <f t="shared" si="25"/>
        <v>0</v>
      </c>
      <c r="F69" s="28">
        <f t="shared" si="25"/>
        <v>0</v>
      </c>
      <c r="G69" s="28">
        <f t="shared" si="25"/>
        <v>0</v>
      </c>
      <c r="H69" s="28">
        <f t="shared" si="25"/>
        <v>0</v>
      </c>
      <c r="I69" s="28">
        <f t="shared" si="25"/>
        <v>0</v>
      </c>
      <c r="J69" s="28">
        <f t="shared" si="25"/>
        <v>0</v>
      </c>
      <c r="K69" s="28">
        <f t="shared" si="25"/>
        <v>0</v>
      </c>
      <c r="L69" s="28">
        <f t="shared" si="25"/>
        <v>0</v>
      </c>
      <c r="M69" s="28">
        <f t="shared" si="25"/>
        <v>0</v>
      </c>
      <c r="N69" s="28">
        <f t="shared" si="25"/>
        <v>0</v>
      </c>
      <c r="O69" s="28">
        <f t="shared" ref="O69:P69" si="26">SUM(O70:O71)</f>
        <v>0</v>
      </c>
      <c r="P69" s="28">
        <f t="shared" si="26"/>
        <v>0</v>
      </c>
    </row>
    <row r="70" spans="1:16" ht="12.6" customHeight="1" x14ac:dyDescent="0.2">
      <c r="A70" s="7" t="s">
        <v>79</v>
      </c>
      <c r="B70" s="30">
        <f>IFERROR(VLOOKUP(#REF!,[1]SIGEF!#REF!,15,0),0)</f>
        <v>0</v>
      </c>
      <c r="C70" s="30">
        <f>IFERROR(VLOOKUP(#REF!,[1]SIGEF!#REF!,15,0),0)</f>
        <v>0</v>
      </c>
      <c r="D70" s="30">
        <f>IFERROR(VLOOKUP(#REF!,[1]SIGEF!#REF!,15,0),0)</f>
        <v>0</v>
      </c>
      <c r="E70" s="30">
        <v>0</v>
      </c>
      <c r="F70" s="30">
        <v>0</v>
      </c>
      <c r="G70" s="30">
        <v>0</v>
      </c>
      <c r="H70" s="30">
        <v>0</v>
      </c>
      <c r="I70" s="30">
        <v>0</v>
      </c>
      <c r="J70" s="30">
        <v>0</v>
      </c>
      <c r="K70" s="30">
        <v>0</v>
      </c>
      <c r="L70" s="30">
        <v>0</v>
      </c>
      <c r="M70" s="30">
        <v>0</v>
      </c>
      <c r="N70" s="30">
        <v>0</v>
      </c>
      <c r="O70" s="30">
        <v>0</v>
      </c>
      <c r="P70" s="30">
        <f t="shared" si="13"/>
        <v>0</v>
      </c>
    </row>
    <row r="71" spans="1:16" ht="18.600000000000001" customHeight="1" x14ac:dyDescent="0.2">
      <c r="A71" s="9" t="s">
        <v>80</v>
      </c>
      <c r="B71" s="30">
        <f>IFERROR(VLOOKUP(#REF!,[1]SIGEF!#REF!,15,0),0)</f>
        <v>0</v>
      </c>
      <c r="C71" s="30">
        <f>IFERROR(VLOOKUP(#REF!,[1]SIGEF!#REF!,15,0),0)</f>
        <v>0</v>
      </c>
      <c r="D71" s="30">
        <f>IFERROR(VLOOKUP(#REF!,[1]SIGEF!#REF!,15,0),0)</f>
        <v>0</v>
      </c>
      <c r="E71" s="30">
        <v>0</v>
      </c>
      <c r="F71" s="30">
        <v>0</v>
      </c>
      <c r="G71" s="30">
        <v>0</v>
      </c>
      <c r="H71" s="30">
        <v>0</v>
      </c>
      <c r="I71" s="30">
        <v>0</v>
      </c>
      <c r="J71" s="30">
        <v>0</v>
      </c>
      <c r="K71" s="30">
        <v>0</v>
      </c>
      <c r="L71" s="30">
        <v>0</v>
      </c>
      <c r="M71" s="30">
        <v>0</v>
      </c>
      <c r="N71" s="30">
        <v>0</v>
      </c>
      <c r="O71" s="30">
        <v>0</v>
      </c>
      <c r="P71" s="30">
        <f t="shared" si="13"/>
        <v>0</v>
      </c>
    </row>
    <row r="72" spans="1:16" ht="19.899999999999999" customHeight="1" x14ac:dyDescent="0.2">
      <c r="A72" s="13" t="s">
        <v>81</v>
      </c>
      <c r="B72" s="28">
        <f t="shared" ref="B72:C72" si="27">SUM(B73:B75)</f>
        <v>0</v>
      </c>
      <c r="C72" s="28">
        <f t="shared" si="27"/>
        <v>0</v>
      </c>
      <c r="D72" s="28">
        <f t="shared" ref="D72:N72" si="28">SUM(D73:D75)</f>
        <v>0</v>
      </c>
      <c r="E72" s="28">
        <f t="shared" si="28"/>
        <v>0</v>
      </c>
      <c r="F72" s="28">
        <f t="shared" si="28"/>
        <v>0</v>
      </c>
      <c r="G72" s="28">
        <f t="shared" si="28"/>
        <v>0</v>
      </c>
      <c r="H72" s="28">
        <f t="shared" si="28"/>
        <v>0</v>
      </c>
      <c r="I72" s="28">
        <f t="shared" si="28"/>
        <v>0</v>
      </c>
      <c r="J72" s="28">
        <f t="shared" si="28"/>
        <v>0</v>
      </c>
      <c r="K72" s="28">
        <f t="shared" si="28"/>
        <v>0</v>
      </c>
      <c r="L72" s="28">
        <f t="shared" si="28"/>
        <v>0</v>
      </c>
      <c r="M72" s="28">
        <f t="shared" si="28"/>
        <v>0</v>
      </c>
      <c r="N72" s="28">
        <f t="shared" si="28"/>
        <v>0</v>
      </c>
      <c r="O72" s="28">
        <f t="shared" ref="O72:P72" si="29">SUM(O73:O75)</f>
        <v>0</v>
      </c>
      <c r="P72" s="28">
        <f t="shared" si="29"/>
        <v>0</v>
      </c>
    </row>
    <row r="73" spans="1:16" ht="17.45" customHeight="1" x14ac:dyDescent="0.2">
      <c r="A73" s="9" t="s">
        <v>82</v>
      </c>
      <c r="B73" s="30">
        <f>IFERROR(VLOOKUP(#REF!,[1]SIGEF!#REF!,15,0),0)</f>
        <v>0</v>
      </c>
      <c r="C73" s="30">
        <f>IFERROR(VLOOKUP(#REF!,[1]SIGEF!#REF!,15,0),0)</f>
        <v>0</v>
      </c>
      <c r="D73" s="30">
        <f>IFERROR(VLOOKUP(#REF!,[1]SIGEF!#REF!,15,0),0)</f>
        <v>0</v>
      </c>
      <c r="E73" s="30">
        <v>0</v>
      </c>
      <c r="F73" s="30">
        <v>0</v>
      </c>
      <c r="G73" s="30">
        <v>0</v>
      </c>
      <c r="H73" s="30">
        <v>0</v>
      </c>
      <c r="I73" s="30">
        <v>0</v>
      </c>
      <c r="J73" s="30">
        <v>0</v>
      </c>
      <c r="K73" s="30">
        <v>0</v>
      </c>
      <c r="L73" s="30">
        <v>0</v>
      </c>
      <c r="M73" s="30">
        <v>0</v>
      </c>
      <c r="N73" s="30">
        <v>0</v>
      </c>
      <c r="O73" s="30">
        <v>0</v>
      </c>
      <c r="P73" s="30">
        <f t="shared" si="13"/>
        <v>0</v>
      </c>
    </row>
    <row r="74" spans="1:16" ht="16.149999999999999" customHeight="1" x14ac:dyDescent="0.2">
      <c r="A74" s="9" t="s">
        <v>83</v>
      </c>
      <c r="B74" s="30">
        <f>IFERROR(VLOOKUP(#REF!,[1]SIGEF!#REF!,15,0),0)</f>
        <v>0</v>
      </c>
      <c r="C74" s="30">
        <f>IFERROR(VLOOKUP(#REF!,[1]SIGEF!#REF!,15,0),0)</f>
        <v>0</v>
      </c>
      <c r="D74" s="30">
        <f>IFERROR(VLOOKUP(#REF!,[1]SIGEF!#REF!,15,0),0)</f>
        <v>0</v>
      </c>
      <c r="E74" s="30">
        <v>0</v>
      </c>
      <c r="F74" s="30">
        <v>0</v>
      </c>
      <c r="G74" s="30">
        <v>0</v>
      </c>
      <c r="H74" s="30">
        <v>0</v>
      </c>
      <c r="I74" s="30">
        <v>0</v>
      </c>
      <c r="J74" s="30">
        <v>0</v>
      </c>
      <c r="K74" s="30">
        <v>0</v>
      </c>
      <c r="L74" s="30">
        <v>0</v>
      </c>
      <c r="M74" s="30">
        <v>0</v>
      </c>
      <c r="N74" s="30">
        <v>0</v>
      </c>
      <c r="O74" s="30">
        <v>0</v>
      </c>
      <c r="P74" s="30">
        <f t="shared" si="13"/>
        <v>0</v>
      </c>
    </row>
    <row r="75" spans="1:16" ht="21.6" customHeight="1" x14ac:dyDescent="0.2">
      <c r="A75" s="9" t="s">
        <v>84</v>
      </c>
      <c r="B75" s="30">
        <f>IFERROR(VLOOKUP(#REF!,[1]SIGEF!#REF!,15,0),0)</f>
        <v>0</v>
      </c>
      <c r="C75" s="30">
        <f>IFERROR(VLOOKUP(#REF!,[1]SIGEF!#REF!,15,0),0)</f>
        <v>0</v>
      </c>
      <c r="D75" s="30">
        <f>IFERROR(VLOOKUP(#REF!,[1]SIGEF!#REF!,15,0),0)</f>
        <v>0</v>
      </c>
      <c r="E75" s="30">
        <v>0</v>
      </c>
      <c r="F75" s="30">
        <v>0</v>
      </c>
      <c r="G75" s="30">
        <v>0</v>
      </c>
      <c r="H75" s="30">
        <v>0</v>
      </c>
      <c r="I75" s="30">
        <v>0</v>
      </c>
      <c r="J75" s="30">
        <v>0</v>
      </c>
      <c r="K75" s="30">
        <v>0</v>
      </c>
      <c r="L75" s="30">
        <v>0</v>
      </c>
      <c r="M75" s="30">
        <v>0</v>
      </c>
      <c r="N75" s="30">
        <v>0</v>
      </c>
      <c r="O75" s="30">
        <v>0</v>
      </c>
      <c r="P75" s="30">
        <f t="shared" si="13"/>
        <v>0</v>
      </c>
    </row>
    <row r="76" spans="1:16" x14ac:dyDescent="0.2">
      <c r="A76" s="4" t="s">
        <v>85</v>
      </c>
      <c r="B76" s="32">
        <f t="shared" ref="B76:C76" si="30">+B77+B80+B83</f>
        <v>0</v>
      </c>
      <c r="C76" s="32">
        <f t="shared" si="30"/>
        <v>0</v>
      </c>
      <c r="D76" s="32">
        <f t="shared" ref="D76:N76" si="31">+D77+D80+D83</f>
        <v>0</v>
      </c>
      <c r="E76" s="32">
        <f t="shared" si="31"/>
        <v>0</v>
      </c>
      <c r="F76" s="32">
        <f t="shared" si="31"/>
        <v>0</v>
      </c>
      <c r="G76" s="32">
        <f t="shared" si="31"/>
        <v>0</v>
      </c>
      <c r="H76" s="32">
        <f t="shared" si="31"/>
        <v>0</v>
      </c>
      <c r="I76" s="32">
        <f t="shared" si="31"/>
        <v>0</v>
      </c>
      <c r="J76" s="32">
        <f t="shared" si="31"/>
        <v>0</v>
      </c>
      <c r="K76" s="32">
        <f t="shared" si="31"/>
        <v>0</v>
      </c>
      <c r="L76" s="32">
        <f t="shared" si="31"/>
        <v>0</v>
      </c>
      <c r="M76" s="32">
        <f t="shared" si="31"/>
        <v>0</v>
      </c>
      <c r="N76" s="32">
        <f t="shared" si="31"/>
        <v>0</v>
      </c>
      <c r="O76" s="32">
        <f t="shared" ref="O76:P76" si="32">+O77+O80+O83</f>
        <v>0</v>
      </c>
      <c r="P76" s="32">
        <f t="shared" si="32"/>
        <v>0</v>
      </c>
    </row>
    <row r="77" spans="1:16" x14ac:dyDescent="0.2">
      <c r="A77" s="5" t="s">
        <v>86</v>
      </c>
      <c r="B77" s="28">
        <f t="shared" ref="B77:C77" si="33">SUM(B78:B79)</f>
        <v>0</v>
      </c>
      <c r="C77" s="28">
        <f t="shared" si="33"/>
        <v>0</v>
      </c>
      <c r="D77" s="28">
        <f t="shared" ref="D77:N77" si="34">SUM(D78:D79)</f>
        <v>0</v>
      </c>
      <c r="E77" s="28">
        <f t="shared" si="34"/>
        <v>0</v>
      </c>
      <c r="F77" s="28">
        <f t="shared" si="34"/>
        <v>0</v>
      </c>
      <c r="G77" s="28">
        <f t="shared" si="34"/>
        <v>0</v>
      </c>
      <c r="H77" s="28">
        <f t="shared" si="34"/>
        <v>0</v>
      </c>
      <c r="I77" s="28">
        <f t="shared" si="34"/>
        <v>0</v>
      </c>
      <c r="J77" s="28">
        <f t="shared" si="34"/>
        <v>0</v>
      </c>
      <c r="K77" s="28">
        <f t="shared" si="34"/>
        <v>0</v>
      </c>
      <c r="L77" s="28">
        <f t="shared" si="34"/>
        <v>0</v>
      </c>
      <c r="M77" s="28">
        <f t="shared" si="34"/>
        <v>0</v>
      </c>
      <c r="N77" s="28">
        <f t="shared" si="34"/>
        <v>0</v>
      </c>
      <c r="O77" s="28">
        <f t="shared" ref="O77:P77" si="35">SUM(O78:O79)</f>
        <v>0</v>
      </c>
      <c r="P77" s="28">
        <f t="shared" si="35"/>
        <v>0</v>
      </c>
    </row>
    <row r="78" spans="1:16" x14ac:dyDescent="0.2">
      <c r="A78" s="9" t="s">
        <v>87</v>
      </c>
      <c r="B78" s="30">
        <f>IFERROR(VLOOKUP(#REF!,[1]SIGEF!#REF!,14,0),0)</f>
        <v>0</v>
      </c>
      <c r="C78" s="30">
        <f>IFERROR(VLOOKUP(#REF!,[1]SIGEF!#REF!,14,0),0)</f>
        <v>0</v>
      </c>
      <c r="D78" s="30">
        <f>IFERROR(VLOOKUP(#REF!,[1]SIGEF!#REF!,14,0),0)</f>
        <v>0</v>
      </c>
      <c r="E78" s="30">
        <v>0</v>
      </c>
      <c r="F78" s="30">
        <v>0</v>
      </c>
      <c r="G78" s="30">
        <v>0</v>
      </c>
      <c r="H78" s="30">
        <v>0</v>
      </c>
      <c r="I78" s="30">
        <v>0</v>
      </c>
      <c r="J78" s="30">
        <v>0</v>
      </c>
      <c r="K78" s="30">
        <v>0</v>
      </c>
      <c r="L78" s="30">
        <v>0</v>
      </c>
      <c r="M78" s="30">
        <v>0</v>
      </c>
      <c r="N78" s="30">
        <v>0</v>
      </c>
      <c r="O78" s="30">
        <v>0</v>
      </c>
      <c r="P78" s="30">
        <f>D78+E78+F78+G78+H78+I78+J78+K78+L78+M78+N78+O78</f>
        <v>0</v>
      </c>
    </row>
    <row r="79" spans="1:16" x14ac:dyDescent="0.2">
      <c r="A79" s="9" t="s">
        <v>88</v>
      </c>
      <c r="B79" s="30">
        <f>IFERROR(VLOOKUP(#REF!,[1]SIGEF!#REF!,14,0),0)</f>
        <v>0</v>
      </c>
      <c r="C79" s="30">
        <f>IFERROR(VLOOKUP(#REF!,[1]SIGEF!#REF!,14,0),0)</f>
        <v>0</v>
      </c>
      <c r="D79" s="30">
        <f>IFERROR(VLOOKUP(#REF!,[1]SIGEF!#REF!,14,0),0)</f>
        <v>0</v>
      </c>
      <c r="E79" s="30">
        <v>0</v>
      </c>
      <c r="F79" s="30">
        <v>0</v>
      </c>
      <c r="G79" s="30">
        <v>0</v>
      </c>
      <c r="H79" s="30">
        <v>0</v>
      </c>
      <c r="I79" s="30">
        <v>0</v>
      </c>
      <c r="J79" s="30">
        <v>0</v>
      </c>
      <c r="K79" s="30">
        <v>0</v>
      </c>
      <c r="L79" s="30">
        <v>0</v>
      </c>
      <c r="M79" s="30">
        <v>0</v>
      </c>
      <c r="N79" s="30">
        <v>0</v>
      </c>
      <c r="O79" s="30">
        <v>0</v>
      </c>
      <c r="P79" s="30">
        <f>D79+E79+F79+G79+H79+I79+J79+K79+L79+M79+N79+O79</f>
        <v>0</v>
      </c>
    </row>
    <row r="80" spans="1:16" x14ac:dyDescent="0.2">
      <c r="A80" s="13" t="s">
        <v>89</v>
      </c>
      <c r="B80" s="28">
        <f t="shared" ref="B80:C80" si="36">SUM(B81:B82)</f>
        <v>0</v>
      </c>
      <c r="C80" s="28">
        <f t="shared" si="36"/>
        <v>0</v>
      </c>
      <c r="D80" s="28">
        <f t="shared" ref="D80:N80" si="37">SUM(D81:D82)</f>
        <v>0</v>
      </c>
      <c r="E80" s="28">
        <f t="shared" si="37"/>
        <v>0</v>
      </c>
      <c r="F80" s="28">
        <f t="shared" si="37"/>
        <v>0</v>
      </c>
      <c r="G80" s="28">
        <f t="shared" si="37"/>
        <v>0</v>
      </c>
      <c r="H80" s="28">
        <f t="shared" si="37"/>
        <v>0</v>
      </c>
      <c r="I80" s="28">
        <f t="shared" si="37"/>
        <v>0</v>
      </c>
      <c r="J80" s="28">
        <f t="shared" si="37"/>
        <v>0</v>
      </c>
      <c r="K80" s="28">
        <f t="shared" si="37"/>
        <v>0</v>
      </c>
      <c r="L80" s="28">
        <f t="shared" si="37"/>
        <v>0</v>
      </c>
      <c r="M80" s="28">
        <f t="shared" si="37"/>
        <v>0</v>
      </c>
      <c r="N80" s="28">
        <f t="shared" si="37"/>
        <v>0</v>
      </c>
      <c r="O80" s="28">
        <f t="shared" ref="O80:P80" si="38">SUM(O81:O82)</f>
        <v>0</v>
      </c>
      <c r="P80" s="28">
        <f t="shared" si="38"/>
        <v>0</v>
      </c>
    </row>
    <row r="81" spans="1:18" ht="17.45" customHeight="1" x14ac:dyDescent="0.2">
      <c r="A81" s="9" t="s">
        <v>90</v>
      </c>
      <c r="B81" s="30">
        <f>IFERROR(VLOOKUP(#REF!,[1]SIGEF!#REF!,15,0),0)</f>
        <v>0</v>
      </c>
      <c r="C81" s="30">
        <f>IFERROR(VLOOKUP(#REF!,[1]SIGEF!#REF!,15,0),0)</f>
        <v>0</v>
      </c>
      <c r="D81" s="30">
        <f>IFERROR(VLOOKUP(#REF!,[1]SIGEF!#REF!,15,0),0)</f>
        <v>0</v>
      </c>
      <c r="E81" s="30">
        <v>0</v>
      </c>
      <c r="F81" s="30">
        <v>0</v>
      </c>
      <c r="G81" s="30">
        <v>0</v>
      </c>
      <c r="H81" s="30">
        <v>0</v>
      </c>
      <c r="I81" s="30">
        <v>0</v>
      </c>
      <c r="J81" s="30">
        <v>0</v>
      </c>
      <c r="K81" s="30">
        <v>0</v>
      </c>
      <c r="L81" s="30">
        <v>0</v>
      </c>
      <c r="M81" s="30">
        <v>0</v>
      </c>
      <c r="N81" s="30">
        <v>0</v>
      </c>
      <c r="O81" s="30">
        <v>0</v>
      </c>
      <c r="P81" s="30">
        <f>D81+E81+F81+G81+H81+I81+J81+K81+L81+M81+N81+O81</f>
        <v>0</v>
      </c>
    </row>
    <row r="82" spans="1:18" x14ac:dyDescent="0.2">
      <c r="A82" s="9" t="s">
        <v>91</v>
      </c>
      <c r="B82" s="8">
        <f>IFERROR(VLOOKUP(#REF!,[1]SIGEF!#REF!,15,0),0)</f>
        <v>0</v>
      </c>
      <c r="C82" s="8">
        <f>IFERROR(VLOOKUP(#REF!,[1]SIGEF!#REF!,15,0),0)</f>
        <v>0</v>
      </c>
      <c r="D82" s="8">
        <f>IFERROR(VLOOKUP(#REF!,[1]SIGEF!#REF!,15,0),0)</f>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92</v>
      </c>
      <c r="B83" s="16">
        <f t="shared" ref="B83:P83" si="39">+B84</f>
        <v>0</v>
      </c>
      <c r="C83" s="16">
        <f t="shared" si="39"/>
        <v>0</v>
      </c>
      <c r="D83" s="16">
        <f t="shared" si="39"/>
        <v>0</v>
      </c>
      <c r="E83" s="16">
        <f t="shared" si="39"/>
        <v>0</v>
      </c>
      <c r="F83" s="16">
        <f t="shared" si="39"/>
        <v>0</v>
      </c>
      <c r="G83" s="16">
        <f t="shared" si="39"/>
        <v>0</v>
      </c>
      <c r="H83" s="16">
        <f t="shared" si="39"/>
        <v>0</v>
      </c>
      <c r="I83" s="16">
        <f t="shared" si="39"/>
        <v>0</v>
      </c>
      <c r="J83" s="16">
        <f t="shared" si="39"/>
        <v>0</v>
      </c>
      <c r="K83" s="16">
        <f t="shared" si="39"/>
        <v>0</v>
      </c>
      <c r="L83" s="16">
        <f t="shared" si="39"/>
        <v>0</v>
      </c>
      <c r="M83" s="16">
        <f t="shared" si="39"/>
        <v>0</v>
      </c>
      <c r="N83" s="16">
        <f t="shared" si="39"/>
        <v>0</v>
      </c>
      <c r="O83" s="16">
        <f t="shared" si="39"/>
        <v>0</v>
      </c>
      <c r="P83" s="16">
        <f t="shared" si="39"/>
        <v>0</v>
      </c>
    </row>
    <row r="84" spans="1:18" x14ac:dyDescent="0.2">
      <c r="A84" s="9" t="s">
        <v>93</v>
      </c>
      <c r="B84" s="8">
        <f>IFERROR(VLOOKUP(#REF!,[1]SIGEF!#REF!,15,0),0)</f>
        <v>0</v>
      </c>
      <c r="C84" s="8">
        <f>IFERROR(VLOOKUP(#REF!,[1]SIGEF!#REF!,15,0),0)</f>
        <v>0</v>
      </c>
      <c r="D84" s="8">
        <f>IFERROR(VLOOKUP(#REF!,[1]SIGEF!#REF!,15,0),0)</f>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94</v>
      </c>
      <c r="B85" s="17">
        <f t="shared" ref="B85:C85" si="40">B12+B18+B28+B38+B47+B54+B64</f>
        <v>2120275489</v>
      </c>
      <c r="C85" s="17">
        <f t="shared" si="40"/>
        <v>2175780769</v>
      </c>
      <c r="D85" s="17">
        <f t="shared" ref="D85:N85" si="41">D12+D18+D28+D38+D47+D54+D64</f>
        <v>105581309.03999999</v>
      </c>
      <c r="E85" s="17">
        <f t="shared" si="41"/>
        <v>162145189.20999998</v>
      </c>
      <c r="F85" s="17">
        <f t="shared" si="41"/>
        <v>172564235.09999996</v>
      </c>
      <c r="G85" s="17">
        <f t="shared" si="41"/>
        <v>128746741.14000002</v>
      </c>
      <c r="H85" s="17">
        <f t="shared" si="41"/>
        <v>216159376.81999999</v>
      </c>
      <c r="I85" s="17">
        <f t="shared" si="41"/>
        <v>154340611.19</v>
      </c>
      <c r="J85" s="17">
        <f t="shared" si="41"/>
        <v>164349511.10999998</v>
      </c>
      <c r="K85" s="17">
        <f t="shared" si="41"/>
        <v>0</v>
      </c>
      <c r="L85" s="17">
        <f t="shared" si="41"/>
        <v>0</v>
      </c>
      <c r="M85" s="17">
        <f t="shared" si="41"/>
        <v>0</v>
      </c>
      <c r="N85" s="17">
        <f t="shared" si="41"/>
        <v>0</v>
      </c>
      <c r="O85" s="17">
        <f t="shared" ref="O85" si="42">O12+O18+O28+O38+O47+O54+O64</f>
        <v>0</v>
      </c>
      <c r="P85" s="17">
        <f>P12+P18+P28+P38+P47+P54+P64</f>
        <v>1103886973.6099999</v>
      </c>
      <c r="Q85" s="46"/>
      <c r="R85" s="38"/>
    </row>
    <row r="86" spans="1:18" x14ac:dyDescent="0.2">
      <c r="A86" s="15" t="s">
        <v>108</v>
      </c>
      <c r="B86" s="15"/>
      <c r="C86" s="15"/>
      <c r="D86" s="25"/>
      <c r="E86" s="25"/>
      <c r="F86" s="25"/>
      <c r="G86" s="25"/>
      <c r="H86" s="25"/>
      <c r="I86" s="25"/>
      <c r="J86" s="25"/>
      <c r="K86" s="6"/>
      <c r="L86" s="6"/>
      <c r="M86" s="6"/>
      <c r="N86" s="11"/>
      <c r="O86" s="11"/>
      <c r="P86" s="11"/>
    </row>
    <row r="87" spans="1:18" ht="12" customHeight="1" x14ac:dyDescent="0.2">
      <c r="A87" s="53" t="s">
        <v>98</v>
      </c>
      <c r="B87" s="53"/>
      <c r="C87" s="53"/>
      <c r="D87" s="53"/>
      <c r="E87" s="53"/>
      <c r="F87" s="53"/>
      <c r="G87" s="53"/>
      <c r="H87" s="53"/>
      <c r="I87" s="53"/>
      <c r="J87" s="53"/>
      <c r="K87" s="11"/>
      <c r="L87" s="11"/>
      <c r="M87" s="11"/>
      <c r="N87" s="11"/>
      <c r="O87" s="11"/>
      <c r="P87" s="11"/>
    </row>
    <row r="88" spans="1:18" ht="14.25" customHeight="1" x14ac:dyDescent="0.2">
      <c r="A88" s="60" t="s">
        <v>99</v>
      </c>
      <c r="B88" s="60"/>
      <c r="C88" s="60"/>
      <c r="D88" s="60"/>
      <c r="E88" s="60"/>
      <c r="F88" s="60"/>
      <c r="G88" s="60"/>
      <c r="H88" s="60"/>
      <c r="I88" s="60"/>
      <c r="J88" s="60"/>
      <c r="K88" s="11"/>
      <c r="L88" s="11"/>
      <c r="M88" s="11"/>
      <c r="N88" s="11"/>
      <c r="O88" s="11"/>
      <c r="P88" s="11"/>
    </row>
    <row r="89" spans="1:18" ht="27" customHeight="1" x14ac:dyDescent="0.2">
      <c r="A89" s="53" t="s">
        <v>100</v>
      </c>
      <c r="B89" s="53"/>
      <c r="C89" s="53"/>
      <c r="D89" s="53"/>
      <c r="E89" s="53"/>
      <c r="F89" s="53"/>
      <c r="G89" s="53"/>
      <c r="H89" s="53"/>
      <c r="I89" s="53"/>
      <c r="J89" s="53"/>
      <c r="K89" s="11"/>
      <c r="L89" s="11"/>
      <c r="M89" s="11"/>
      <c r="N89" s="11"/>
      <c r="O89" s="11"/>
      <c r="P89" s="11"/>
    </row>
    <row r="90" spans="1:18" ht="42" customHeight="1" x14ac:dyDescent="0.2">
      <c r="A90" s="23"/>
      <c r="B90" s="22"/>
      <c r="C90" s="22"/>
      <c r="D90" s="22"/>
      <c r="E90" s="22"/>
      <c r="F90" s="22"/>
      <c r="G90" s="22"/>
      <c r="H90" s="22"/>
      <c r="I90" s="22"/>
      <c r="J90" s="22"/>
      <c r="K90" s="18"/>
      <c r="L90" s="18"/>
      <c r="M90" s="18"/>
      <c r="N90" s="24"/>
      <c r="O90" s="24"/>
      <c r="P90" s="21"/>
    </row>
    <row r="91" spans="1:18" s="12" customFormat="1" ht="15" x14ac:dyDescent="0.2">
      <c r="A91" s="19" t="s">
        <v>102</v>
      </c>
      <c r="N91" s="51" t="s">
        <v>101</v>
      </c>
      <c r="O91" s="51"/>
      <c r="P91" s="51"/>
    </row>
    <row r="92" spans="1:18" ht="15" x14ac:dyDescent="0.2">
      <c r="A92" s="20" t="s">
        <v>95</v>
      </c>
      <c r="B92" s="18"/>
      <c r="C92" s="18"/>
      <c r="D92" s="18"/>
      <c r="E92" s="18"/>
      <c r="F92" s="18"/>
      <c r="G92" s="18"/>
      <c r="H92" s="18"/>
      <c r="I92" s="18"/>
      <c r="J92" s="18"/>
      <c r="K92" s="18"/>
      <c r="L92" s="18"/>
      <c r="M92" s="18"/>
      <c r="N92" s="52" t="s">
        <v>96</v>
      </c>
      <c r="O92" s="52"/>
      <c r="P92" s="52"/>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A8:P8"/>
    <mergeCell ref="A3:P3"/>
    <mergeCell ref="A4:P4"/>
    <mergeCell ref="A5:P5"/>
    <mergeCell ref="A6:P6"/>
    <mergeCell ref="A7:P7"/>
    <mergeCell ref="N91:P91"/>
    <mergeCell ref="N92:P92"/>
    <mergeCell ref="A89:J89"/>
    <mergeCell ref="A9:A10"/>
    <mergeCell ref="B9:B10"/>
    <mergeCell ref="C9:C10"/>
    <mergeCell ref="D9:P9"/>
    <mergeCell ref="A87:J87"/>
    <mergeCell ref="A88:J88"/>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dimension ref="A7:O104"/>
  <sheetViews>
    <sheetView tabSelected="1" topLeftCell="A100" zoomScaleNormal="100" workbookViewId="0">
      <selection activeCell="J104" sqref="J104"/>
    </sheetView>
  </sheetViews>
  <sheetFormatPr baseColWidth="10" defaultColWidth="8.83203125" defaultRowHeight="12.75" x14ac:dyDescent="0.2"/>
  <cols>
    <col min="1" max="1" width="11.1640625" style="34" customWidth="1"/>
    <col min="2" max="2" width="7.6640625" style="41" customWidth="1"/>
    <col min="3" max="3" width="22.83203125" style="42" customWidth="1"/>
    <col min="4" max="4" width="59.1640625" style="34" customWidth="1"/>
    <col min="5" max="5" width="17.6640625" style="47" customWidth="1"/>
    <col min="6" max="16384" width="8.83203125" style="34"/>
  </cols>
  <sheetData>
    <row r="7" spans="1:15" ht="15.6" customHeight="1" x14ac:dyDescent="0.2">
      <c r="A7" s="68" t="s">
        <v>0</v>
      </c>
      <c r="B7" s="69"/>
      <c r="C7" s="69"/>
      <c r="D7" s="69"/>
      <c r="E7" s="69"/>
      <c r="F7" s="36"/>
      <c r="G7" s="36"/>
      <c r="H7" s="36"/>
      <c r="I7" s="36"/>
      <c r="J7" s="36"/>
      <c r="K7" s="36"/>
      <c r="L7" s="36"/>
      <c r="M7" s="36"/>
      <c r="N7" s="36"/>
      <c r="O7" s="36"/>
    </row>
    <row r="8" spans="1:15" ht="15.6" customHeight="1" x14ac:dyDescent="0.2">
      <c r="A8" s="68" t="s">
        <v>283</v>
      </c>
      <c r="B8" s="69"/>
      <c r="C8" s="69"/>
      <c r="D8" s="69"/>
      <c r="E8" s="69"/>
      <c r="F8" s="37"/>
      <c r="G8" s="37"/>
      <c r="H8" s="37"/>
      <c r="I8" s="37"/>
      <c r="J8" s="37"/>
      <c r="K8" s="37"/>
      <c r="L8" s="37"/>
      <c r="M8" s="37"/>
      <c r="N8" s="37"/>
      <c r="O8" s="37"/>
    </row>
    <row r="9" spans="1:15" ht="21" x14ac:dyDescent="0.2">
      <c r="A9" s="68" t="s">
        <v>138</v>
      </c>
      <c r="B9" s="69"/>
      <c r="C9" s="69"/>
      <c r="D9" s="69"/>
      <c r="E9" s="69"/>
    </row>
    <row r="10" spans="1:15" ht="15.6" customHeight="1" x14ac:dyDescent="0.2">
      <c r="A10" s="68" t="s">
        <v>109</v>
      </c>
      <c r="B10" s="69"/>
      <c r="C10" s="69"/>
      <c r="D10" s="69"/>
      <c r="E10" s="69"/>
    </row>
    <row r="11" spans="1:15" ht="34.15" customHeight="1" x14ac:dyDescent="0.25">
      <c r="A11" s="33" t="s">
        <v>104</v>
      </c>
      <c r="B11" s="40" t="s">
        <v>106</v>
      </c>
      <c r="C11" s="33" t="s">
        <v>139</v>
      </c>
      <c r="D11" s="33" t="s">
        <v>105</v>
      </c>
      <c r="E11" s="48" t="s">
        <v>103</v>
      </c>
    </row>
    <row r="12" spans="1:15" ht="49.9" customHeight="1" x14ac:dyDescent="0.2">
      <c r="A12" s="43">
        <v>44992</v>
      </c>
      <c r="B12" s="44">
        <v>2303</v>
      </c>
      <c r="C12" s="45" t="s">
        <v>140</v>
      </c>
      <c r="D12" s="45" t="s">
        <v>141</v>
      </c>
      <c r="E12" s="49">
        <v>22000</v>
      </c>
    </row>
    <row r="13" spans="1:15" ht="63.6" customHeight="1" x14ac:dyDescent="0.2">
      <c r="A13" s="43">
        <v>44992</v>
      </c>
      <c r="B13" s="44">
        <v>2304</v>
      </c>
      <c r="C13" s="45" t="s">
        <v>142</v>
      </c>
      <c r="D13" s="45" t="s">
        <v>143</v>
      </c>
      <c r="E13" s="49">
        <v>3000</v>
      </c>
    </row>
    <row r="14" spans="1:15" ht="52.9" customHeight="1" x14ac:dyDescent="0.2">
      <c r="A14" s="43">
        <v>44992</v>
      </c>
      <c r="B14" s="44">
        <v>2306</v>
      </c>
      <c r="C14" s="45" t="s">
        <v>140</v>
      </c>
      <c r="D14" s="45" t="s">
        <v>144</v>
      </c>
      <c r="E14" s="49">
        <v>22000</v>
      </c>
    </row>
    <row r="15" spans="1:15" ht="63.6" customHeight="1" x14ac:dyDescent="0.2">
      <c r="A15" s="43">
        <v>44992</v>
      </c>
      <c r="B15" s="44">
        <v>2309</v>
      </c>
      <c r="C15" s="45" t="s">
        <v>145</v>
      </c>
      <c r="D15" s="45" t="s">
        <v>146</v>
      </c>
      <c r="E15" s="49">
        <v>192812</v>
      </c>
    </row>
    <row r="16" spans="1:15" ht="46.15" customHeight="1" x14ac:dyDescent="0.2">
      <c r="A16" s="43">
        <v>44992</v>
      </c>
      <c r="B16" s="44">
        <v>2312</v>
      </c>
      <c r="C16" s="45" t="s">
        <v>0</v>
      </c>
      <c r="D16" s="45" t="s">
        <v>147</v>
      </c>
      <c r="E16" s="49">
        <v>5817000</v>
      </c>
    </row>
    <row r="17" spans="1:5" ht="63.6" customHeight="1" x14ac:dyDescent="0.2">
      <c r="A17" s="43">
        <v>44992</v>
      </c>
      <c r="B17" s="44">
        <v>2316</v>
      </c>
      <c r="C17" s="45" t="s">
        <v>148</v>
      </c>
      <c r="D17" s="45" t="s">
        <v>149</v>
      </c>
      <c r="E17" s="49">
        <v>223094.34</v>
      </c>
    </row>
    <row r="18" spans="1:5" ht="63.6" customHeight="1" x14ac:dyDescent="0.2">
      <c r="A18" s="43">
        <v>44992</v>
      </c>
      <c r="B18" s="44">
        <v>2317</v>
      </c>
      <c r="C18" s="45" t="s">
        <v>150</v>
      </c>
      <c r="D18" s="45" t="s">
        <v>151</v>
      </c>
      <c r="E18" s="49">
        <v>44604</v>
      </c>
    </row>
    <row r="19" spans="1:5" ht="63.6" customHeight="1" x14ac:dyDescent="0.2">
      <c r="A19" s="43">
        <v>44992</v>
      </c>
      <c r="B19" s="44">
        <v>2325</v>
      </c>
      <c r="C19" s="45" t="s">
        <v>152</v>
      </c>
      <c r="D19" s="45" t="s">
        <v>153</v>
      </c>
      <c r="E19" s="49">
        <v>29122.400000000001</v>
      </c>
    </row>
    <row r="20" spans="1:5" ht="63.6" customHeight="1" x14ac:dyDescent="0.2">
      <c r="A20" s="43">
        <v>44992</v>
      </c>
      <c r="B20" s="44">
        <v>2326</v>
      </c>
      <c r="C20" s="45" t="s">
        <v>154</v>
      </c>
      <c r="D20" s="45" t="s">
        <v>155</v>
      </c>
      <c r="E20" s="49">
        <v>307287.53000000003</v>
      </c>
    </row>
    <row r="21" spans="1:5" ht="63.6" customHeight="1" x14ac:dyDescent="0.2">
      <c r="A21" s="43">
        <v>44992</v>
      </c>
      <c r="B21" s="44">
        <v>2329</v>
      </c>
      <c r="C21" s="45" t="s">
        <v>156</v>
      </c>
      <c r="D21" s="45" t="s">
        <v>157</v>
      </c>
      <c r="E21" s="49">
        <v>177000</v>
      </c>
    </row>
    <row r="22" spans="1:5" ht="48" customHeight="1" x14ac:dyDescent="0.2">
      <c r="A22" s="43">
        <v>44992</v>
      </c>
      <c r="B22" s="44">
        <v>2332</v>
      </c>
      <c r="C22" s="45" t="s">
        <v>158</v>
      </c>
      <c r="D22" s="45" t="s">
        <v>159</v>
      </c>
      <c r="E22" s="49">
        <v>660328</v>
      </c>
    </row>
    <row r="23" spans="1:5" ht="63.6" customHeight="1" x14ac:dyDescent="0.2">
      <c r="A23" s="43">
        <v>44992</v>
      </c>
      <c r="B23" s="44">
        <v>2334</v>
      </c>
      <c r="C23" s="45" t="s">
        <v>160</v>
      </c>
      <c r="D23" s="45" t="s">
        <v>161</v>
      </c>
      <c r="E23" s="49">
        <v>6900</v>
      </c>
    </row>
    <row r="24" spans="1:5" ht="51" customHeight="1" x14ac:dyDescent="0.2">
      <c r="A24" s="43">
        <v>44992</v>
      </c>
      <c r="B24" s="44">
        <v>2345</v>
      </c>
      <c r="C24" s="45" t="s">
        <v>126</v>
      </c>
      <c r="D24" s="45" t="s">
        <v>162</v>
      </c>
      <c r="E24" s="49">
        <v>15500</v>
      </c>
    </row>
    <row r="25" spans="1:5" ht="52.15" customHeight="1" x14ac:dyDescent="0.2">
      <c r="A25" s="43">
        <v>45053</v>
      </c>
      <c r="B25" s="44">
        <v>2366</v>
      </c>
      <c r="C25" s="45" t="s">
        <v>135</v>
      </c>
      <c r="D25" s="45" t="s">
        <v>136</v>
      </c>
      <c r="E25" s="49">
        <v>149270</v>
      </c>
    </row>
    <row r="26" spans="1:5" ht="55.15" customHeight="1" x14ac:dyDescent="0.2">
      <c r="A26" s="43">
        <v>45053</v>
      </c>
      <c r="B26" s="44">
        <v>2380</v>
      </c>
      <c r="C26" s="45" t="s">
        <v>163</v>
      </c>
      <c r="D26" s="45" t="s">
        <v>164</v>
      </c>
      <c r="E26" s="49">
        <v>1136696.71</v>
      </c>
    </row>
    <row r="27" spans="1:5" ht="51" x14ac:dyDescent="0.2">
      <c r="A27" s="43">
        <v>45053</v>
      </c>
      <c r="B27" s="44">
        <v>2382</v>
      </c>
      <c r="C27" s="45" t="s">
        <v>165</v>
      </c>
      <c r="D27" s="45" t="s">
        <v>166</v>
      </c>
      <c r="E27" s="49">
        <v>177649.96</v>
      </c>
    </row>
    <row r="28" spans="1:5" ht="76.5" x14ac:dyDescent="0.2">
      <c r="A28" s="43">
        <v>45084</v>
      </c>
      <c r="B28" s="44">
        <v>2391</v>
      </c>
      <c r="C28" s="45" t="s">
        <v>130</v>
      </c>
      <c r="D28" s="45" t="s">
        <v>167</v>
      </c>
      <c r="E28" s="49">
        <v>5100000</v>
      </c>
    </row>
    <row r="29" spans="1:5" ht="55.15" customHeight="1" x14ac:dyDescent="0.2">
      <c r="A29" s="43">
        <v>45084</v>
      </c>
      <c r="B29" s="44">
        <v>2394</v>
      </c>
      <c r="C29" s="45" t="s">
        <v>132</v>
      </c>
      <c r="D29" s="45" t="s">
        <v>168</v>
      </c>
      <c r="E29" s="49">
        <v>91502.510000000009</v>
      </c>
    </row>
    <row r="30" spans="1:5" ht="76.5" x14ac:dyDescent="0.2">
      <c r="A30" s="43">
        <v>45084</v>
      </c>
      <c r="B30" s="44">
        <v>2396</v>
      </c>
      <c r="C30" s="45" t="s">
        <v>169</v>
      </c>
      <c r="D30" s="45" t="s">
        <v>170</v>
      </c>
      <c r="E30" s="49">
        <v>131250</v>
      </c>
    </row>
    <row r="31" spans="1:5" ht="63.6" customHeight="1" x14ac:dyDescent="0.2">
      <c r="A31" s="43">
        <v>45084</v>
      </c>
      <c r="B31" s="44">
        <v>2398</v>
      </c>
      <c r="C31" s="45" t="s">
        <v>128</v>
      </c>
      <c r="D31" s="45" t="s">
        <v>171</v>
      </c>
      <c r="E31" s="49">
        <v>4800</v>
      </c>
    </row>
    <row r="32" spans="1:5" ht="63.6" customHeight="1" x14ac:dyDescent="0.2">
      <c r="A32" s="43">
        <v>45114</v>
      </c>
      <c r="B32" s="44">
        <v>2406</v>
      </c>
      <c r="C32" s="45" t="s">
        <v>111</v>
      </c>
      <c r="D32" s="45" t="s">
        <v>172</v>
      </c>
      <c r="E32" s="49">
        <v>47163.46</v>
      </c>
    </row>
    <row r="33" spans="1:5" ht="66" customHeight="1" x14ac:dyDescent="0.2">
      <c r="A33" s="43">
        <v>45114</v>
      </c>
      <c r="B33" s="44">
        <v>2408</v>
      </c>
      <c r="C33" s="45" t="s">
        <v>112</v>
      </c>
      <c r="D33" s="45" t="s">
        <v>173</v>
      </c>
      <c r="E33" s="49">
        <v>77185.72</v>
      </c>
    </row>
    <row r="34" spans="1:5" ht="40.9" customHeight="1" x14ac:dyDescent="0.2">
      <c r="A34" s="43">
        <v>45114</v>
      </c>
      <c r="B34" s="44">
        <v>2421</v>
      </c>
      <c r="C34" s="45" t="s">
        <v>0</v>
      </c>
      <c r="D34" s="45" t="s">
        <v>174</v>
      </c>
      <c r="E34" s="49">
        <v>9714759</v>
      </c>
    </row>
    <row r="35" spans="1:5" ht="48" customHeight="1" x14ac:dyDescent="0.2">
      <c r="A35" s="43">
        <v>45114</v>
      </c>
      <c r="B35" s="44">
        <v>2422</v>
      </c>
      <c r="C35" s="45" t="s">
        <v>0</v>
      </c>
      <c r="D35" s="45" t="s">
        <v>175</v>
      </c>
      <c r="E35" s="49">
        <v>2000000</v>
      </c>
    </row>
    <row r="36" spans="1:5" ht="45" customHeight="1" x14ac:dyDescent="0.2">
      <c r="A36" s="43">
        <v>45114</v>
      </c>
      <c r="B36" s="44">
        <v>2424</v>
      </c>
      <c r="C36" s="45" t="s">
        <v>0</v>
      </c>
      <c r="D36" s="45" t="s">
        <v>176</v>
      </c>
      <c r="E36" s="49">
        <v>1525768</v>
      </c>
    </row>
    <row r="37" spans="1:5" ht="46.15" customHeight="1" x14ac:dyDescent="0.2">
      <c r="A37" s="43">
        <v>45114</v>
      </c>
      <c r="B37" s="44">
        <v>2426</v>
      </c>
      <c r="C37" s="45" t="s">
        <v>0</v>
      </c>
      <c r="D37" s="45" t="s">
        <v>177</v>
      </c>
      <c r="E37" s="49">
        <v>583334</v>
      </c>
    </row>
    <row r="38" spans="1:5" ht="63.6" customHeight="1" x14ac:dyDescent="0.2">
      <c r="A38" s="43">
        <v>45206</v>
      </c>
      <c r="B38" s="44">
        <v>2436</v>
      </c>
      <c r="C38" s="45" t="s">
        <v>115</v>
      </c>
      <c r="D38" s="45" t="s">
        <v>178</v>
      </c>
      <c r="E38" s="49">
        <v>13272260</v>
      </c>
    </row>
    <row r="39" spans="1:5" ht="51" customHeight="1" x14ac:dyDescent="0.2">
      <c r="A39" s="43">
        <v>45206</v>
      </c>
      <c r="B39" s="44">
        <v>2438</v>
      </c>
      <c r="C39" s="45" t="s">
        <v>118</v>
      </c>
      <c r="D39" s="45" t="s">
        <v>179</v>
      </c>
      <c r="E39" s="49">
        <v>2759167</v>
      </c>
    </row>
    <row r="40" spans="1:5" ht="63.6" customHeight="1" x14ac:dyDescent="0.2">
      <c r="A40" s="43">
        <v>45206</v>
      </c>
      <c r="B40" s="44">
        <v>2441</v>
      </c>
      <c r="C40" s="45" t="s">
        <v>124</v>
      </c>
      <c r="D40" s="45" t="s">
        <v>180</v>
      </c>
      <c r="E40" s="49">
        <v>57326</v>
      </c>
    </row>
    <row r="41" spans="1:5" ht="51.6" customHeight="1" x14ac:dyDescent="0.2">
      <c r="A41" s="43">
        <v>45206</v>
      </c>
      <c r="B41" s="44">
        <v>2443</v>
      </c>
      <c r="C41" s="45" t="s">
        <v>113</v>
      </c>
      <c r="D41" s="45" t="s">
        <v>181</v>
      </c>
      <c r="E41" s="49">
        <v>100000</v>
      </c>
    </row>
    <row r="42" spans="1:5" ht="63.6" customHeight="1" x14ac:dyDescent="0.2">
      <c r="A42" s="43">
        <v>45206</v>
      </c>
      <c r="B42" s="44">
        <v>2445</v>
      </c>
      <c r="C42" s="45" t="s">
        <v>182</v>
      </c>
      <c r="D42" s="45" t="s">
        <v>183</v>
      </c>
      <c r="E42" s="49">
        <v>2313798.5</v>
      </c>
    </row>
    <row r="43" spans="1:5" ht="43.9" customHeight="1" x14ac:dyDescent="0.2">
      <c r="A43" s="43">
        <v>45206</v>
      </c>
      <c r="B43" s="44">
        <v>2446</v>
      </c>
      <c r="C43" s="45" t="s">
        <v>117</v>
      </c>
      <c r="D43" s="45" t="s">
        <v>184</v>
      </c>
      <c r="E43" s="49">
        <v>385862.66000000003</v>
      </c>
    </row>
    <row r="44" spans="1:5" ht="52.15" customHeight="1" x14ac:dyDescent="0.2">
      <c r="A44" s="43">
        <v>45206</v>
      </c>
      <c r="B44" s="44">
        <v>2449</v>
      </c>
      <c r="C44" s="45" t="s">
        <v>127</v>
      </c>
      <c r="D44" s="45" t="s">
        <v>185</v>
      </c>
      <c r="E44" s="49">
        <v>85723</v>
      </c>
    </row>
    <row r="45" spans="1:5" ht="52.15" customHeight="1" x14ac:dyDescent="0.2">
      <c r="A45" s="43">
        <v>45206</v>
      </c>
      <c r="B45" s="44">
        <v>2451</v>
      </c>
      <c r="C45" s="45" t="s">
        <v>186</v>
      </c>
      <c r="D45" s="45" t="s">
        <v>187</v>
      </c>
      <c r="E45" s="49">
        <v>497688.6</v>
      </c>
    </row>
    <row r="46" spans="1:5" ht="46.9" customHeight="1" x14ac:dyDescent="0.2">
      <c r="A46" s="43">
        <v>45206</v>
      </c>
      <c r="B46" s="44">
        <v>2455</v>
      </c>
      <c r="C46" s="45" t="s">
        <v>188</v>
      </c>
      <c r="D46" s="45" t="s">
        <v>189</v>
      </c>
      <c r="E46" s="49">
        <v>50000</v>
      </c>
    </row>
    <row r="47" spans="1:5" ht="63.6" customHeight="1" x14ac:dyDescent="0.2">
      <c r="A47" s="43">
        <v>45206</v>
      </c>
      <c r="B47" s="44">
        <v>2462</v>
      </c>
      <c r="C47" s="45" t="s">
        <v>190</v>
      </c>
      <c r="D47" s="45" t="s">
        <v>191</v>
      </c>
      <c r="E47" s="49">
        <v>650947</v>
      </c>
    </row>
    <row r="48" spans="1:5" ht="63.6" customHeight="1" x14ac:dyDescent="0.2">
      <c r="A48" s="43">
        <v>45206</v>
      </c>
      <c r="B48" s="44">
        <v>2464</v>
      </c>
      <c r="C48" s="45" t="s">
        <v>192</v>
      </c>
      <c r="D48" s="45" t="s">
        <v>193</v>
      </c>
      <c r="E48" s="49">
        <v>35400</v>
      </c>
    </row>
    <row r="49" spans="1:5" ht="63.6" customHeight="1" x14ac:dyDescent="0.2">
      <c r="A49" s="43">
        <v>45206</v>
      </c>
      <c r="B49" s="44">
        <v>2466</v>
      </c>
      <c r="C49" s="45" t="s">
        <v>194</v>
      </c>
      <c r="D49" s="45" t="s">
        <v>195</v>
      </c>
      <c r="E49" s="49">
        <v>6200</v>
      </c>
    </row>
    <row r="50" spans="1:5" ht="70.150000000000006" customHeight="1" x14ac:dyDescent="0.2">
      <c r="A50" s="43">
        <v>45206</v>
      </c>
      <c r="B50" s="44">
        <v>2471</v>
      </c>
      <c r="C50" s="45" t="s">
        <v>196</v>
      </c>
      <c r="D50" s="45" t="s">
        <v>197</v>
      </c>
      <c r="E50" s="49">
        <v>207090</v>
      </c>
    </row>
    <row r="51" spans="1:5" ht="64.150000000000006" customHeight="1" x14ac:dyDescent="0.2">
      <c r="A51" s="43">
        <v>45206</v>
      </c>
      <c r="B51" s="44">
        <v>2475</v>
      </c>
      <c r="C51" s="45" t="s">
        <v>125</v>
      </c>
      <c r="D51" s="45" t="s">
        <v>198</v>
      </c>
      <c r="E51" s="49">
        <v>89580</v>
      </c>
    </row>
    <row r="52" spans="1:5" ht="74.45" customHeight="1" x14ac:dyDescent="0.2">
      <c r="A52" s="43">
        <v>45206</v>
      </c>
      <c r="B52" s="44">
        <v>2478</v>
      </c>
      <c r="C52" s="45" t="s">
        <v>199</v>
      </c>
      <c r="D52" s="45" t="s">
        <v>200</v>
      </c>
      <c r="E52" s="49">
        <v>2027642.21</v>
      </c>
    </row>
    <row r="53" spans="1:5" ht="69.75" customHeight="1" x14ac:dyDescent="0.2">
      <c r="A53" s="43">
        <v>45237</v>
      </c>
      <c r="B53" s="44">
        <v>2482</v>
      </c>
      <c r="C53" s="45" t="s">
        <v>201</v>
      </c>
      <c r="D53" s="45" t="s">
        <v>202</v>
      </c>
      <c r="E53" s="49">
        <v>875000</v>
      </c>
    </row>
    <row r="54" spans="1:5" ht="54" customHeight="1" x14ac:dyDescent="0.2">
      <c r="A54" s="43">
        <v>45237</v>
      </c>
      <c r="B54" s="44">
        <v>2485</v>
      </c>
      <c r="C54" s="45" t="s">
        <v>203</v>
      </c>
      <c r="D54" s="45" t="s">
        <v>204</v>
      </c>
      <c r="E54" s="49">
        <v>215451.86</v>
      </c>
    </row>
    <row r="55" spans="1:5" ht="38.450000000000003" customHeight="1" x14ac:dyDescent="0.2">
      <c r="A55" s="43">
        <v>45237</v>
      </c>
      <c r="B55" s="44">
        <v>2487</v>
      </c>
      <c r="C55" s="45" t="s">
        <v>0</v>
      </c>
      <c r="D55" s="45" t="s">
        <v>205</v>
      </c>
      <c r="E55" s="49">
        <v>20650</v>
      </c>
    </row>
    <row r="56" spans="1:5" ht="54" customHeight="1" x14ac:dyDescent="0.2">
      <c r="A56" s="43">
        <v>45237</v>
      </c>
      <c r="B56" s="44">
        <v>2490</v>
      </c>
      <c r="C56" s="45" t="s">
        <v>206</v>
      </c>
      <c r="D56" s="45" t="s">
        <v>207</v>
      </c>
      <c r="E56" s="49">
        <v>201957</v>
      </c>
    </row>
    <row r="57" spans="1:5" ht="51" x14ac:dyDescent="0.2">
      <c r="A57" s="43">
        <v>45237</v>
      </c>
      <c r="B57" s="44">
        <v>2492</v>
      </c>
      <c r="C57" s="45" t="s">
        <v>208</v>
      </c>
      <c r="D57" s="45" t="s">
        <v>209</v>
      </c>
      <c r="E57" s="49">
        <v>225380</v>
      </c>
    </row>
    <row r="58" spans="1:5" ht="51" x14ac:dyDescent="0.2">
      <c r="A58" s="43">
        <v>45237</v>
      </c>
      <c r="B58" s="44">
        <v>2494</v>
      </c>
      <c r="C58" s="45" t="s">
        <v>119</v>
      </c>
      <c r="D58" s="45" t="s">
        <v>210</v>
      </c>
      <c r="E58" s="49">
        <v>100000</v>
      </c>
    </row>
    <row r="59" spans="1:5" ht="51" x14ac:dyDescent="0.2">
      <c r="A59" s="43">
        <v>45237</v>
      </c>
      <c r="B59" s="44">
        <v>2496</v>
      </c>
      <c r="C59" s="45" t="s">
        <v>211</v>
      </c>
      <c r="D59" s="45" t="s">
        <v>212</v>
      </c>
      <c r="E59" s="49">
        <v>84960</v>
      </c>
    </row>
    <row r="60" spans="1:5" ht="38.25" x14ac:dyDescent="0.2">
      <c r="A60" s="43">
        <v>45237</v>
      </c>
      <c r="B60" s="44">
        <v>2499</v>
      </c>
      <c r="C60" s="45" t="s">
        <v>116</v>
      </c>
      <c r="D60" s="45" t="s">
        <v>213</v>
      </c>
      <c r="E60" s="49">
        <v>4939956.74</v>
      </c>
    </row>
    <row r="61" spans="1:5" ht="73.150000000000006" customHeight="1" x14ac:dyDescent="0.2">
      <c r="A61" s="43">
        <v>45237</v>
      </c>
      <c r="B61" s="44">
        <v>2503</v>
      </c>
      <c r="C61" s="45" t="s">
        <v>129</v>
      </c>
      <c r="D61" s="45" t="s">
        <v>214</v>
      </c>
      <c r="E61" s="49">
        <v>60932.84</v>
      </c>
    </row>
    <row r="62" spans="1:5" ht="55.5" customHeight="1" x14ac:dyDescent="0.2">
      <c r="A62" s="43" t="s">
        <v>215</v>
      </c>
      <c r="B62" s="44">
        <v>2528</v>
      </c>
      <c r="C62" s="45" t="s">
        <v>216</v>
      </c>
      <c r="D62" s="45" t="s">
        <v>217</v>
      </c>
      <c r="E62" s="49">
        <v>189207.1</v>
      </c>
    </row>
    <row r="63" spans="1:5" ht="52.9" customHeight="1" x14ac:dyDescent="0.2">
      <c r="A63" s="43" t="s">
        <v>215</v>
      </c>
      <c r="B63" s="44">
        <v>2530</v>
      </c>
      <c r="C63" s="45" t="s">
        <v>218</v>
      </c>
      <c r="D63" s="45" t="s">
        <v>219</v>
      </c>
      <c r="E63" s="49">
        <v>375865.60000000003</v>
      </c>
    </row>
    <row r="64" spans="1:5" ht="58.5" customHeight="1" x14ac:dyDescent="0.2">
      <c r="A64" s="43" t="s">
        <v>215</v>
      </c>
      <c r="B64" s="44">
        <v>2532</v>
      </c>
      <c r="C64" s="45" t="s">
        <v>220</v>
      </c>
      <c r="D64" s="45" t="s">
        <v>221</v>
      </c>
      <c r="E64" s="49">
        <v>51040.9</v>
      </c>
    </row>
    <row r="65" spans="1:5" ht="49.15" customHeight="1" x14ac:dyDescent="0.2">
      <c r="A65" s="43" t="s">
        <v>215</v>
      </c>
      <c r="B65" s="44">
        <v>2534</v>
      </c>
      <c r="C65" s="45" t="s">
        <v>222</v>
      </c>
      <c r="D65" s="45" t="s">
        <v>223</v>
      </c>
      <c r="E65" s="49">
        <v>390580</v>
      </c>
    </row>
    <row r="66" spans="1:5" ht="50.45" customHeight="1" x14ac:dyDescent="0.2">
      <c r="A66" s="43" t="s">
        <v>215</v>
      </c>
      <c r="B66" s="44">
        <v>2537</v>
      </c>
      <c r="C66" s="45" t="s">
        <v>224</v>
      </c>
      <c r="D66" s="45" t="s">
        <v>225</v>
      </c>
      <c r="E66" s="49">
        <v>276977.53999999998</v>
      </c>
    </row>
    <row r="67" spans="1:5" ht="52.9" customHeight="1" x14ac:dyDescent="0.2">
      <c r="A67" s="43" t="s">
        <v>215</v>
      </c>
      <c r="B67" s="44">
        <v>2538</v>
      </c>
      <c r="C67" s="45" t="s">
        <v>226</v>
      </c>
      <c r="D67" s="45" t="s">
        <v>227</v>
      </c>
      <c r="E67" s="49">
        <v>107380</v>
      </c>
    </row>
    <row r="68" spans="1:5" ht="63.6" customHeight="1" x14ac:dyDescent="0.2">
      <c r="A68" s="43" t="s">
        <v>215</v>
      </c>
      <c r="B68" s="44">
        <v>2548</v>
      </c>
      <c r="C68" s="45" t="s">
        <v>228</v>
      </c>
      <c r="D68" s="45" t="s">
        <v>229</v>
      </c>
      <c r="E68" s="49">
        <v>191160</v>
      </c>
    </row>
    <row r="69" spans="1:5" ht="63.6" customHeight="1" x14ac:dyDescent="0.2">
      <c r="A69" s="43" t="s">
        <v>215</v>
      </c>
      <c r="B69" s="44">
        <v>2549</v>
      </c>
      <c r="C69" s="45" t="s">
        <v>120</v>
      </c>
      <c r="D69" s="45" t="s">
        <v>230</v>
      </c>
      <c r="E69" s="49">
        <v>1905585.83</v>
      </c>
    </row>
    <row r="70" spans="1:5" ht="79.5" customHeight="1" x14ac:dyDescent="0.2">
      <c r="A70" s="43" t="s">
        <v>215</v>
      </c>
      <c r="B70" s="44">
        <v>2550</v>
      </c>
      <c r="C70" s="45" t="s">
        <v>231</v>
      </c>
      <c r="D70" s="45" t="s">
        <v>232</v>
      </c>
      <c r="E70" s="49">
        <v>39000</v>
      </c>
    </row>
    <row r="71" spans="1:5" ht="63.6" customHeight="1" x14ac:dyDescent="0.2">
      <c r="A71" s="43" t="s">
        <v>215</v>
      </c>
      <c r="B71" s="44">
        <v>2551</v>
      </c>
      <c r="C71" s="45" t="s">
        <v>233</v>
      </c>
      <c r="D71" s="45" t="s">
        <v>234</v>
      </c>
      <c r="E71" s="49">
        <v>11000</v>
      </c>
    </row>
    <row r="72" spans="1:5" ht="60.75" customHeight="1" x14ac:dyDescent="0.2">
      <c r="A72" s="43" t="s">
        <v>235</v>
      </c>
      <c r="B72" s="44">
        <v>2557</v>
      </c>
      <c r="C72" s="45" t="s">
        <v>122</v>
      </c>
      <c r="D72" s="45" t="s">
        <v>236</v>
      </c>
      <c r="E72" s="49">
        <v>2100963.48</v>
      </c>
    </row>
    <row r="73" spans="1:5" ht="52.9" customHeight="1" x14ac:dyDescent="0.2">
      <c r="A73" s="43" t="s">
        <v>235</v>
      </c>
      <c r="B73" s="44">
        <v>2558</v>
      </c>
      <c r="C73" s="45" t="s">
        <v>131</v>
      </c>
      <c r="D73" s="45" t="s">
        <v>237</v>
      </c>
      <c r="E73" s="49">
        <v>5239.74</v>
      </c>
    </row>
    <row r="74" spans="1:5" ht="57.6" customHeight="1" x14ac:dyDescent="0.2">
      <c r="A74" s="43" t="s">
        <v>235</v>
      </c>
      <c r="B74" s="44">
        <v>2565</v>
      </c>
      <c r="C74" s="45" t="s">
        <v>114</v>
      </c>
      <c r="D74" s="45" t="s">
        <v>238</v>
      </c>
      <c r="E74" s="49">
        <v>3596479.7</v>
      </c>
    </row>
    <row r="75" spans="1:5" ht="54" customHeight="1" x14ac:dyDescent="0.2">
      <c r="A75" s="43" t="s">
        <v>239</v>
      </c>
      <c r="B75" s="44">
        <v>2571</v>
      </c>
      <c r="C75" s="45" t="s">
        <v>121</v>
      </c>
      <c r="D75" s="45" t="s">
        <v>240</v>
      </c>
      <c r="E75" s="49">
        <v>19425030</v>
      </c>
    </row>
    <row r="76" spans="1:5" ht="55.9" customHeight="1" x14ac:dyDescent="0.2">
      <c r="A76" s="43" t="s">
        <v>239</v>
      </c>
      <c r="B76" s="44">
        <v>2572</v>
      </c>
      <c r="C76" s="45" t="s">
        <v>121</v>
      </c>
      <c r="D76" s="45" t="s">
        <v>241</v>
      </c>
      <c r="E76" s="49">
        <v>3750000</v>
      </c>
    </row>
    <row r="77" spans="1:5" ht="66.75" customHeight="1" x14ac:dyDescent="0.2">
      <c r="A77" s="43" t="s">
        <v>239</v>
      </c>
      <c r="B77" s="44">
        <v>2573</v>
      </c>
      <c r="C77" s="45" t="s">
        <v>110</v>
      </c>
      <c r="D77" s="45" t="s">
        <v>242</v>
      </c>
      <c r="E77" s="49">
        <v>32570</v>
      </c>
    </row>
    <row r="78" spans="1:5" ht="33" customHeight="1" x14ac:dyDescent="0.2">
      <c r="A78" s="43" t="s">
        <v>243</v>
      </c>
      <c r="B78" s="44">
        <v>2601</v>
      </c>
      <c r="C78" s="45" t="s">
        <v>244</v>
      </c>
      <c r="D78" s="45" t="s">
        <v>245</v>
      </c>
      <c r="E78" s="49">
        <v>80703</v>
      </c>
    </row>
    <row r="79" spans="1:5" ht="33" customHeight="1" x14ac:dyDescent="0.2">
      <c r="A79" s="43" t="s">
        <v>243</v>
      </c>
      <c r="B79" s="44">
        <v>2603</v>
      </c>
      <c r="C79" s="45" t="s">
        <v>244</v>
      </c>
      <c r="D79" s="45" t="s">
        <v>246</v>
      </c>
      <c r="E79" s="49">
        <v>230580</v>
      </c>
    </row>
    <row r="80" spans="1:5" ht="33" customHeight="1" x14ac:dyDescent="0.2">
      <c r="A80" s="43" t="s">
        <v>243</v>
      </c>
      <c r="B80" s="44">
        <v>2605</v>
      </c>
      <c r="C80" s="45" t="s">
        <v>0</v>
      </c>
      <c r="D80" s="45" t="s">
        <v>247</v>
      </c>
      <c r="E80" s="49">
        <v>25000</v>
      </c>
    </row>
    <row r="81" spans="1:5" ht="33" customHeight="1" x14ac:dyDescent="0.2">
      <c r="A81" s="43" t="s">
        <v>243</v>
      </c>
      <c r="B81" s="44">
        <v>2607</v>
      </c>
      <c r="C81" s="45" t="s">
        <v>244</v>
      </c>
      <c r="D81" s="45" t="s">
        <v>248</v>
      </c>
      <c r="E81" s="49">
        <v>213218.37</v>
      </c>
    </row>
    <row r="82" spans="1:5" ht="33" customHeight="1" x14ac:dyDescent="0.2">
      <c r="A82" s="43" t="s">
        <v>243</v>
      </c>
      <c r="B82" s="44">
        <v>2609</v>
      </c>
      <c r="C82" s="45" t="s">
        <v>244</v>
      </c>
      <c r="D82" s="45" t="s">
        <v>249</v>
      </c>
      <c r="E82" s="49">
        <v>391986</v>
      </c>
    </row>
    <row r="83" spans="1:5" ht="33" customHeight="1" x14ac:dyDescent="0.2">
      <c r="A83" s="43" t="s">
        <v>243</v>
      </c>
      <c r="B83" s="44">
        <v>2611</v>
      </c>
      <c r="C83" s="45" t="s">
        <v>244</v>
      </c>
      <c r="D83" s="45" t="s">
        <v>250</v>
      </c>
      <c r="E83" s="49">
        <v>4023600.74</v>
      </c>
    </row>
    <row r="84" spans="1:5" ht="33" customHeight="1" x14ac:dyDescent="0.2">
      <c r="A84" s="43" t="s">
        <v>243</v>
      </c>
      <c r="B84" s="44">
        <v>2613</v>
      </c>
      <c r="C84" s="45" t="s">
        <v>0</v>
      </c>
      <c r="D84" s="45" t="s">
        <v>251</v>
      </c>
      <c r="E84" s="49">
        <v>2269000</v>
      </c>
    </row>
    <row r="85" spans="1:5" ht="63.6" customHeight="1" x14ac:dyDescent="0.2">
      <c r="A85" s="43" t="s">
        <v>252</v>
      </c>
      <c r="B85" s="44">
        <v>2616</v>
      </c>
      <c r="C85" s="45" t="s">
        <v>123</v>
      </c>
      <c r="D85" s="45" t="s">
        <v>253</v>
      </c>
      <c r="E85" s="49">
        <v>10963680</v>
      </c>
    </row>
    <row r="86" spans="1:5" ht="44.45" customHeight="1" x14ac:dyDescent="0.2">
      <c r="A86" s="43" t="s">
        <v>252</v>
      </c>
      <c r="B86" s="44">
        <v>2617</v>
      </c>
      <c r="C86" s="45" t="s">
        <v>116</v>
      </c>
      <c r="D86" s="45" t="s">
        <v>254</v>
      </c>
      <c r="E86" s="49">
        <v>120355</v>
      </c>
    </row>
    <row r="87" spans="1:5" ht="33" customHeight="1" x14ac:dyDescent="0.2">
      <c r="A87" s="43" t="s">
        <v>252</v>
      </c>
      <c r="B87" s="44">
        <v>2620</v>
      </c>
      <c r="C87" s="45" t="s">
        <v>116</v>
      </c>
      <c r="D87" s="45" t="s">
        <v>255</v>
      </c>
      <c r="E87" s="49">
        <v>22763832.520000003</v>
      </c>
    </row>
    <row r="88" spans="1:5" ht="33" customHeight="1" x14ac:dyDescent="0.2">
      <c r="A88" s="43" t="s">
        <v>252</v>
      </c>
      <c r="B88" s="44">
        <v>2622</v>
      </c>
      <c r="C88" s="45" t="s">
        <v>116</v>
      </c>
      <c r="D88" s="45" t="s">
        <v>256</v>
      </c>
      <c r="E88" s="49">
        <v>1215799.05</v>
      </c>
    </row>
    <row r="89" spans="1:5" ht="33" customHeight="1" x14ac:dyDescent="0.2">
      <c r="A89" s="43" t="s">
        <v>257</v>
      </c>
      <c r="B89" s="44">
        <v>2624</v>
      </c>
      <c r="C89" s="45" t="s">
        <v>116</v>
      </c>
      <c r="D89" s="45" t="s">
        <v>258</v>
      </c>
      <c r="E89" s="49">
        <v>18081082.029999997</v>
      </c>
    </row>
    <row r="90" spans="1:5" ht="33" customHeight="1" x14ac:dyDescent="0.2">
      <c r="A90" s="43" t="s">
        <v>257</v>
      </c>
      <c r="B90" s="44">
        <v>2632</v>
      </c>
      <c r="C90" s="45" t="s">
        <v>116</v>
      </c>
      <c r="D90" s="45" t="s">
        <v>259</v>
      </c>
      <c r="E90" s="49">
        <v>10235168.609999999</v>
      </c>
    </row>
    <row r="91" spans="1:5" ht="79.150000000000006" customHeight="1" x14ac:dyDescent="0.2">
      <c r="A91" s="43" t="s">
        <v>260</v>
      </c>
      <c r="B91" s="44">
        <v>2692</v>
      </c>
      <c r="C91" s="45" t="s">
        <v>133</v>
      </c>
      <c r="D91" s="45" t="s">
        <v>134</v>
      </c>
      <c r="E91" s="49">
        <v>32450</v>
      </c>
    </row>
    <row r="92" spans="1:5" ht="63.6" customHeight="1" x14ac:dyDescent="0.2">
      <c r="A92" s="43" t="s">
        <v>260</v>
      </c>
      <c r="B92" s="44">
        <v>2693</v>
      </c>
      <c r="C92" s="45" t="s">
        <v>261</v>
      </c>
      <c r="D92" s="45" t="s">
        <v>262</v>
      </c>
      <c r="E92" s="49">
        <v>320400.01</v>
      </c>
    </row>
    <row r="93" spans="1:5" ht="63.6" customHeight="1" x14ac:dyDescent="0.2">
      <c r="A93" s="43" t="s">
        <v>263</v>
      </c>
      <c r="B93" s="44">
        <v>2734</v>
      </c>
      <c r="C93" s="45" t="s">
        <v>145</v>
      </c>
      <c r="D93" s="45" t="s">
        <v>264</v>
      </c>
      <c r="E93" s="49">
        <v>462524.6</v>
      </c>
    </row>
    <row r="94" spans="1:5" ht="75.599999999999994" customHeight="1" x14ac:dyDescent="0.2">
      <c r="A94" s="43" t="s">
        <v>263</v>
      </c>
      <c r="B94" s="44">
        <v>2736</v>
      </c>
      <c r="C94" s="45" t="s">
        <v>228</v>
      </c>
      <c r="D94" s="45" t="s">
        <v>265</v>
      </c>
      <c r="E94" s="49">
        <v>257461.84</v>
      </c>
    </row>
    <row r="95" spans="1:5" ht="76.150000000000006" customHeight="1" x14ac:dyDescent="0.2">
      <c r="A95" s="43" t="s">
        <v>263</v>
      </c>
      <c r="B95" s="44">
        <v>2737</v>
      </c>
      <c r="C95" s="45" t="s">
        <v>266</v>
      </c>
      <c r="D95" s="45" t="s">
        <v>267</v>
      </c>
      <c r="E95" s="49">
        <v>271990</v>
      </c>
    </row>
    <row r="96" spans="1:5" ht="63.6" customHeight="1" x14ac:dyDescent="0.2">
      <c r="A96" s="43" t="s">
        <v>263</v>
      </c>
      <c r="B96" s="44">
        <v>2739</v>
      </c>
      <c r="C96" s="45" t="s">
        <v>268</v>
      </c>
      <c r="D96" s="45" t="s">
        <v>269</v>
      </c>
      <c r="E96" s="49">
        <v>224200</v>
      </c>
    </row>
    <row r="97" spans="1:6" ht="72" customHeight="1" x14ac:dyDescent="0.2">
      <c r="A97" s="43" t="s">
        <v>263</v>
      </c>
      <c r="B97" s="44">
        <v>2740</v>
      </c>
      <c r="C97" s="45" t="s">
        <v>270</v>
      </c>
      <c r="D97" s="45" t="s">
        <v>271</v>
      </c>
      <c r="E97" s="49">
        <v>48380</v>
      </c>
    </row>
    <row r="98" spans="1:6" ht="66" customHeight="1" x14ac:dyDescent="0.2">
      <c r="A98" s="43" t="s">
        <v>272</v>
      </c>
      <c r="B98" s="44">
        <v>2751</v>
      </c>
      <c r="C98" s="45" t="s">
        <v>196</v>
      </c>
      <c r="D98" s="45" t="s">
        <v>273</v>
      </c>
      <c r="E98" s="49">
        <v>642583.28</v>
      </c>
    </row>
    <row r="99" spans="1:6" ht="69" customHeight="1" x14ac:dyDescent="0.2">
      <c r="A99" s="43" t="s">
        <v>272</v>
      </c>
      <c r="B99" s="44">
        <v>2756</v>
      </c>
      <c r="C99" s="45" t="s">
        <v>274</v>
      </c>
      <c r="D99" s="45" t="s">
        <v>275</v>
      </c>
      <c r="E99" s="49">
        <v>864153.77</v>
      </c>
    </row>
    <row r="100" spans="1:6" ht="27" customHeight="1" x14ac:dyDescent="0.2">
      <c r="A100" s="43" t="s">
        <v>272</v>
      </c>
      <c r="B100" s="44">
        <v>2765</v>
      </c>
      <c r="C100" s="45" t="s">
        <v>116</v>
      </c>
      <c r="D100" s="45" t="s">
        <v>276</v>
      </c>
      <c r="E100" s="49">
        <v>57645</v>
      </c>
    </row>
    <row r="101" spans="1:6" ht="27" customHeight="1" x14ac:dyDescent="0.2">
      <c r="A101" s="43" t="s">
        <v>272</v>
      </c>
      <c r="B101" s="44">
        <v>2767</v>
      </c>
      <c r="C101" s="45" t="s">
        <v>116</v>
      </c>
      <c r="D101" s="45" t="s">
        <v>277</v>
      </c>
      <c r="E101" s="49">
        <v>19599.3</v>
      </c>
    </row>
    <row r="102" spans="1:6" ht="27" customHeight="1" x14ac:dyDescent="0.2">
      <c r="A102" s="43" t="s">
        <v>272</v>
      </c>
      <c r="B102" s="44">
        <v>2769</v>
      </c>
      <c r="C102" s="45" t="s">
        <v>116</v>
      </c>
      <c r="D102" s="45" t="s">
        <v>278</v>
      </c>
      <c r="E102" s="49">
        <v>69174</v>
      </c>
    </row>
    <row r="103" spans="1:6" ht="74.45" customHeight="1" x14ac:dyDescent="0.2">
      <c r="A103" s="43" t="s">
        <v>279</v>
      </c>
      <c r="B103" s="44">
        <v>2789</v>
      </c>
      <c r="C103" s="45" t="s">
        <v>280</v>
      </c>
      <c r="D103" s="45" t="s">
        <v>281</v>
      </c>
      <c r="E103" s="49">
        <v>493863.06</v>
      </c>
    </row>
    <row r="104" spans="1:6" ht="15" x14ac:dyDescent="0.25">
      <c r="A104" s="67" t="s">
        <v>282</v>
      </c>
      <c r="B104" s="67"/>
      <c r="C104" s="67"/>
      <c r="D104" s="67"/>
      <c r="E104" s="50">
        <f>SUM(E12:E103)</f>
        <v>164349511.11000001</v>
      </c>
      <c r="F104" s="35"/>
    </row>
  </sheetData>
  <mergeCells count="5">
    <mergeCell ref="A104:D104"/>
    <mergeCell ref="A10:E10"/>
    <mergeCell ref="A7:E7"/>
    <mergeCell ref="A8:E8"/>
    <mergeCell ref="A9:E9"/>
  </mergeCells>
  <pageMargins left="0.28000000000000003" right="0.17" top="0.34" bottom="0.37" header="0.3" footer="0.3"/>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2023-08-01T15:29:48Z</cp:lastPrinted>
  <dcterms:created xsi:type="dcterms:W3CDTF">2022-09-16T14:51:44Z</dcterms:created>
  <dcterms:modified xsi:type="dcterms:W3CDTF">2023-08-02T13:51:29Z</dcterms:modified>
</cp:coreProperties>
</file>