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Agosto\Presupuesto\"/>
    </mc:Choice>
  </mc:AlternateContent>
  <xr:revisionPtr revIDLastSave="0" documentId="8_{B68EA173-4BA0-44EA-9AC8-2AFF28E61018}" xr6:coauthVersionLast="47" xr6:coauthVersionMax="47" xr10:uidLastSave="{00000000-0000-0000-0000-000000000000}"/>
  <bookViews>
    <workbookView xWindow="-120" yWindow="-120" windowWidth="20730" windowHeight="11160" activeTab="1" xr2:uid="{FC1906C0-413A-4D5D-8CDD-37ECD67BC6BF}"/>
  </bookViews>
  <sheets>
    <sheet name="0001" sheetId="2" r:id="rId1"/>
    <sheet name="listado de los lib." sheetId="3" r:id="rId2"/>
  </sheets>
  <externalReferences>
    <externalReference r:id="rId3"/>
  </externalReferences>
  <definedNames>
    <definedName name="_xlnm.Print_Area" localSheetId="0">'0001'!$A$1:$P$92</definedName>
    <definedName name="_xlnm.Print_Area" localSheetId="1">'listado de los lib.'!$A$2:$E$113</definedName>
    <definedName name="_xlnm.Print_Titles" localSheetId="0">'0001'!$1:$10</definedName>
    <definedName name="_xlnm.Print_Titles" localSheetId="1">'listado de los lib.'!$11:$11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5" i="3" l="1"/>
  <c r="P13" i="2" l="1"/>
  <c r="C84" i="2" l="1"/>
  <c r="C83" i="2" s="1"/>
  <c r="B84" i="2"/>
  <c r="B83" i="2" s="1"/>
  <c r="C82" i="2"/>
  <c r="B82" i="2"/>
  <c r="C81" i="2"/>
  <c r="B81" i="2"/>
  <c r="C79" i="2"/>
  <c r="B79" i="2"/>
  <c r="C78" i="2"/>
  <c r="B78" i="2"/>
  <c r="C75" i="2"/>
  <c r="B75" i="2"/>
  <c r="C74" i="2"/>
  <c r="B74" i="2"/>
  <c r="C73" i="2"/>
  <c r="B73" i="2"/>
  <c r="C71" i="2"/>
  <c r="B71" i="2"/>
  <c r="C70" i="2"/>
  <c r="B70" i="2"/>
  <c r="C68" i="2"/>
  <c r="B68" i="2"/>
  <c r="C67" i="2"/>
  <c r="B67" i="2"/>
  <c r="C53" i="2"/>
  <c r="B53" i="2"/>
  <c r="C52" i="2"/>
  <c r="B52" i="2"/>
  <c r="C51" i="2"/>
  <c r="B51" i="2"/>
  <c r="C50" i="2"/>
  <c r="B50" i="2"/>
  <c r="C48" i="2"/>
  <c r="B48" i="2"/>
  <c r="C44" i="2"/>
  <c r="B44" i="2"/>
  <c r="C43" i="2"/>
  <c r="B43" i="2"/>
  <c r="C41" i="2"/>
  <c r="B41" i="2"/>
  <c r="C36" i="2"/>
  <c r="B36" i="2"/>
  <c r="B18" i="2"/>
  <c r="C16" i="2"/>
  <c r="C12" i="2" s="1"/>
  <c r="B16" i="2"/>
  <c r="N83" i="2"/>
  <c r="M83" i="2"/>
  <c r="I83" i="2"/>
  <c r="G83" i="2"/>
  <c r="F83" i="2"/>
  <c r="E83" i="2"/>
  <c r="D84" i="2"/>
  <c r="D83" i="2" s="1"/>
  <c r="L83" i="2"/>
  <c r="K83" i="2"/>
  <c r="J83" i="2"/>
  <c r="H83" i="2"/>
  <c r="D82" i="2"/>
  <c r="N80" i="2"/>
  <c r="M80" i="2"/>
  <c r="L80" i="2"/>
  <c r="I80" i="2"/>
  <c r="H80" i="2"/>
  <c r="E80" i="2"/>
  <c r="D81" i="2"/>
  <c r="K80" i="2"/>
  <c r="F80" i="2"/>
  <c r="I77" i="2"/>
  <c r="D79" i="2"/>
  <c r="N77" i="2"/>
  <c r="M77" i="2"/>
  <c r="K77" i="2"/>
  <c r="G77" i="2"/>
  <c r="F77" i="2"/>
  <c r="E77" i="2"/>
  <c r="D78" i="2"/>
  <c r="L77" i="2"/>
  <c r="D75" i="2"/>
  <c r="K72" i="2"/>
  <c r="J72" i="2"/>
  <c r="D74" i="2"/>
  <c r="N72" i="2"/>
  <c r="M72" i="2"/>
  <c r="L72" i="2"/>
  <c r="H72" i="2"/>
  <c r="E72" i="2"/>
  <c r="D73" i="2"/>
  <c r="L69" i="2"/>
  <c r="D71" i="2"/>
  <c r="N69" i="2"/>
  <c r="J69" i="2"/>
  <c r="I69" i="2"/>
  <c r="H69" i="2"/>
  <c r="G69" i="2"/>
  <c r="D70" i="2"/>
  <c r="K69" i="2"/>
  <c r="F69" i="2"/>
  <c r="D68" i="2"/>
  <c r="D67" i="2"/>
  <c r="M64" i="2"/>
  <c r="E64" i="2"/>
  <c r="L64" i="2"/>
  <c r="J64" i="2"/>
  <c r="I54" i="2"/>
  <c r="L54" i="2"/>
  <c r="M54" i="2"/>
  <c r="H54" i="2"/>
  <c r="E54" i="2"/>
  <c r="D53" i="2"/>
  <c r="D52" i="2"/>
  <c r="D51" i="2"/>
  <c r="D50" i="2"/>
  <c r="M47" i="2"/>
  <c r="E47" i="2"/>
  <c r="K47" i="2"/>
  <c r="D48" i="2"/>
  <c r="D44" i="2"/>
  <c r="D43" i="2"/>
  <c r="H38" i="2"/>
  <c r="D41" i="2"/>
  <c r="G38" i="2"/>
  <c r="J38" i="2"/>
  <c r="N28" i="2"/>
  <c r="F28" i="2"/>
  <c r="D18" i="2"/>
  <c r="L18" i="2"/>
  <c r="D16" i="2"/>
  <c r="D12" i="2" s="1"/>
  <c r="N12" i="2"/>
  <c r="I12" i="2"/>
  <c r="L12" i="2"/>
  <c r="F12" i="2"/>
  <c r="D80" i="2" l="1"/>
  <c r="C80" i="2"/>
  <c r="B69" i="2"/>
  <c r="C38" i="2"/>
  <c r="D69" i="2"/>
  <c r="C72" i="2"/>
  <c r="F76" i="2"/>
  <c r="B77" i="2"/>
  <c r="B47" i="2"/>
  <c r="D64" i="2"/>
  <c r="B80" i="2"/>
  <c r="D77" i="2"/>
  <c r="D54" i="2"/>
  <c r="D72" i="2"/>
  <c r="C64" i="2"/>
  <c r="C69" i="2"/>
  <c r="C47" i="2"/>
  <c r="C77" i="2"/>
  <c r="K76" i="2"/>
  <c r="L76" i="2"/>
  <c r="E28" i="2"/>
  <c r="M28" i="2"/>
  <c r="F54" i="2"/>
  <c r="N54" i="2"/>
  <c r="K54" i="2"/>
  <c r="B12" i="2"/>
  <c r="J12" i="2"/>
  <c r="H28" i="2"/>
  <c r="J47" i="2"/>
  <c r="I47" i="2"/>
  <c r="F47" i="2"/>
  <c r="N47" i="2"/>
  <c r="G72" i="2"/>
  <c r="E76" i="2"/>
  <c r="M76" i="2"/>
  <c r="J77" i="2"/>
  <c r="F18" i="2"/>
  <c r="N18" i="2"/>
  <c r="K18" i="2"/>
  <c r="E38" i="2"/>
  <c r="M38" i="2"/>
  <c r="D38" i="2"/>
  <c r="L38" i="2"/>
  <c r="I38" i="2"/>
  <c r="H47" i="2"/>
  <c r="I64" i="2"/>
  <c r="F64" i="2"/>
  <c r="N64" i="2"/>
  <c r="K64" i="2"/>
  <c r="N76" i="2"/>
  <c r="I76" i="2"/>
  <c r="B38" i="2"/>
  <c r="H12" i="2"/>
  <c r="E12" i="2"/>
  <c r="M12" i="2"/>
  <c r="F38" i="2"/>
  <c r="N38" i="2"/>
  <c r="K38" i="2"/>
  <c r="I72" i="2"/>
  <c r="C18" i="2"/>
  <c r="C28" i="2"/>
  <c r="C54" i="2"/>
  <c r="J28" i="2"/>
  <c r="G28" i="2"/>
  <c r="I28" i="2"/>
  <c r="K28" i="2"/>
  <c r="J54" i="2"/>
  <c r="G54" i="2"/>
  <c r="H77" i="2"/>
  <c r="H76" i="2" s="1"/>
  <c r="J80" i="2"/>
  <c r="G80" i="2"/>
  <c r="G76" i="2" s="1"/>
  <c r="B28" i="2"/>
  <c r="B72" i="2"/>
  <c r="I18" i="2"/>
  <c r="H18" i="2"/>
  <c r="E18" i="2"/>
  <c r="M18" i="2"/>
  <c r="G18" i="2"/>
  <c r="D28" i="2"/>
  <c r="L28" i="2"/>
  <c r="G64" i="2"/>
  <c r="E69" i="2"/>
  <c r="M69" i="2"/>
  <c r="B64" i="2"/>
  <c r="K12" i="2"/>
  <c r="G12" i="2"/>
  <c r="J18" i="2"/>
  <c r="G47" i="2"/>
  <c r="D47" i="2"/>
  <c r="L47" i="2"/>
  <c r="H64" i="2"/>
  <c r="F72" i="2"/>
  <c r="B54" i="2"/>
  <c r="O77" i="2"/>
  <c r="C76" i="2" l="1"/>
  <c r="D76" i="2"/>
  <c r="F85" i="2"/>
  <c r="B76" i="2"/>
  <c r="E85" i="2"/>
  <c r="I85" i="2"/>
  <c r="C85" i="2"/>
  <c r="N85" i="2"/>
  <c r="L85" i="2"/>
  <c r="M85" i="2"/>
  <c r="G85" i="2"/>
  <c r="J85" i="2"/>
  <c r="D85" i="2"/>
  <c r="B85" i="2"/>
  <c r="K85" i="2"/>
  <c r="H85" i="2"/>
  <c r="J76" i="2"/>
  <c r="P48" i="2"/>
  <c r="O83" i="2" l="1"/>
  <c r="O80" i="2"/>
  <c r="O69" i="2"/>
  <c r="O64" i="2"/>
  <c r="O54" i="2"/>
  <c r="P17" i="2"/>
  <c r="O12" i="2"/>
  <c r="O76" i="2" l="1"/>
  <c r="O18" i="2"/>
  <c r="O38" i="2"/>
  <c r="O47" i="2"/>
  <c r="O28" i="2"/>
  <c r="O72" i="2"/>
  <c r="P33" i="2"/>
  <c r="P31" i="2"/>
  <c r="P43" i="2"/>
  <c r="P66" i="2"/>
  <c r="P73" i="2"/>
  <c r="P21" i="2"/>
  <c r="P37" i="2"/>
  <c r="P51" i="2"/>
  <c r="P63" i="2"/>
  <c r="P82" i="2"/>
  <c r="P50" i="2"/>
  <c r="P57" i="2"/>
  <c r="P71" i="2"/>
  <c r="P81" i="2"/>
  <c r="P42" i="2"/>
  <c r="P59" i="2"/>
  <c r="P62" i="2"/>
  <c r="P79" i="2"/>
  <c r="P15" i="2"/>
  <c r="P45" i="2"/>
  <c r="P27" i="2"/>
  <c r="P44" i="2"/>
  <c r="P49" i="2"/>
  <c r="P53" i="2"/>
  <c r="P65" i="2"/>
  <c r="P70" i="2"/>
  <c r="P36" i="2"/>
  <c r="P61" i="2"/>
  <c r="P68" i="2"/>
  <c r="P75" i="2"/>
  <c r="P78" i="2"/>
  <c r="P39" i="2"/>
  <c r="P52" i="2"/>
  <c r="P23" i="2"/>
  <c r="P26" i="2"/>
  <c r="P30" i="2"/>
  <c r="P35" i="2"/>
  <c r="P41" i="2"/>
  <c r="P60" i="2"/>
  <c r="P67" i="2"/>
  <c r="P74" i="2"/>
  <c r="P84" i="2"/>
  <c r="P83" i="2" s="1"/>
  <c r="P32" i="2"/>
  <c r="P14" i="2"/>
  <c r="P24" i="2"/>
  <c r="P40" i="2"/>
  <c r="P55" i="2"/>
  <c r="P56" i="2"/>
  <c r="P16" i="2"/>
  <c r="P20" i="2"/>
  <c r="P22" i="2"/>
  <c r="P29" i="2"/>
  <c r="P46" i="2"/>
  <c r="P58" i="2"/>
  <c r="P34" i="2"/>
  <c r="P25" i="2"/>
  <c r="P19" i="2"/>
  <c r="P12" i="2" l="1"/>
  <c r="P77" i="2"/>
  <c r="P47" i="2"/>
  <c r="P28" i="2"/>
  <c r="P80" i="2"/>
  <c r="P72" i="2"/>
  <c r="P69" i="2"/>
  <c r="P18" i="2"/>
  <c r="P64" i="2"/>
  <c r="P54" i="2"/>
  <c r="P38" i="2"/>
  <c r="O85" i="2"/>
  <c r="P76" i="2" l="1"/>
  <c r="P85" i="2"/>
</calcChain>
</file>

<file path=xl/sharedStrings.xml><?xml version="1.0" encoding="utf-8"?>
<sst xmlns="http://schemas.openxmlformats.org/spreadsheetml/2006/main" count="350" uniqueCount="270">
  <si>
    <t>MINISTERIO DE CULTURA</t>
  </si>
  <si>
    <t xml:space="preserve"> DIRECCION FINANCIERA / DEPARTAMENTO DE PRESUPUESTO</t>
  </si>
  <si>
    <t xml:space="preserve">Ejecución de Gastos y Aplicaciones financieras 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</si>
  <si>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</si>
  <si>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</si>
  <si>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</si>
  <si>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</si>
  <si>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</si>
  <si>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</si>
  <si>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</si>
  <si>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</si>
  <si>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</si>
  <si>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</si>
  <si>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</si>
  <si>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</si>
  <si>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</si>
  <si>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</si>
  <si>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</si>
  <si>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</si>
  <si>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</si>
  <si>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</si>
  <si>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</si>
  <si>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</si>
  <si>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</si>
  <si>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</si>
  <si>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</si>
  <si>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</si>
  <si>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</si>
  <si>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</si>
  <si>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</si>
  <si>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</si>
  <si>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</si>
  <si>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</si>
  <si>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</si>
  <si>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</si>
  <si>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</si>
  <si>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</si>
  <si>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</si>
  <si>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</si>
  <si>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</si>
  <si>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</si>
  <si>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</si>
  <si>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</si>
  <si>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</si>
  <si>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</si>
  <si>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</si>
  <si>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</si>
  <si>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</si>
  <si>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</si>
  <si>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</si>
  <si>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</si>
  <si>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</si>
  <si>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</si>
  <si>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</si>
  <si>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</si>
  <si>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</si>
  <si>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</si>
  <si>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</si>
  <si>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</si>
  <si>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</si>
  <si>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</si>
  <si>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</si>
  <si>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</si>
  <si>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</si>
  <si>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</si>
  <si>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</si>
  <si>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</si>
  <si>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</si>
  <si>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</si>
  <si>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</si>
  <si>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</si>
  <si>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</si>
  <si>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</si>
  <si>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</si>
  <si>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</si>
  <si>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</si>
  <si>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</si>
  <si>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</si>
  <si>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</si>
  <si>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</si>
  <si>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</si>
  <si>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</si>
  <si>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</si>
  <si>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</si>
  <si>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</si>
  <si>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</si>
  <si>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</si>
  <si>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</si>
  <si>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</si>
  <si>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</si>
  <si>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</si>
  <si>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</si>
  <si>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</si>
  <si>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</si>
  <si>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</si>
  <si>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</si>
  <si>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</si>
  <si>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t xml:space="preserve">Unidad Ejecutora 0001 </t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</si>
  <si>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</si>
  <si>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</si>
  <si>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</si>
  <si>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FLORINDA MATRILLE LAJARA</t>
  </si>
  <si>
    <t xml:space="preserve"> JUANA VILLAR</t>
  </si>
  <si>
    <t>MONTO</t>
  </si>
  <si>
    <t xml:space="preserve">FECHA </t>
  </si>
  <si>
    <t xml:space="preserve">DETALLE </t>
  </si>
  <si>
    <t>No. LIB.</t>
  </si>
  <si>
    <t>Año 2023</t>
  </si>
  <si>
    <r>
      <rPr>
        <b/>
        <sz val="8"/>
        <color theme="1"/>
        <rFont val="Calibri"/>
        <family val="2"/>
        <scheme val="minor"/>
      </rPr>
      <t xml:space="preserve">FUENTE </t>
    </r>
    <r>
      <rPr>
        <sz val="8"/>
        <color theme="1"/>
        <rFont val="Calibri"/>
        <family val="2"/>
        <scheme val="minor"/>
      </rPr>
      <t>: Sistema Integrado de Gestión Financiera  (SIGEF)</t>
    </r>
  </si>
  <si>
    <t xml:space="preserve">UNIDAD EJECUTORA 0001 	</t>
  </si>
  <si>
    <t>LISTATADO DE LIBRAMIENTOS</t>
  </si>
  <si>
    <t>En RD$1,103,886,973.61</t>
  </si>
  <si>
    <t xml:space="preserve">BENEFICIARIO </t>
  </si>
  <si>
    <t xml:space="preserve">TOTAL </t>
  </si>
  <si>
    <t>DESDE EL 01 AL 31 DE AGOSTO 2023</t>
  </si>
  <si>
    <t>TRANSFERENCIA A FAVOR DE DIRECCION DE CULTURA DOMINICANA EN EL EXTERIOR, CORRESPONDIENTE AL MES DE JULIO 2023</t>
  </si>
  <si>
    <t>MADE GÓMEZ GRUPO DE IMPRESIÓN, SRL</t>
  </si>
  <si>
    <t>SERVICIOS DE IMPRESIONES VARIAS A REQUERIMIENTO PARA EL USO EN LA SEDE DE ESTE MINISTERIO Y DEPENDENCIAS PROCESO CULTURA-UC-CD-2023-0040, ORDEN 2023-00092, SEGUN ANEXOS</t>
  </si>
  <si>
    <t>CHIPS TEJEDA, SRL</t>
  </si>
  <si>
    <t>1er.PAGO 20% DEL  MONTO ADJUDICADO  A LA CERT. DE CO. BS-0008566-2023, REALIZACION Y EJECUCION DE LA PRODUCCION GRAL. DE LA 25a. FERIA INTERNACIONAL DEL LIBRO STO.DGO.2023 DISEÑO Y MONTAJE DE VARIOS PABELLONES, PROC-CULT.CCC-PEOR-2023-0002, OR. 2023-00154</t>
  </si>
  <si>
    <t>P/INCENTIVO P/RENDIMIENTO 2022 - ADIC FIJO PROG.11</t>
  </si>
  <si>
    <t>P/INCENTIVO P/RENDIMIENTO 2022 - ADIC FIJO PROG.13</t>
  </si>
  <si>
    <t>P/INCENTIVO P/RENDIMIENTO 2022 - ADIC FIJO PROG.01</t>
  </si>
  <si>
    <t>P/INCENTIVO P/RENDIMIENTO 2022 - ADIC EMP. TEMP. P01</t>
  </si>
  <si>
    <t>BENEFICIARIOS</t>
  </si>
  <si>
    <t>TRANSFERENCIA A FAVOR DE (8) ASFL DEL SECTOR CULTURAL, CORRESPONDIENTE A LA SUBVENCION DEL MES DE JULIO 2023, SEGUN ANEXOS.</t>
  </si>
  <si>
    <t>CORPORACIÓN ESTATAL DE RADIO Y TELEVISIÓN (CERTV)</t>
  </si>
  <si>
    <t>TRANSFERENCIA A FAVOR DE CORPORACION ESTATAL DE RADIO Y TELEVISION (CERTV), CORRESPONDIENTE AL MES DE AGOSTO 2023, PARA GASTOS DE NOMINA, GASTOS ADMINISTRATIVOS Y ENERGIA ELECTRICA, SEGUN ANEXOS</t>
  </si>
  <si>
    <t>ACADEMIA DOMINICANA DE LA LENGUA</t>
  </si>
  <si>
    <t>TRANSFERENCIA A FAVOR DE LA ACADEMIA DOMINICANA DE LA LENGUA, CORRESPONDIENTE A LA SUBVENCION DEL MES DE AGOSTO 2023, SEGUN ANEXOS.</t>
  </si>
  <si>
    <t>TRANSFERENCIA A FAVOR DE (2) ASFL DEL SECTOR CULTURAL, CORRESPONDIENTE A LAS SUBVENCIONES DE LOS MESES DE ENERO, FEBRERO, MARZO ABRIL, MAYO Y JUNIO 2023, SEGUN ANEXOS.</t>
  </si>
  <si>
    <t>HUMANO SEGUROS S A</t>
  </si>
  <si>
    <t>PAGO FACT. B1500028441, POR SEGURO DE SALUD COMPLEMENTARIO DE LOS EMPLEADOS DEL MINISTERIO DE CULTURA, CORRESPONDIENTE AL MES DE JULIO 2023, SEGUN ANEXOS. TOTAL FACTURADO RD$ 869,675.24. MENOS DESC. 5% 43,483.76..., MENOS APORTE EMPLEADOS RD$ 137,287.23.</t>
  </si>
  <si>
    <t>TRANSFERENCIA A FAVOR DE (39) ASFL DEL SECTOR CULTURAL, CORRESPONDIENTE AL MES DE JULIO 2023, SEGUN ANEXOS.</t>
  </si>
  <si>
    <t>OICA C POR A</t>
  </si>
  <si>
    <t>AVANCE 20% DE LA CERT. DE CONT.BS-0008732-2023, POR CONCEPTO DE CONTRATACION DE CONSTRUCCION EFIMERA, EQUIPAMIENTO DE PABELLONES Y AREAS EXTERIORES, PARA LA 25a. FERIA INTERNACIONAL DEL LIBRO STO.DGO.PROCESO CULT.CCC-PEOR-2023-0002.</t>
  </si>
  <si>
    <t xml:space="preserve">	MINISTERIO DE CULTURA</t>
  </si>
  <si>
    <t>REINTEGRO POR COMPROBANTES DEL P/EMP. TEMPORALES - JUL.2023-PROG.01</t>
  </si>
  <si>
    <t>REINTEGRO POR COMPROBANTES DEL P/SUELDO FIJO - JULIO 2023 - P01</t>
  </si>
  <si>
    <t>EMPRESA DISTRIBUIDORA DE ELECTRICIDAD DEL ESTE S A</t>
  </si>
  <si>
    <t>PAGO DE SERVICIO DE ENERGIA ELECTRICA DE ESTE MINISTERIO DE CULTURA Y SUS DEPENDENCIAS, CORRESPONDIENTE AL MES DE JULIO 2023. SEGUN ANEXOS</t>
  </si>
  <si>
    <t>ALLINONESUPPLY, SRL</t>
  </si>
  <si>
    <t>ADQUISICION DE MATERIAL DE LIMPIEZA, PARA USO DE ESTE MINISTERIO Y SUS DEPENDENCIAS A NIVEL NACIONAL PROCESO CULT. DAF-CM-2023-0025, ORDEN 2023-00163, SEGUN ANEXOS.</t>
  </si>
  <si>
    <t>VIAMAR, SA</t>
  </si>
  <si>
    <t>PAGO FACT B1500011554, SERVICIO DE MANTENIMIENTO Y REPARACIONE DE JEEPETA FORD EXPLORER XLT, PLACA EG02526, PERTENECIENTE A LA FLOTILLA VEHICULAR DE ESTE MINC. PROCESO CULTURA-UC-CD-2023-0062. SEGUN ANEXOS.</t>
  </si>
  <si>
    <t>MARICO, SRL</t>
  </si>
  <si>
    <t>PAGO FACT B1500000186, POR SERVICIOS DE LAVADO Y PLANCHADO DE DIVERSOS ARTICULOS PARA SER UTILIZADO EN LA INSTACION, PROCESO CULTURA-UC-CD-2023-0012. SEGUN ANEXOS.</t>
  </si>
  <si>
    <t>TURISTRANS TRANSPORTE Y SERVICIOS, SRL</t>
  </si>
  <si>
    <t>PAGO FACT B1500000485, POR CONCEPTO DE SERVICIO DE TRANSPORTE DE AUTOBUS DE 30 PASAJEROS PARA VIAJAR DE PTO. PLATA A SAMANA IDA Y VUELTA EL 01 DE JULIO 2023, A PARTICIPAR EN EL DIALOGO CULTURAL. SEGUN ANEXOS.</t>
  </si>
  <si>
    <t>SOLUCIONES INTEGRALES CAF, SRL</t>
  </si>
  <si>
    <t>PAGO FACT B1500000380, POR SERVICIO DE LAVADO Y DESINFECCION DE CISTERNA Y ABASTECIMIENTO DE AGUA A REQUERIMIENTO DE LA SEDE Y DE LA CASONA, DEPENDENCIA DE ESTE MINISTERIO DE CULTURA. ORDEN CULTURA-2023-00181. SEGUN ANEXOS.</t>
  </si>
  <si>
    <t>JOSE PIO SANTANA HERRERA</t>
  </si>
  <si>
    <t>SERVICIOS DE NOTARIO PUBLICO, PARA LA PREPARACION DE ACTOS DE COMPROBACION EN EL DISTRITO NACIONAL Y EL INTERIOR DEL PAIS, PROC. CULT. DAF-CM-2023-0022 ORDEN -2023-00169, SEGUN ANEXOS.</t>
  </si>
  <si>
    <t>ZEUGMA INVESTMENTS, SRL</t>
  </si>
  <si>
    <t>PAGO FACT B1500000013, POR INSTALACION DE MALLAS COMO MEDIDAD DE SEGURIDAD POR DESPRENDIMIENTO Y DETERIORO DE ESTRUCTURA DE LA PUERTA DE LA MISERICORDIA, MEDIANTE ORDEN CULTURA-2022-00630. SEGUN ANEXOS.</t>
  </si>
  <si>
    <t>MOM, SRL</t>
  </si>
  <si>
    <t>PAGO 3 CONTRATO No.BS-002677-2023, MENOS AMORT. 20%, MENOS AMORT. 20% NO COBRADA, SERVICIOS DE CONSULTORIA DE PLAN DE COMUNICACIONES, CAMPAÑAS CREATIVAS, SERVICIOS DIGITALES Y MONITOREO DE CAMPAÑA DE POSICIONAMIENTO, PROC. CULT.CCC-CP-2022-0033, OR.2023-0</t>
  </si>
  <si>
    <t>ACADEMIA DOMINICANA DE LA HISTORIA</t>
  </si>
  <si>
    <t>TRANSFERENCIA A FAVOR DE LA ACADEMIA DOMINICANA DE LA HISTORIA, CORRESPONDIENTE A LA SUBVENCION POR ASIGNACION DEL MES DE AGOSTO 2023. SEGUN ANEXOS.</t>
  </si>
  <si>
    <t>PANTEON DE LA PATRIA</t>
  </si>
  <si>
    <t>TRANSFERENCIA A FAVOR DE PANTEON DE LA PATRIA, CORRESPONDIENTE A LA SUBVENCION MES DE AGOSTO DEL 2023</t>
  </si>
  <si>
    <t>TRANSFERENCIA A FAVOR DE ACTIVIDADES CULTURALES, CORRESPONDIENTE AL MES DE AGOSTO 2023</t>
  </si>
  <si>
    <t>TRANSFERENCIA A FAVOR DEL CORO DE CAMARA KORIBE, CORRESPONDIENTE A LA SUBVENCION DE AGOSTO 2023, SEGUN ANEXOS.</t>
  </si>
  <si>
    <t>2911-TRANSFERENCIA A FAVOR DEL TEATRO ORQUESTAL DOMINICANO CORRESPONDIENTE AL MES DE AGOSTO 2023</t>
  </si>
  <si>
    <t>TRANSFERENCIA A FAVOR DE PROYECTOS CULTURALES CORRESPONDIENTE AL MES DE AGOSTO 2023</t>
  </si>
  <si>
    <t>P/CONVERSION REINTEGRO-FIJO-JULIO 2023 - P01</t>
  </si>
  <si>
    <t>P/HORAS EXTRAORDINARIAS JUNIO 2023 - P01</t>
  </si>
  <si>
    <t>ALTICE DOMINICANA, SA</t>
  </si>
  <si>
    <t>PAGO FACTURA No. B1500052894, POR SERVICIOS DE INTERNET MOVIL Y TELEFONICAS DE LAS FLOTAS DE ESTE MINISTERIO DE CULTURA, CORRESPONDIENTE AL MES DE JULIO 2023(TELEFONO LOCAL Y SERVICIOS DE INTERNET Y TELEVISION POR CABLE), SEGUN ANEXOS</t>
  </si>
  <si>
    <t>P/VIATICOS DENTRO DEL PAIS - JULIO 2023</t>
  </si>
  <si>
    <t>P/VIATICOS DENTRO DEL PAIS - JUNIO 2023 - P01</t>
  </si>
  <si>
    <t>TRANSFERENCIA A FAVOR DE (3) BANDAS DE MUSICA MUNICIPALES, CORRESPONDIENTE DEL MES DE AGOSTO 2023</t>
  </si>
  <si>
    <t>AYUNTAMIENTO DEL MUNICIPIO DE SANTIAGO</t>
  </si>
  <si>
    <t>PAGO FACT.B1500005181 Y B1500005175, SERVICIOS DE RECOGIDA DE BASURA DE LAS DEPENDENCIAS DE ESTE MINISTERIO DE CULTURA UBICADAS EN LA REGION NORTE, CORRESPONDIENTE AL MES DE AGOSTO 2023, SEGUN ANEXOS.</t>
  </si>
  <si>
    <t>AYUNTAMIENTO DEL DISTRITO NACIONAL</t>
  </si>
  <si>
    <t>PAGO POR SERVICIOS DE RECOGIDA DE BASURA DE ESTE MINISTERIO DE CULTURA Y SUS DEPENDENCIAS, CORRESPONDIENTE AL MES DE AGOSTO 2023, SEGUN ANEXOS</t>
  </si>
  <si>
    <t>CONSTRUCTORA MEJÍA DRAIBY, SRL</t>
  </si>
  <si>
    <t>AVANCE 20% CERT. CONT. BS-0008731-2023, PROC. CULT. CCC-CP-2023-0007 POR CONCEPTO DE CONTRATACION DE CONSTRUCCION EFIMERA, EQUIPAMIENTO DE PABELLON Y AREAS EXTERIORES PARA LA 25a. FERIA INTERNACIONAL DEL LIBRO SANTO DOMINGO 2023, ORDEN 2023-00200, SEGUN A</t>
  </si>
  <si>
    <t>GRUPO ASTRO, SRL</t>
  </si>
  <si>
    <t>PAGO 7 Y FINAL CERT. CONT. BS-0003544-2021, ADENDUM No. BS-0005210-2022, ADENDUM No.BS-0005362-2023, SERVICIOS DE IMPRESIONES VARIAS, MENOS N/C B0400003017, POR RD$1,440.14, PROC. CULT.CCC-CP-2020-0001, SEGUN ANEXOS.</t>
  </si>
  <si>
    <t>PDC SOLUTIONS, SRL</t>
  </si>
  <si>
    <t>PAGO AVANCE SUMINISTRO E INSTALACION DE UN SISTEMA DE BOMBEO DE AGUA POTABLE PARA LA SEDE DE ESTE MINISTERIO, PROCESO CULT. DAF-CM-2023-0021, ORDEN 2023-00121.SEGUN ANEXOS.</t>
  </si>
  <si>
    <t>PAGO SALDO POR SUMINISTRO E INSTALACION DE UN SISTEMA DE BOMBEO DE AGUA POTABLE PARA LA SEDE DE ESTE MINISTERIO, PROCESO CULT. DAF-CM-2023-0021, ORDEN 2023-00121, SEGUN ANEXOS</t>
  </si>
  <si>
    <t>ONCE Y ONCE, SRL</t>
  </si>
  <si>
    <t>SERVICIOS DE PRODUCCION GENERAL EN LINEA, LOGISTICA Y REGIDURIA DEL CONGRESO NACIONAL DE INDUSTRIAS CREATIVAS, RD NARANJA 2023, CELEBRADO DEL 16 AL 18 DE JUNIO, CERT. DE CONTRATO BS-0008314-2023, PROCESO CULT.CCC-PEOR-2023-ORDEN 2023-00155, SEGUN ANEXOS.</t>
  </si>
  <si>
    <t>14/08/2023</t>
  </si>
  <si>
    <t>P/HORAS EXTRAORDINARIAS JULIO 2023 - P01</t>
  </si>
  <si>
    <t>DIRECCION GENERAL DE CINE</t>
  </si>
  <si>
    <t>TRANSFERENCIA   A FAVOR DE LA DIRECCION GENERAL DE CINE, POR CONCEPTO DE GASTOS CORRIENTES Y NOMINA DEL MES DE AGOSTO 2023, SEGUN ANEXOS</t>
  </si>
  <si>
    <t>BANDA MUNICIPAL DE MUSICA DE BARAHONA BY DELIO GAUTREAUX</t>
  </si>
  <si>
    <t>TRANSFERENCIA A FAVOR DE LA BANDA DE MUSICA DE BARAHONA, CORRESPONDIENTE A LOS MESES DE ABRIL, MAYO, JUNIO JULIO Y AGOSTO 2023, SEGUN ANEXOS.</t>
  </si>
  <si>
    <t>SIERRA PEÑA AUTO SERVICE, SRL</t>
  </si>
  <si>
    <t>SERVICIOS DE MANTENIMIENTO POR LOS 116,747 KMS, CAMIONETA DONGFENG RICH, PERTENECIENTE A LA FLOTILLA VEHICULAR DE ESTE MINISTERIO, PROC. CULT. UC-CD-2023-0063, ORDEN 2023-00224, SEGUN ANEXOS.</t>
  </si>
  <si>
    <t>EDESUR DOMINICANA, S.A</t>
  </si>
  <si>
    <t>PAGO FACTURAS B1500390226 Y B1500393940, POR SERVICIOS DE ENERGIA ELECTRICA DE LAS DEPENDENCIAS: CENTRO NACIONAL DE CONSERVACION DE DOCUMENTOS (CENACOD) Y EL CENTRO CULTURAL MARIA MONTES(BARAHONA), CORRESPONDIENTES AL MES DE JUNIO 2023, SEGUN ANEXOS</t>
  </si>
  <si>
    <t>EDENORTE DOMINICANA S A</t>
  </si>
  <si>
    <t>PAGO SERVICIOS DE ENERGIA ELECTRICA DE LAS DEPENDENCIAS DE ESTE MINISTERIO DE CULTURA EN LA REGION NORTE, CORRESPONDIENTE AL MES DE JULIO 2023. SEGUN ANEXOS.</t>
  </si>
  <si>
    <t>INST NAC DE AGUAS POTABLES Y ALCATARILLADOS</t>
  </si>
  <si>
    <t>PAGO FACTS B1500303093 Y B1500312110, POR SUMINISTRO DE AGUA CORRESPONDIENTE A  MESES DE JUNIO Y JULIO 2023 DEL INMUEBLE DONDE ESTA UBICADA LA CASA DE LA CULTURA MARIA MONTES EN LA PROVINCIA BARAHONA, DEPENDENCIA DE ESTE MINISTERIO DE CULTURA, SEGUN ANEXO</t>
  </si>
  <si>
    <t>AS MUFFLER Y RADIADORES, SRL</t>
  </si>
  <si>
    <t>SERVICIOS DE MANTENIMIENTO CAMIONETA DONG FENG RICH, PERTENECIENTE A LA FLOTILLA VEHICULAR DE ESTE MINISTERIO, PROC. CULT. UC-CD-2023, ORDEN 2023-00220, SEGUN ANEXOS.</t>
  </si>
  <si>
    <t>15/08/2023</t>
  </si>
  <si>
    <t>REPUESTOS CONSTANZA INFANTE, SRL</t>
  </si>
  <si>
    <t>SERVICIOS DE MANTENIMIENTO DE VEHICULOS PERTENECIENTE A LA FLOTILLA VEHICULAR DE ESTE MINISTERIO, PROC. CULT. UC-CD-2023-0063, ORDEN 2023-00223, SEGUN ANEXOS.</t>
  </si>
  <si>
    <t>ACTIVIDADES CAOMA, SRL</t>
  </si>
  <si>
    <t>PAGO FACT B1500001094, POR CONTRATACION DE SERVICIOS DE AGENTES DE SEGURIDAD PRIVADA PARA CONGRESO NACIONAL DE INDUSTRIAS CREATIVAS 2023 RDNARANJA. PROCESO CULTURA-DAF-CM-2023-0034. SEGUN ANEXOS.</t>
  </si>
  <si>
    <t>DIMEDOM EE DIAGNÓSTICOS MÉDICOS DOMINICANOS, SRL</t>
  </si>
  <si>
    <t>PAGO FACT B1500000358, POR ADQUISICION DE ARTICULOS PARA LA UNIDAD MEDICA DE ESTE MINISTERIO DE CULTURA. MEDIANTE ORDEN CULTURA-2023-00203. SEGUN ANEXOS.</t>
  </si>
  <si>
    <t>INSTITUTO DUARTIANO</t>
  </si>
  <si>
    <t>TRANSFERENCIA A FAVOR DEL INSTITUTO DUARTIANO, CORRESPONDIENTE A GASTOS CORRIENTES Y PAGO DE NOMINA DEL MES DE AGOSTO 2023. SEGUN ANEXOS.</t>
  </si>
  <si>
    <t>DISLA URIBE KONCEPTO, SRL</t>
  </si>
  <si>
    <t>2DO. PAGO Y FINAL SERVICIOS DE CATERING, PARA ACTIVIDADES DEL MINC. PROCESO CULT. DAF-CM-2023-0006, ORDEN 2023-00064, SEGUN ANEXOS.</t>
  </si>
  <si>
    <t>PEYPAC C POR A</t>
  </si>
  <si>
    <t>PAGO CUB.1 Y FINAL, CONT. CO-000116-2023, FACT B1500000057, N/C B0400000002 POR CONCEPTO DE LOTE II, MUSEO NACIONAL DE HISTORIA Y GEOGRAFIA, PLAZA DE LA CULTURA, PROC. CULT.CCC-CP-2022-0022, CESION DE CREDITO A IN FACT, SRL SEGUN ANEXOS.</t>
  </si>
  <si>
    <t xml:space="preserve"> BENEFICIARIOS</t>
  </si>
  <si>
    <t>P/SUELDO FIJO - AGO.2023 - PROG.01</t>
  </si>
  <si>
    <t>P/SUELDO FIJO - AGO.2023 - PROG.13</t>
  </si>
  <si>
    <t>P/PERS. DE VIGILANCIA - AGO.2023 - PROG.01</t>
  </si>
  <si>
    <t>P/SUELDO FIJO - AGO.2023 - PROG.11</t>
  </si>
  <si>
    <t>P/SUPLENCIA - AGO.2023 - PROG.01</t>
  </si>
  <si>
    <t>P/TRAMITE DE PENSION - AGO.2023 - PROG.01</t>
  </si>
  <si>
    <t>P/INTERINATO - AGO.2023 - PROG.01</t>
  </si>
  <si>
    <t>ARCHIVO GRAL DE LA NACION</t>
  </si>
  <si>
    <t>TRANSFERENCIA A FAVOR DEL ARCHIVO GENERAL DE LA NACION (AGN), PARA CUBRIR GASTOS DE CAPITAL CORRESPONDIENTE AL MES DE AGOSTO 2023, SEGUN ANEXOS.</t>
  </si>
  <si>
    <t>VAMACONST, SRL</t>
  </si>
  <si>
    <t>CUB. 04 Y FINAL RD$6,410,241.71 MENOS AMORT. 20% AVANCE RD$453,818.97 CERT. No.CO-0000176-2021, ADENDUM CO-0000004-2022, ADENDUM CO-0000975-2023, TRABAJO DE READECUACION DE LA SEDE (2DA. ETAPA) DEL MINC.LOTE 1 y LOTE 12 PROC.CCC-CP-2019-0006, SEGUN ANEXOS</t>
  </si>
  <si>
    <t>TRANSFERENCIA A FAVOR DEL ARCHIVO GENERAL DE LA NACION (AGN), CORRESPONDIENTE A LA SUBVENCION POR GASTOS Y PAGO DE NOMINA, MES DE AGOSTO 2023, SEGUN ANEXOS.</t>
  </si>
  <si>
    <t>P/EMP. TEMPORALES - AGO.2023 - PROG.01</t>
  </si>
  <si>
    <t>P/PERS. PERIOD. PROBATORIO - AGO.2023 - PROG.01</t>
  </si>
  <si>
    <t>17/08/2023</t>
  </si>
  <si>
    <t>P/PRIMA DE TRANSPORTE - AGO.2023 - PROG.01</t>
  </si>
  <si>
    <t>P/CARACTER EVENTUAL - AGO.2023 - PROG.01</t>
  </si>
  <si>
    <t xml:space="preserve"> 21/08/2023</t>
  </si>
  <si>
    <t>REINTEGRO POR COMPROBANTES DEL  P/SUELDO FIJO - JULIO 2023 - P13</t>
  </si>
  <si>
    <t>21/08/2023</t>
  </si>
  <si>
    <t>CORPORACION DE ACUEDUCTO Y ALCANTARILLADO DE SANTIAGO</t>
  </si>
  <si>
    <t>Pago Factura No. B1500028023, POR SERVICIO DE AGUA Y BASURA DEL GRAN TEATRO DEL CIBAO, DEPENDENCIA DE ESTE MINISTERIO DE CULTURA, UBICADA EN LA REGIÓN NORTE, CORRESPONDIENTE AL MES DE JULIO 2023, SEGÚN ANEXOS.</t>
  </si>
  <si>
    <t>CORPORACION DEL ACUEDUCTO Y ALCANTARILLADO DE SANTO DOMINGO</t>
  </si>
  <si>
    <t>PAGO POR SERVICIOS DE AGUA POTABLE DE ESTE MINISTERIO DE CULTURA Y SUS DEPENDENCIAS, CORRESPONDIENTE AL MES DE AGOSTO 2023</t>
  </si>
  <si>
    <t>OFICINA UNIVERSAL, SA</t>
  </si>
  <si>
    <t>ADQUISICION DE CINCO ARMARIOS DE METAL COLOR CREMA, PARA EL MINISTERIO Y DEPENDENCIAS PROC. CULT. DAF-CM-2023-0033, ORDEN 2023-00190, SEGUN ANEXOS.</t>
  </si>
  <si>
    <t>MAGNA MOTORS, SA</t>
  </si>
  <si>
    <t>SERVICIOS DE MANTENIMIEMTO PREVENTIVO Y REPARACION DE LOS VEHICULOS PERTENECIENTE A LA FLOTILLA VEHICULAR DE ESTE MINISTERIO, PROC. CULT.CCC-PEEX-2022-000, ORDEN 2022-00399, SEGUN ANEXOS.</t>
  </si>
  <si>
    <t>22/08/2023</t>
  </si>
  <si>
    <t>P/VACACIONES A EX-EMPLEADOS - PROG.01</t>
  </si>
  <si>
    <t>P/CONV.REINT.SDO.FIJO-JUL2023</t>
  </si>
  <si>
    <t>24/08/2023</t>
  </si>
  <si>
    <t>MULTIGRABADO SRL</t>
  </si>
  <si>
    <t>PAGO POR CONFECCION DE PLACAS DE RECONOCIMIENTO Y SELLOS PARA DIFERENTES ACTIVIDADES DE LA SEDE Y DEPENDENCIAS DE ESTE MINC. PROCESO CULTURA-UC-CD-2023-0025, ORDEN 2023-00083, SEGUN ANEXOS.</t>
  </si>
  <si>
    <t>COMPANIA DOMINICANA DE TELEFONOS C POR A</t>
  </si>
  <si>
    <t>PAGO SERVICIOS TELEFONICOS Y FLOTAS DE ESTE MINC Y SUS DEPENDENCIAS, CORRESPONDIENTE AL MES DE JULIO 2023 Y MES DE AGOSTO 2023 DEL PATRIMONIO DE LA CIUDAD COLONIAL Y DEL PANTEON DE LA PATRIA (SERVICIO LARGA DISTANCIA, TELEFONO LOCAL, INTERNET Y TV POR CAB</t>
  </si>
  <si>
    <t>25/08/2023</t>
  </si>
  <si>
    <t>2DO PAGO DEL 60% DE LA CERT. DE CONT.BS-0008732-2023, POR CONCEPTO DE CONTRATACION DE CONSTRUCCION EFIMERA, EQUIPAMIENTO DE PABELLONES Y AREAS EXTERIORES PARA LA 25a. FERIA INTERNACIONAL DEL LIBRO STO.DGO.PROCESO CULT.CCC-PEOR-2023-0002,OR. 2023-00201, SE</t>
  </si>
  <si>
    <t>28/08/2023</t>
  </si>
  <si>
    <t>P/HRS. EXTRAORDINARIAS JULIO 2023 - P01</t>
  </si>
  <si>
    <t>JUAN LUIS SANTOS ORTIZ</t>
  </si>
  <si>
    <t>PAGO FACT B1500000007, POR SERVICIO DE TRASNPORTE DESDE SAN FRANCISCO DE MACORIS A SANTO DOMINGO IDA Y VUELTA, COMO APORTE DEL MINC AL CAMPAMENTO CAMPCHIABUELA 2023, PROCESO CULTURA-UC-CD-2023-0076, ORDEN 2023-00199, SEGUN ANEXOS.</t>
  </si>
  <si>
    <t>PAGO FACTURA No, B1500028926, POR SEGURO DE SALUD COMPLEMENTARIO DE LOS EMPLEADOS DEL MINISTERIO DE CULTURA, CORRESPONDIENTE AL MES DE AGOSTO DEL 2023, SEGUN ANEXOS</t>
  </si>
  <si>
    <t>PUNTO MARKET, SRL</t>
  </si>
  <si>
    <t>PAGO FACTS B1500000090 Y B1500000093, POR ADQUISICION DE LUMINARIAS PARA SEDE Y DEPENDENCIAS DE ESTE MINISTERIO. SEGUN ANEXOS.</t>
  </si>
  <si>
    <t>AUTOCENTRO NAVARRO, SRL</t>
  </si>
  <si>
    <t>PAGO FACTURA B1500002513 POR ADQUISICION DE DOS BATERIAS PARA VEHICULOS PERTENECIENTES A LA FLOTILLA VEHICULAR DE ESTE MINISTERIO DE CULTURA, PROCESO CULTURA-UC-CD-2023-0045, ORDEN 2023-00120, SEGUN ANEXOS</t>
  </si>
  <si>
    <t>30/08/2023</t>
  </si>
  <si>
    <t>RUDDY NELSON FRIAS ANGELES</t>
  </si>
  <si>
    <t>PAGO FACT B1500000295, SERVICIO COMO NOTARIO PUBLICO, MEDIANTE PROCESO CULTURA-DAF-CM-2022-0019, ORDEN CULTURA-2022-00104. PARA PREPARACION DE ACTOS DE COMPROBACION EN EL DISTRITO NACIONAL, SEGUN ANEXOS.</t>
  </si>
  <si>
    <t>PAGO FACT B1500000318, POR SERVICIOS DE NOTARIO PUBLICO PARA PREPARACION DE ACTOS DE COMPROBACION EN EL DISTRITO NACIONAL Y EL INTERIROR DEL PAIS. PROCESO CULTURA-DAF-CM-2022-0019. SEGUN ANEXOS.</t>
  </si>
  <si>
    <t>PAGO FACTS B1500000335 Y B1500000336, POR SERVICIO DE NOTARIO PUBLICO PARA EL LEVANTAMIENTO Y PREPARACION DE ACTOS DE COMPROBACION EN EL DISTRITO NACIONAL. PROCESO CULTURA-DAF-CM-2023-0022. SEGUN ANEXOS.</t>
  </si>
  <si>
    <t>GREGORIA DEL ROSARIO ORTIZ THEN</t>
  </si>
  <si>
    <t>PAGO FACT B1500000139, POR SERVICIOS DE IMPRESIONES VARIAS PARA LA XXX BIENAL DE ARTES VISUALES 2023. PROCESO CULTURA-DAF-CM-2023-0028. SEGUN ANEXOS.</t>
  </si>
  <si>
    <t>P/CONVERSION REINTEGRO-EMP.TEMP-JULIO 2023-P01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</si>
</sst>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9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2" borderId="1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/>
    </xf>
    <xf numFmtId="165" fontId="11" fillId="0" borderId="0" xfId="0" applyNumberFormat="1" applyFont="1" applyAlignment="1">
      <alignment vertical="center"/>
    </xf>
    <xf numFmtId="165" fontId="12" fillId="0" borderId="8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" fontId="12" fillId="0" borderId="8" xfId="0" applyNumberFormat="1" applyFont="1" applyBorder="1" applyAlignment="1">
      <alignment vertical="center"/>
    </xf>
    <xf numFmtId="0" fontId="2" fillId="4" borderId="12" xfId="0" applyFont="1" applyFill="1" applyBorder="1" applyAlignment="1">
      <alignment horizontal="center"/>
    </xf>
    <xf numFmtId="0" fontId="0" fillId="5" borderId="0" xfId="0" applyFill="1"/>
    <xf numFmtId="4" fontId="0" fillId="5" borderId="0" xfId="0" applyNumberFormat="1" applyFill="1"/>
    <xf numFmtId="0" fontId="13" fillId="5" borderId="0" xfId="0" applyFont="1" applyFill="1" applyAlignment="1">
      <alignment vertical="center" wrapText="1" readingOrder="1"/>
    </xf>
    <xf numFmtId="0" fontId="14" fillId="5" borderId="0" xfId="0" applyFont="1" applyFill="1" applyAlignment="1">
      <alignment vertical="center" wrapText="1" readingOrder="1"/>
    </xf>
    <xf numFmtId="4" fontId="0" fillId="0" borderId="0" xfId="0" applyNumberFormat="1" applyAlignment="1">
      <alignment vertical="center"/>
    </xf>
    <xf numFmtId="0" fontId="0" fillId="5" borderId="0" xfId="0" applyFill="1" applyAlignment="1">
      <alignment vertical="center"/>
    </xf>
    <xf numFmtId="0" fontId="2" fillId="4" borderId="12" xfId="0" applyFont="1" applyFill="1" applyBorder="1" applyAlignment="1">
      <alignment horizontal="right" wrapText="1"/>
    </xf>
    <xf numFmtId="0" fontId="0" fillId="5" borderId="0" xfId="0" applyFill="1" applyAlignment="1">
      <alignment horizontal="right"/>
    </xf>
    <xf numFmtId="0" fontId="0" fillId="5" borderId="0" xfId="0" applyFill="1" applyAlignment="1">
      <alignment horizontal="left"/>
    </xf>
    <xf numFmtId="14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left" wrapText="1"/>
    </xf>
    <xf numFmtId="40" fontId="0" fillId="0" borderId="0" xfId="0" applyNumberFormat="1" applyAlignment="1">
      <alignment vertical="center"/>
    </xf>
    <xf numFmtId="40" fontId="0" fillId="5" borderId="0" xfId="0" applyNumberFormat="1" applyFill="1"/>
    <xf numFmtId="40" fontId="2" fillId="4" borderId="12" xfId="0" applyNumberFormat="1" applyFont="1" applyFill="1" applyBorder="1" applyAlignment="1">
      <alignment horizontal="center"/>
    </xf>
    <xf numFmtId="4" fontId="0" fillId="0" borderId="12" xfId="0" applyNumberFormat="1" applyBorder="1" applyAlignment="1">
      <alignment wrapText="1"/>
    </xf>
    <xf numFmtId="4" fontId="17" fillId="6" borderId="12" xfId="0" applyNumberFormat="1" applyFont="1" applyFill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 wrapText="1"/>
    </xf>
    <xf numFmtId="164" fontId="7" fillId="2" borderId="6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0" xfId="0" applyFont="1" applyFill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center" vertical="center" wrapText="1" readingOrder="1"/>
    </xf>
    <xf numFmtId="0" fontId="4" fillId="5" borderId="0" xfId="0" applyFont="1" applyFill="1" applyAlignment="1">
      <alignment horizontal="center" vertical="center" wrapText="1" readingOrder="1"/>
    </xf>
    <xf numFmtId="0" fontId="16" fillId="5" borderId="1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 readingOrder="1"/>
    </xf>
    <xf numFmtId="0" fontId="18" fillId="5" borderId="0" xfId="0" applyFont="1" applyFill="1" applyAlignment="1">
      <alignment horizontal="center" vertical="center" wrapText="1" readingOrder="1"/>
    </xf>
    <xf numFmtId="0" fontId="17" fillId="6" borderId="1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191850</xdr:colOff>
      <xdr:row>0</xdr:row>
      <xdr:rowOff>16559</xdr:rowOff>
    </xdr:from>
    <xdr:to>
      <xdr:col>6</xdr:col>
      <xdr:colOff>555078</xdr:colOff>
      <xdr:row>2</xdr:row>
      <xdr:rowOff>18571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2A9EB6F0-B564-48AE-9CC0-C5160EC1FD0E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3555" y="16559"/>
          <a:ext cx="1203160" cy="660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1287780</xdr:colOff>
      <xdr:row>0</xdr:row>
      <xdr:rowOff>24765</xdr:rowOff>
    </xdr:from>
    <xdr:to>
      <xdr:col>3</xdr:col>
      <xdr:colOff>2000250</xdr:colOff>
      <xdr:row>5</xdr:row>
      <xdr:rowOff>93346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B4164825-816E-478B-B991-83B6011B3B7D}"/>
            </a:ext>
          </a:extLst>
        </xdr:cNvPr>
        <xdr:cNvPicPr/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" t="8798" r="-398" b="-8798"/>
        <a:stretch>
          <a:fillRect/>
        </a:stretch>
      </xdr:blipFill>
      <xdr:spPr bwMode="auto">
        <a:xfrm>
          <a:off x="2364105" y="24765"/>
          <a:ext cx="2017395" cy="878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468630</xdr:colOff>
      <xdr:row>106</xdr:row>
      <xdr:rowOff>99059</xdr:rowOff>
    </xdr:from>
    <xdr:to>
      <xdr:col>4</xdr:col>
      <xdr:colOff>742950</xdr:colOff>
      <xdr:row>112</xdr:row>
      <xdr:rowOff>64769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4DD5265-9337-4F21-8404-15039CBDEF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706" t="47577" r="56676" b="36409"/>
        <a:stretch/>
      </xdr:blipFill>
      <xdr:spPr>
        <a:xfrm>
          <a:off x="468630" y="64983359"/>
          <a:ext cx="7189470" cy="9944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german\AppData\Local\Microsoft\Windows\INetCache\Content.Outlook\6HW7TJN7\Ejecucion%20mensual%20Enero%20hasta%20Agsoto%202022%20UE0001.%20version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 mensual"/>
      <sheetName val="EJECUCION"/>
      <sheetName val="PRESUPUESTO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E2C4-4534-44EA-AFAE-0F618E153B4C}">
  <sheetPr>
    <tabColor theme="8" tint="0.39997558519241921"/>
  </sheetPr>
  <dimension ref="A1:R102"/>
  <sheetViews>
    <sheetView showGridLines="0" topLeftCell="A91" zoomScale="110" zoomScaleNormal="110" workbookViewId="0">
      <selection activeCell="A5" sqref="A5:P5"/>
    </sheetView>
  </sheetViews>
  <sheetFormatPr baseColWidth="10" defaultColWidth="13.33203125" defaultRowHeight="12.75" x14ac:dyDescent="0.2"/>
  <cols>
    <col min="1" max="1" width="50.1640625" style="1" customWidth="1"/>
    <col min="2" max="2" width="13.5" style="1" customWidth="1"/>
    <col min="3" max="3" width="15.83203125" style="1" customWidth="1"/>
    <col min="4" max="4" width="11.83203125" style="1" customWidth="1"/>
    <col min="5" max="5" width="12.1640625" style="1" customWidth="1"/>
    <col min="6" max="6" width="14.6640625" style="1" customWidth="1"/>
    <col min="7" max="7" width="11.5" style="1" customWidth="1"/>
    <col min="8" max="8" width="13.5" style="1" customWidth="1"/>
    <col min="9" max="9" width="13.33203125" style="1" customWidth="1"/>
    <col min="10" max="10" width="12.83203125" style="1" customWidth="1"/>
    <col min="11" max="11" width="13" style="1" customWidth="1"/>
    <col min="12" max="12" width="9.83203125" style="1" customWidth="1"/>
    <col min="13" max="13" width="9.6640625" style="1" customWidth="1"/>
    <col min="14" max="14" width="9.83203125" style="1" customWidth="1"/>
    <col min="15" max="15" width="9.1640625" style="1" customWidth="1"/>
    <col min="16" max="16" width="13" style="1" customWidth="1"/>
    <col min="17" max="16384" width="13.33203125" style="1"/>
  </cols>
  <sheetData>
    <row r="1" spans="1:17" ht="39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7" ht="20.45" customHeight="1" x14ac:dyDescent="0.2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3.15" customHeight="1" x14ac:dyDescent="0.2">
      <c r="A4" s="61" t="s">
        <v>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7" ht="13.15" customHeight="1" x14ac:dyDescent="0.2">
      <c r="A5" s="65" t="s">
        <v>107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7" ht="15.75" customHeight="1" x14ac:dyDescent="0.2">
      <c r="A6" s="61" t="s">
        <v>2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7" ht="15.75" customHeight="1" x14ac:dyDescent="0.2">
      <c r="A7" s="64" t="s">
        <v>111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7" ht="15.75" x14ac:dyDescent="0.2">
      <c r="A8" s="61" t="s">
        <v>97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</row>
    <row r="9" spans="1:17" ht="25.5" customHeight="1" x14ac:dyDescent="0.2">
      <c r="A9" s="54" t="s">
        <v>3</v>
      </c>
      <c r="B9" s="55" t="s">
        <v>4</v>
      </c>
      <c r="C9" s="55" t="s">
        <v>5</v>
      </c>
      <c r="D9" s="57" t="s">
        <v>6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9"/>
    </row>
    <row r="10" spans="1:17" x14ac:dyDescent="0.2">
      <c r="A10" s="54"/>
      <c r="B10" s="56"/>
      <c r="C10" s="56"/>
      <c r="D10" s="2" t="s">
        <v>7</v>
      </c>
      <c r="E10" s="2" t="s">
        <v>8</v>
      </c>
      <c r="F10" s="2" t="s">
        <v>9</v>
      </c>
      <c r="G10" s="2" t="s">
        <v>10</v>
      </c>
      <c r="H10" s="3" t="s">
        <v>11</v>
      </c>
      <c r="I10" s="2" t="s">
        <v>12</v>
      </c>
      <c r="J10" s="3" t="s">
        <v>13</v>
      </c>
      <c r="K10" s="2" t="s">
        <v>14</v>
      </c>
      <c r="L10" s="2" t="s">
        <v>15</v>
      </c>
      <c r="M10" s="2" t="s">
        <v>16</v>
      </c>
      <c r="N10" s="2" t="s">
        <v>17</v>
      </c>
      <c r="O10" s="3" t="s">
        <v>18</v>
      </c>
      <c r="P10" s="2" t="s">
        <v>19</v>
      </c>
    </row>
    <row r="11" spans="1:17" x14ac:dyDescent="0.2">
      <c r="A11" s="4" t="s">
        <v>20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7" x14ac:dyDescent="0.2">
      <c r="A12" s="5" t="s">
        <v>21</v>
      </c>
      <c r="B12" s="28">
        <f t="shared" ref="B12:C12" si="0">B13+B14+B17+B15+B16</f>
        <v>686419278</v>
      </c>
      <c r="C12" s="28">
        <f t="shared" si="0"/>
        <v>633431854</v>
      </c>
      <c r="D12" s="28">
        <f t="shared" ref="D12:N12" si="1">D13+D14+D17+D15+D16</f>
        <v>53936238.850000001</v>
      </c>
      <c r="E12" s="28">
        <f t="shared" si="1"/>
        <v>58596126.850000001</v>
      </c>
      <c r="F12" s="28">
        <f t="shared" si="1"/>
        <v>56531354.979999997</v>
      </c>
      <c r="G12" s="28">
        <f t="shared" si="1"/>
        <v>56449163.870000005</v>
      </c>
      <c r="H12" s="28">
        <f t="shared" si="1"/>
        <v>94742548.549999997</v>
      </c>
      <c r="I12" s="28">
        <f t="shared" si="1"/>
        <v>57893722.640000015</v>
      </c>
      <c r="J12" s="28">
        <f t="shared" si="1"/>
        <v>59676388.620000005</v>
      </c>
      <c r="K12" s="28">
        <f t="shared" si="1"/>
        <v>62246040.230000004</v>
      </c>
      <c r="L12" s="28">
        <f t="shared" si="1"/>
        <v>0</v>
      </c>
      <c r="M12" s="28">
        <f t="shared" si="1"/>
        <v>0</v>
      </c>
      <c r="N12" s="28">
        <f t="shared" si="1"/>
        <v>0</v>
      </c>
      <c r="O12" s="28">
        <f t="shared" ref="O12" si="2">O13+O14+O17+O15+O16</f>
        <v>0</v>
      </c>
      <c r="P12" s="28">
        <f>P13+P14+P17+P15+P16</f>
        <v>500071584.59000003</v>
      </c>
    </row>
    <row r="13" spans="1:17" x14ac:dyDescent="0.2">
      <c r="A13" s="7" t="s">
        <v>22</v>
      </c>
      <c r="B13" s="30">
        <v>509913115</v>
      </c>
      <c r="C13" s="30">
        <v>440856796</v>
      </c>
      <c r="D13" s="30">
        <v>45037759.060000002</v>
      </c>
      <c r="E13" s="30">
        <v>49253049.300000004</v>
      </c>
      <c r="F13" s="30">
        <v>47261956.93</v>
      </c>
      <c r="G13" s="30">
        <v>47175529.240000002</v>
      </c>
      <c r="H13" s="30">
        <v>47724834.540000007</v>
      </c>
      <c r="I13" s="30">
        <v>48370417.800000012</v>
      </c>
      <c r="J13" s="30">
        <v>49878421.480000004</v>
      </c>
      <c r="K13" s="30">
        <v>49974760.080000006</v>
      </c>
      <c r="L13" s="30">
        <v>0</v>
      </c>
      <c r="M13" s="30">
        <v>0</v>
      </c>
      <c r="N13" s="30">
        <v>0</v>
      </c>
      <c r="O13" s="30">
        <v>0</v>
      </c>
      <c r="P13" s="30">
        <f>D13+E13+F13+G13+H13+I13+J13+K13+L13+M13+N13+O13</f>
        <v>384676728.43000007</v>
      </c>
    </row>
    <row r="14" spans="1:17" x14ac:dyDescent="0.2">
      <c r="A14" s="7" t="s">
        <v>23</v>
      </c>
      <c r="B14" s="30">
        <v>105560404</v>
      </c>
      <c r="C14" s="30">
        <v>117499520</v>
      </c>
      <c r="D14" s="30">
        <v>2154000</v>
      </c>
      <c r="E14" s="30">
        <v>2428665</v>
      </c>
      <c r="F14" s="30">
        <v>2280292</v>
      </c>
      <c r="G14" s="30">
        <v>2239000</v>
      </c>
      <c r="H14" s="30">
        <v>39958623.679999992</v>
      </c>
      <c r="I14" s="30">
        <v>2350203</v>
      </c>
      <c r="J14" s="30">
        <v>2294000</v>
      </c>
      <c r="K14" s="30">
        <v>4781029.3599999994</v>
      </c>
      <c r="L14" s="30">
        <v>0</v>
      </c>
      <c r="M14" s="30">
        <v>0</v>
      </c>
      <c r="N14" s="30">
        <v>0</v>
      </c>
      <c r="O14" s="30">
        <v>0</v>
      </c>
      <c r="P14" s="30">
        <f t="shared" ref="P14:P37" si="3">D14+E14+F14+G14+H14+I14+J14+K14+L14+M14+N14+O14</f>
        <v>58485813.039999992</v>
      </c>
    </row>
    <row r="15" spans="1:17" x14ac:dyDescent="0.2">
      <c r="A15" s="9" t="s">
        <v>24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f t="shared" si="3"/>
        <v>0</v>
      </c>
      <c r="Q15" s="10"/>
    </row>
    <row r="16" spans="1:17" x14ac:dyDescent="0.2">
      <c r="A16" s="9" t="s">
        <v>25</v>
      </c>
      <c r="B16" s="30">
        <f>IFERROR(VLOOKUP(#REF!,[1]SIGEF!#REF!,15,0),0)</f>
        <v>0</v>
      </c>
      <c r="C16" s="30">
        <f>IFERROR(VLOOKUP(#REF!,[1]SIGEF!#REF!,15,0),0)</f>
        <v>0</v>
      </c>
      <c r="D16" s="30">
        <f>IFERROR(VLOOKUP(#REF!,[1]SIGEF!#REF!,15,0),0)</f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f t="shared" si="3"/>
        <v>0</v>
      </c>
    </row>
    <row r="17" spans="1:16" x14ac:dyDescent="0.2">
      <c r="A17" s="9" t="s">
        <v>26</v>
      </c>
      <c r="B17" s="30">
        <v>70945759</v>
      </c>
      <c r="C17" s="30">
        <v>75075538</v>
      </c>
      <c r="D17" s="30">
        <v>6744479.79</v>
      </c>
      <c r="E17" s="30">
        <v>6914412.5499999998</v>
      </c>
      <c r="F17" s="30">
        <v>6989106.0499999998</v>
      </c>
      <c r="G17" s="30">
        <v>7034634.6300000008</v>
      </c>
      <c r="H17" s="30">
        <v>7059090.3300000001</v>
      </c>
      <c r="I17" s="30">
        <v>7173101.8400000008</v>
      </c>
      <c r="J17" s="30">
        <v>7503967.1400000015</v>
      </c>
      <c r="K17" s="30">
        <v>7490250.7899999991</v>
      </c>
      <c r="L17" s="30">
        <v>0</v>
      </c>
      <c r="M17" s="30">
        <v>0</v>
      </c>
      <c r="N17" s="30">
        <v>0</v>
      </c>
      <c r="O17" s="30">
        <v>0</v>
      </c>
      <c r="P17" s="30">
        <f t="shared" si="3"/>
        <v>56909043.120000005</v>
      </c>
    </row>
    <row r="18" spans="1:16" x14ac:dyDescent="0.2">
      <c r="A18" s="5" t="s">
        <v>27</v>
      </c>
      <c r="B18" s="28">
        <f t="shared" ref="B18:C18" si="4">B19+B20+B21+B22+B23+B24+B25+B26+B27</f>
        <v>358123507</v>
      </c>
      <c r="C18" s="28">
        <f t="shared" si="4"/>
        <v>570384658</v>
      </c>
      <c r="D18" s="28">
        <f t="shared" ref="D18:N18" si="5">D19+D20+D21+D22+D23+D24+D25+D26+D27</f>
        <v>10602750.530000001</v>
      </c>
      <c r="E18" s="28">
        <f t="shared" si="5"/>
        <v>7727533.7599999998</v>
      </c>
      <c r="F18" s="28">
        <f t="shared" si="5"/>
        <v>25987342.060000002</v>
      </c>
      <c r="G18" s="28">
        <f t="shared" si="5"/>
        <v>14158921.500000002</v>
      </c>
      <c r="H18" s="28">
        <f t="shared" si="5"/>
        <v>12216993.159999998</v>
      </c>
      <c r="I18" s="28">
        <f t="shared" si="5"/>
        <v>15286305.879999997</v>
      </c>
      <c r="J18" s="28">
        <f t="shared" si="5"/>
        <v>21016709.030000001</v>
      </c>
      <c r="K18" s="28">
        <f t="shared" si="5"/>
        <v>50079589.759999998</v>
      </c>
      <c r="L18" s="28">
        <f t="shared" si="5"/>
        <v>0</v>
      </c>
      <c r="M18" s="28">
        <f t="shared" si="5"/>
        <v>0</v>
      </c>
      <c r="N18" s="28">
        <f t="shared" si="5"/>
        <v>0</v>
      </c>
      <c r="O18" s="28">
        <f t="shared" ref="O18:P18" si="6">O19+O20+O21+O22+O23+O24+O25+O26+O27</f>
        <v>0</v>
      </c>
      <c r="P18" s="28">
        <f t="shared" si="6"/>
        <v>157076145.68000001</v>
      </c>
    </row>
    <row r="19" spans="1:16" x14ac:dyDescent="0.2">
      <c r="A19" s="7" t="s">
        <v>28</v>
      </c>
      <c r="B19" s="30">
        <v>93400000</v>
      </c>
      <c r="C19" s="30">
        <v>83678000</v>
      </c>
      <c r="D19" s="30">
        <v>10602750.530000001</v>
      </c>
      <c r="E19" s="30">
        <v>6637965.7599999998</v>
      </c>
      <c r="F19" s="30">
        <v>5928002.2500000009</v>
      </c>
      <c r="G19" s="30">
        <v>6885385.5899999999</v>
      </c>
      <c r="H19" s="30">
        <v>6729854.5299999993</v>
      </c>
      <c r="I19" s="30">
        <v>7740919.7899999991</v>
      </c>
      <c r="J19" s="30">
        <v>7995577.1899999995</v>
      </c>
      <c r="K19" s="30">
        <v>7858418.0099999998</v>
      </c>
      <c r="L19" s="30">
        <v>0</v>
      </c>
      <c r="M19" s="30">
        <v>0</v>
      </c>
      <c r="N19" s="30">
        <v>0</v>
      </c>
      <c r="O19" s="30">
        <v>0</v>
      </c>
      <c r="P19" s="30">
        <f t="shared" si="3"/>
        <v>60378873.649999991</v>
      </c>
    </row>
    <row r="20" spans="1:16" x14ac:dyDescent="0.2">
      <c r="A20" s="9" t="s">
        <v>29</v>
      </c>
      <c r="B20" s="30">
        <v>11900000</v>
      </c>
      <c r="C20" s="30">
        <v>28747451</v>
      </c>
      <c r="D20" s="30">
        <v>0</v>
      </c>
      <c r="E20" s="30">
        <v>441910</v>
      </c>
      <c r="F20" s="30">
        <v>0</v>
      </c>
      <c r="G20" s="30">
        <v>122248</v>
      </c>
      <c r="H20" s="30">
        <v>937061.01000000013</v>
      </c>
      <c r="I20" s="30">
        <v>355447.25</v>
      </c>
      <c r="J20" s="30">
        <v>3593565.6800000006</v>
      </c>
      <c r="K20" s="30">
        <v>502881.51</v>
      </c>
      <c r="L20" s="30">
        <v>0</v>
      </c>
      <c r="M20" s="30">
        <v>0</v>
      </c>
      <c r="N20" s="30">
        <v>0</v>
      </c>
      <c r="O20" s="30">
        <v>0</v>
      </c>
      <c r="P20" s="30">
        <f t="shared" si="3"/>
        <v>5953113.4500000011</v>
      </c>
    </row>
    <row r="21" spans="1:16" x14ac:dyDescent="0.2">
      <c r="A21" s="7" t="s">
        <v>30</v>
      </c>
      <c r="B21" s="30">
        <v>1200000</v>
      </c>
      <c r="C21" s="30">
        <v>40566000</v>
      </c>
      <c r="D21" s="30">
        <v>0</v>
      </c>
      <c r="E21" s="30">
        <v>38850</v>
      </c>
      <c r="F21" s="30">
        <v>94950</v>
      </c>
      <c r="G21" s="30">
        <v>140300</v>
      </c>
      <c r="H21" s="30">
        <v>116250</v>
      </c>
      <c r="I21" s="30">
        <v>5440800</v>
      </c>
      <c r="J21" s="30">
        <v>20650</v>
      </c>
      <c r="K21" s="30">
        <v>4800</v>
      </c>
      <c r="L21" s="30">
        <v>0</v>
      </c>
      <c r="M21" s="30">
        <v>0</v>
      </c>
      <c r="N21" s="30">
        <v>0</v>
      </c>
      <c r="O21" s="30">
        <v>0</v>
      </c>
      <c r="P21" s="30">
        <f t="shared" si="3"/>
        <v>5856600</v>
      </c>
    </row>
    <row r="22" spans="1:16" x14ac:dyDescent="0.2">
      <c r="A22" s="7" t="s">
        <v>31</v>
      </c>
      <c r="B22" s="30">
        <v>0</v>
      </c>
      <c r="C22" s="30">
        <v>6626400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26400</v>
      </c>
      <c r="J22" s="30">
        <v>131250</v>
      </c>
      <c r="K22" s="30">
        <v>58000</v>
      </c>
      <c r="L22" s="30">
        <v>0</v>
      </c>
      <c r="M22" s="30">
        <v>0</v>
      </c>
      <c r="N22" s="30">
        <v>0</v>
      </c>
      <c r="O22" s="30">
        <v>0</v>
      </c>
      <c r="P22" s="30">
        <f t="shared" si="3"/>
        <v>215650</v>
      </c>
    </row>
    <row r="23" spans="1:16" x14ac:dyDescent="0.2">
      <c r="A23" s="7" t="s">
        <v>32</v>
      </c>
      <c r="B23" s="30">
        <v>29600000</v>
      </c>
      <c r="C23" s="30">
        <v>61673125</v>
      </c>
      <c r="D23" s="30">
        <v>0</v>
      </c>
      <c r="E23" s="30">
        <v>0</v>
      </c>
      <c r="F23" s="30">
        <v>45500</v>
      </c>
      <c r="G23" s="30">
        <v>629746.88</v>
      </c>
      <c r="H23" s="30">
        <v>0</v>
      </c>
      <c r="I23" s="30">
        <v>67627.539999999994</v>
      </c>
      <c r="J23" s="30">
        <v>1087233.28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f t="shared" si="3"/>
        <v>1830107.7000000002</v>
      </c>
    </row>
    <row r="24" spans="1:16" x14ac:dyDescent="0.2">
      <c r="A24" s="7" t="s">
        <v>33</v>
      </c>
      <c r="B24" s="30">
        <v>11500000</v>
      </c>
      <c r="C24" s="30">
        <v>8500000</v>
      </c>
      <c r="D24" s="30">
        <v>0</v>
      </c>
      <c r="E24" s="30">
        <v>608808</v>
      </c>
      <c r="F24" s="30">
        <v>800721.9</v>
      </c>
      <c r="G24" s="30">
        <v>763666.03</v>
      </c>
      <c r="H24" s="30">
        <v>588408.80000000005</v>
      </c>
      <c r="I24" s="30">
        <v>736009.35</v>
      </c>
      <c r="J24" s="30">
        <v>0</v>
      </c>
      <c r="K24" s="30">
        <v>1475747.02</v>
      </c>
      <c r="L24" s="30">
        <v>0</v>
      </c>
      <c r="M24" s="30">
        <v>0</v>
      </c>
      <c r="N24" s="30">
        <v>0</v>
      </c>
      <c r="O24" s="30">
        <v>0</v>
      </c>
      <c r="P24" s="30">
        <f t="shared" si="3"/>
        <v>4973361.0999999996</v>
      </c>
    </row>
    <row r="25" spans="1:16" ht="16.149999999999999" customHeight="1" x14ac:dyDescent="0.2">
      <c r="A25" s="9" t="s">
        <v>34</v>
      </c>
      <c r="B25" s="30">
        <v>13100000</v>
      </c>
      <c r="C25" s="30">
        <v>72972239</v>
      </c>
      <c r="D25" s="30">
        <v>0</v>
      </c>
      <c r="E25" s="30">
        <v>0</v>
      </c>
      <c r="F25" s="30">
        <v>279919.14</v>
      </c>
      <c r="G25" s="30">
        <v>119138.13</v>
      </c>
      <c r="H25" s="30">
        <v>1592584.33</v>
      </c>
      <c r="I25" s="30">
        <v>225574.5</v>
      </c>
      <c r="J25" s="30">
        <v>3601055.37</v>
      </c>
      <c r="K25" s="30">
        <v>27747907.539999999</v>
      </c>
      <c r="L25" s="30">
        <v>0</v>
      </c>
      <c r="M25" s="30">
        <v>0</v>
      </c>
      <c r="N25" s="30">
        <v>0</v>
      </c>
      <c r="O25" s="30">
        <v>0</v>
      </c>
      <c r="P25" s="30">
        <f t="shared" si="3"/>
        <v>33566179.009999998</v>
      </c>
    </row>
    <row r="26" spans="1:16" x14ac:dyDescent="0.2">
      <c r="A26" s="9" t="s">
        <v>35</v>
      </c>
      <c r="B26" s="30">
        <v>171623012</v>
      </c>
      <c r="C26" s="30">
        <v>211596748</v>
      </c>
      <c r="D26" s="30">
        <v>0</v>
      </c>
      <c r="E26" s="30">
        <v>0</v>
      </c>
      <c r="F26" s="30">
        <v>17198786.27</v>
      </c>
      <c r="G26" s="30">
        <v>3976378.47</v>
      </c>
      <c r="H26" s="30">
        <v>765609.69</v>
      </c>
      <c r="I26" s="30">
        <v>403468.25</v>
      </c>
      <c r="J26" s="30">
        <v>2799733.8</v>
      </c>
      <c r="K26" s="30">
        <v>10602427.99</v>
      </c>
      <c r="L26" s="30">
        <v>0</v>
      </c>
      <c r="M26" s="30">
        <v>0</v>
      </c>
      <c r="N26" s="30">
        <v>0</v>
      </c>
      <c r="O26" s="30">
        <v>0</v>
      </c>
      <c r="P26" s="30">
        <f t="shared" si="3"/>
        <v>35746404.469999999</v>
      </c>
    </row>
    <row r="27" spans="1:16" x14ac:dyDescent="0.2">
      <c r="A27" s="9" t="s">
        <v>36</v>
      </c>
      <c r="B27" s="30">
        <v>25800495</v>
      </c>
      <c r="C27" s="30">
        <v>56024695</v>
      </c>
      <c r="D27" s="30">
        <v>0</v>
      </c>
      <c r="E27" s="30">
        <v>0</v>
      </c>
      <c r="F27" s="30">
        <v>1639462.5</v>
      </c>
      <c r="G27" s="30">
        <v>1522058.4</v>
      </c>
      <c r="H27" s="30">
        <v>1487224.8</v>
      </c>
      <c r="I27" s="30">
        <v>290059.2</v>
      </c>
      <c r="J27" s="30">
        <v>1787643.71</v>
      </c>
      <c r="K27" s="30">
        <v>1829407.69</v>
      </c>
      <c r="L27" s="30">
        <v>0</v>
      </c>
      <c r="M27" s="30">
        <v>0</v>
      </c>
      <c r="N27" s="30">
        <v>0</v>
      </c>
      <c r="O27" s="30">
        <v>0</v>
      </c>
      <c r="P27" s="30">
        <f t="shared" si="3"/>
        <v>8555856.3000000007</v>
      </c>
    </row>
    <row r="28" spans="1:16" x14ac:dyDescent="0.2">
      <c r="A28" s="5" t="s">
        <v>37</v>
      </c>
      <c r="B28" s="28">
        <f t="shared" ref="B28:C28" si="7">B37+B35+B34+B33+B32+B31+B30+B29+B36</f>
        <v>39175000</v>
      </c>
      <c r="C28" s="28">
        <f t="shared" si="7"/>
        <v>97568584</v>
      </c>
      <c r="D28" s="28">
        <f t="shared" ref="D28:N28" si="8">D37+D35+D34+D33+D32+D31+D30+D29+D36</f>
        <v>0</v>
      </c>
      <c r="E28" s="28">
        <f t="shared" si="8"/>
        <v>560583</v>
      </c>
      <c r="F28" s="28">
        <f t="shared" si="8"/>
        <v>877454.19</v>
      </c>
      <c r="G28" s="28">
        <f t="shared" si="8"/>
        <v>1393019.5299999998</v>
      </c>
      <c r="H28" s="28">
        <f t="shared" si="8"/>
        <v>3251088.58</v>
      </c>
      <c r="I28" s="28">
        <f t="shared" si="8"/>
        <v>1564006.18</v>
      </c>
      <c r="J28" s="28">
        <f t="shared" si="8"/>
        <v>7589484.830000001</v>
      </c>
      <c r="K28" s="28">
        <f t="shared" si="8"/>
        <v>806750.24</v>
      </c>
      <c r="L28" s="28">
        <f t="shared" si="8"/>
        <v>0</v>
      </c>
      <c r="M28" s="28">
        <f t="shared" si="8"/>
        <v>0</v>
      </c>
      <c r="N28" s="28">
        <f t="shared" si="8"/>
        <v>0</v>
      </c>
      <c r="O28" s="28">
        <f t="shared" ref="O28:P28" si="9">O37+O35+O34+O33+O32+O31+O30+O29+O36</f>
        <v>0</v>
      </c>
      <c r="P28" s="28">
        <f t="shared" si="9"/>
        <v>16042386.550000001</v>
      </c>
    </row>
    <row r="29" spans="1:16" x14ac:dyDescent="0.2">
      <c r="A29" s="31" t="s">
        <v>38</v>
      </c>
      <c r="B29" s="30">
        <v>3000000</v>
      </c>
      <c r="C29" s="30">
        <v>3913694</v>
      </c>
      <c r="D29" s="30">
        <v>0</v>
      </c>
      <c r="E29" s="30">
        <v>23790</v>
      </c>
      <c r="F29" s="30">
        <v>250573.5</v>
      </c>
      <c r="G29" s="30">
        <v>285142.40000000002</v>
      </c>
      <c r="H29" s="30">
        <v>249541.28</v>
      </c>
      <c r="I29" s="30">
        <v>353024.17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f t="shared" si="3"/>
        <v>1162071.3500000001</v>
      </c>
    </row>
    <row r="30" spans="1:16" x14ac:dyDescent="0.2">
      <c r="A30" s="29" t="s">
        <v>39</v>
      </c>
      <c r="B30" s="30">
        <v>3700000</v>
      </c>
      <c r="C30" s="30">
        <v>855000</v>
      </c>
      <c r="D30" s="30">
        <v>0</v>
      </c>
      <c r="E30" s="30">
        <v>0</v>
      </c>
      <c r="F30" s="30">
        <v>11862.19</v>
      </c>
      <c r="G30" s="30">
        <v>0</v>
      </c>
      <c r="H30" s="30">
        <v>401.2</v>
      </c>
      <c r="I30" s="30">
        <v>0</v>
      </c>
      <c r="J30" s="30">
        <v>0</v>
      </c>
      <c r="K30" s="30">
        <v>41300</v>
      </c>
      <c r="L30" s="30">
        <v>0</v>
      </c>
      <c r="M30" s="30">
        <v>0</v>
      </c>
      <c r="N30" s="30">
        <v>0</v>
      </c>
      <c r="O30" s="30">
        <v>0</v>
      </c>
      <c r="P30" s="30">
        <f t="shared" si="3"/>
        <v>53563.39</v>
      </c>
    </row>
    <row r="31" spans="1:16" x14ac:dyDescent="0.2">
      <c r="A31" s="31" t="s">
        <v>40</v>
      </c>
      <c r="B31" s="30">
        <v>2550000</v>
      </c>
      <c r="C31" s="30">
        <v>2475814</v>
      </c>
      <c r="D31" s="30">
        <v>0</v>
      </c>
      <c r="E31" s="30">
        <v>25063.200000000001</v>
      </c>
      <c r="F31" s="30">
        <v>192462.5</v>
      </c>
      <c r="G31" s="30">
        <v>153016.5</v>
      </c>
      <c r="H31" s="30">
        <v>628845.6</v>
      </c>
      <c r="I31" s="30">
        <v>147150.04999999999</v>
      </c>
      <c r="J31" s="30">
        <v>670359.40999999992</v>
      </c>
      <c r="K31" s="30">
        <v>223315</v>
      </c>
      <c r="L31" s="30">
        <v>0</v>
      </c>
      <c r="M31" s="30">
        <v>0</v>
      </c>
      <c r="N31" s="30">
        <v>0</v>
      </c>
      <c r="O31" s="30">
        <v>0</v>
      </c>
      <c r="P31" s="30">
        <f t="shared" si="3"/>
        <v>2040212.26</v>
      </c>
    </row>
    <row r="32" spans="1:16" x14ac:dyDescent="0.2">
      <c r="A32" s="29" t="s">
        <v>41</v>
      </c>
      <c r="B32" s="30">
        <v>0</v>
      </c>
      <c r="C32" s="30">
        <v>50000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f t="shared" si="3"/>
        <v>0</v>
      </c>
    </row>
    <row r="33" spans="1:16" x14ac:dyDescent="0.2">
      <c r="A33" s="31" t="s">
        <v>42</v>
      </c>
      <c r="B33" s="30">
        <v>850000</v>
      </c>
      <c r="C33" s="30">
        <v>661500</v>
      </c>
      <c r="D33" s="30">
        <v>0</v>
      </c>
      <c r="E33" s="30"/>
      <c r="F33" s="30">
        <v>0</v>
      </c>
      <c r="G33" s="30">
        <v>0</v>
      </c>
      <c r="H33" s="30">
        <v>0</v>
      </c>
      <c r="I33" s="30">
        <v>11436.12</v>
      </c>
      <c r="J33" s="30">
        <v>283336.56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f t="shared" si="3"/>
        <v>294772.68</v>
      </c>
    </row>
    <row r="34" spans="1:16" x14ac:dyDescent="0.2">
      <c r="A34" s="31" t="s">
        <v>43</v>
      </c>
      <c r="B34" s="30">
        <v>1050000</v>
      </c>
      <c r="C34" s="30">
        <v>1152000</v>
      </c>
      <c r="D34" s="30">
        <v>0</v>
      </c>
      <c r="E34" s="30">
        <v>0</v>
      </c>
      <c r="F34" s="30">
        <v>0</v>
      </c>
      <c r="G34" s="30">
        <v>1773.54</v>
      </c>
      <c r="H34" s="30">
        <v>10361.58</v>
      </c>
      <c r="I34" s="30">
        <v>0</v>
      </c>
      <c r="J34" s="30">
        <v>41911.24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f t="shared" si="3"/>
        <v>54046.36</v>
      </c>
    </row>
    <row r="35" spans="1:16" ht="16.5" x14ac:dyDescent="0.2">
      <c r="A35" s="31" t="s">
        <v>44</v>
      </c>
      <c r="B35" s="30">
        <v>18650000</v>
      </c>
      <c r="C35" s="30">
        <v>18346561</v>
      </c>
      <c r="D35" s="30">
        <v>0</v>
      </c>
      <c r="E35" s="30">
        <v>0</v>
      </c>
      <c r="F35" s="30">
        <v>81774</v>
      </c>
      <c r="G35" s="30">
        <v>4233.84</v>
      </c>
      <c r="H35" s="30">
        <v>832585.87000000011</v>
      </c>
      <c r="I35" s="30">
        <v>265498.23</v>
      </c>
      <c r="J35" s="30">
        <v>5158411.3800000008</v>
      </c>
      <c r="K35" s="30">
        <v>12154</v>
      </c>
      <c r="L35" s="30">
        <v>0</v>
      </c>
      <c r="M35" s="30">
        <v>0</v>
      </c>
      <c r="N35" s="30">
        <v>0</v>
      </c>
      <c r="O35" s="30">
        <v>0</v>
      </c>
      <c r="P35" s="30">
        <f t="shared" si="3"/>
        <v>6354657.3200000003</v>
      </c>
    </row>
    <row r="36" spans="1:16" ht="16.5" x14ac:dyDescent="0.2">
      <c r="A36" s="31" t="s">
        <v>45</v>
      </c>
      <c r="B36" s="30">
        <f>IFERROR(VLOOKUP(#REF!,[1]SIGEF!#REF!,15,0),0)</f>
        <v>0</v>
      </c>
      <c r="C36" s="30">
        <f>IFERROR(VLOOKUP(#REF!,[1]SIGEF!#REF!,15,0),0)</f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f t="shared" si="3"/>
        <v>0</v>
      </c>
    </row>
    <row r="37" spans="1:16" x14ac:dyDescent="0.2">
      <c r="A37" s="29" t="s">
        <v>46</v>
      </c>
      <c r="B37" s="30">
        <v>9375000</v>
      </c>
      <c r="C37" s="30">
        <v>70114015</v>
      </c>
      <c r="D37" s="30">
        <v>0</v>
      </c>
      <c r="E37" s="30">
        <v>511729.8</v>
      </c>
      <c r="F37" s="30">
        <v>340782</v>
      </c>
      <c r="G37" s="30">
        <v>948853.25</v>
      </c>
      <c r="H37" s="30">
        <v>1529353.05</v>
      </c>
      <c r="I37" s="30">
        <v>786897.60999999987</v>
      </c>
      <c r="J37" s="30">
        <v>1435466.24</v>
      </c>
      <c r="K37" s="30">
        <v>529981.24</v>
      </c>
      <c r="L37" s="30">
        <v>0</v>
      </c>
      <c r="M37" s="30">
        <v>0</v>
      </c>
      <c r="N37" s="30">
        <v>0</v>
      </c>
      <c r="O37" s="30">
        <v>0</v>
      </c>
      <c r="P37" s="30">
        <f t="shared" si="3"/>
        <v>6083063.1900000004</v>
      </c>
    </row>
    <row r="38" spans="1:16" x14ac:dyDescent="0.2">
      <c r="A38" s="27" t="s">
        <v>47</v>
      </c>
      <c r="B38" s="28">
        <f t="shared" ref="B38:C38" si="10">B39+B40+B42+B44+B45+B46+B41+B43</f>
        <v>974874451</v>
      </c>
      <c r="C38" s="28">
        <f t="shared" si="10"/>
        <v>1047274451</v>
      </c>
      <c r="D38" s="28">
        <f t="shared" ref="D38:N38" si="11">D39+D40+D42+D44+D45+D46+D41+D43</f>
        <v>37292319.659999996</v>
      </c>
      <c r="E38" s="28">
        <f t="shared" si="11"/>
        <v>91426945.659999996</v>
      </c>
      <c r="F38" s="28">
        <f t="shared" si="11"/>
        <v>84410510.549999997</v>
      </c>
      <c r="G38" s="28">
        <f t="shared" si="11"/>
        <v>52544311.399999999</v>
      </c>
      <c r="H38" s="28">
        <f t="shared" si="11"/>
        <v>91401626.729999989</v>
      </c>
      <c r="I38" s="28">
        <f t="shared" si="11"/>
        <v>83210931.359999999</v>
      </c>
      <c r="J38" s="28">
        <f t="shared" si="11"/>
        <v>71751172.400000006</v>
      </c>
      <c r="K38" s="28">
        <f t="shared" si="11"/>
        <v>72246255.689999998</v>
      </c>
      <c r="L38" s="28">
        <f t="shared" si="11"/>
        <v>0</v>
      </c>
      <c r="M38" s="28">
        <f t="shared" si="11"/>
        <v>0</v>
      </c>
      <c r="N38" s="28">
        <f t="shared" si="11"/>
        <v>0</v>
      </c>
      <c r="O38" s="28">
        <f t="shared" ref="O38:P38" si="12">O39+O40+O42+O44+O45+O46+O41+O43</f>
        <v>0</v>
      </c>
      <c r="P38" s="28">
        <f t="shared" si="12"/>
        <v>584284073.45000005</v>
      </c>
    </row>
    <row r="39" spans="1:16" x14ac:dyDescent="0.2">
      <c r="A39" s="31" t="s">
        <v>48</v>
      </c>
      <c r="B39" s="30">
        <v>143667917</v>
      </c>
      <c r="C39" s="30">
        <v>145067917</v>
      </c>
      <c r="D39" s="30">
        <v>1350000</v>
      </c>
      <c r="E39" s="30">
        <v>6207956.7400000002</v>
      </c>
      <c r="F39" s="30">
        <v>15668580.15</v>
      </c>
      <c r="G39" s="30">
        <v>5595956.7400000002</v>
      </c>
      <c r="H39" s="30">
        <v>4835290.07</v>
      </c>
      <c r="I39" s="30">
        <v>12645956.700000001</v>
      </c>
      <c r="J39" s="30">
        <v>5039956.74</v>
      </c>
      <c r="K39" s="30">
        <v>5528290.0300000003</v>
      </c>
      <c r="L39" s="30">
        <v>0</v>
      </c>
      <c r="M39" s="30">
        <v>0</v>
      </c>
      <c r="N39" s="30">
        <v>0</v>
      </c>
      <c r="O39" s="30">
        <v>0</v>
      </c>
      <c r="P39" s="30">
        <f t="shared" ref="P39:P75" si="13">D39+E39+F39+G39+H39+I39+J39+K39+L39+M39+N39+O39</f>
        <v>56871987.170000009</v>
      </c>
    </row>
    <row r="40" spans="1:16" ht="16.5" x14ac:dyDescent="0.2">
      <c r="A40" s="31" t="s">
        <v>49</v>
      </c>
      <c r="B40" s="30">
        <v>414308934</v>
      </c>
      <c r="C40" s="30">
        <v>485308934</v>
      </c>
      <c r="D40" s="30">
        <v>22184197</v>
      </c>
      <c r="E40" s="30">
        <v>33152072.259999998</v>
      </c>
      <c r="F40" s="30">
        <v>44107361.740000002</v>
      </c>
      <c r="G40" s="30">
        <v>33147877</v>
      </c>
      <c r="H40" s="30">
        <v>33147877</v>
      </c>
      <c r="I40" s="30">
        <v>33147877</v>
      </c>
      <c r="J40" s="30">
        <v>33147877</v>
      </c>
      <c r="K40" s="30">
        <v>33147877</v>
      </c>
      <c r="L40" s="30">
        <v>0</v>
      </c>
      <c r="M40" s="30">
        <v>0</v>
      </c>
      <c r="N40" s="30">
        <v>0</v>
      </c>
      <c r="O40" s="30">
        <v>0</v>
      </c>
      <c r="P40" s="30">
        <f t="shared" si="13"/>
        <v>265183016</v>
      </c>
    </row>
    <row r="41" spans="1:16" ht="16.5" x14ac:dyDescent="0.2">
      <c r="A41" s="31" t="s">
        <v>50</v>
      </c>
      <c r="B41" s="30">
        <f>IFERROR(VLOOKUP(#REF!,[1]SIGEF!#REF!,15,0),0)</f>
        <v>0</v>
      </c>
      <c r="C41" s="30">
        <f>IFERROR(VLOOKUP(#REF!,[1]SIGEF!#REF!,15,0),0)</f>
        <v>0</v>
      </c>
      <c r="D41" s="30">
        <f>IFERROR(VLOOKUP(#REF!,[1]SIGEF!#REF!,15,0),0)</f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f t="shared" si="13"/>
        <v>0</v>
      </c>
    </row>
    <row r="42" spans="1:16" ht="16.5" x14ac:dyDescent="0.2">
      <c r="A42" s="31" t="s">
        <v>51</v>
      </c>
      <c r="B42" s="30">
        <v>169657636</v>
      </c>
      <c r="C42" s="30">
        <v>169657636</v>
      </c>
      <c r="D42" s="30">
        <v>13272260</v>
      </c>
      <c r="E42" s="30">
        <v>13272260</v>
      </c>
      <c r="F42" s="30">
        <v>13272260</v>
      </c>
      <c r="G42" s="30">
        <v>13272260</v>
      </c>
      <c r="H42" s="30">
        <v>13272260</v>
      </c>
      <c r="I42" s="30">
        <v>13272260</v>
      </c>
      <c r="J42" s="30">
        <v>13272260</v>
      </c>
      <c r="K42" s="30">
        <v>13272260</v>
      </c>
      <c r="L42" s="30">
        <v>0</v>
      </c>
      <c r="M42" s="30">
        <v>0</v>
      </c>
      <c r="N42" s="30">
        <v>0</v>
      </c>
      <c r="O42" s="30">
        <v>0</v>
      </c>
      <c r="P42" s="30">
        <f t="shared" si="13"/>
        <v>106178080</v>
      </c>
    </row>
    <row r="43" spans="1:16" ht="16.5" x14ac:dyDescent="0.2">
      <c r="A43" s="31" t="s">
        <v>52</v>
      </c>
      <c r="B43" s="30">
        <f>IFERROR(VLOOKUP(#REF!,[1]SIGEF!#REF!,15,0),0)</f>
        <v>0</v>
      </c>
      <c r="C43" s="30">
        <f>IFERROR(VLOOKUP(#REF!,[1]SIGEF!#REF!,15,0),0)</f>
        <v>0</v>
      </c>
      <c r="D43" s="30">
        <f>IFERROR(VLOOKUP(#REF!,[1]SIGEF!#REF!,15,0),0)</f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f t="shared" si="13"/>
        <v>0</v>
      </c>
    </row>
    <row r="44" spans="1:16" x14ac:dyDescent="0.2">
      <c r="A44" s="7" t="s">
        <v>53</v>
      </c>
      <c r="B44" s="30">
        <f>IFERROR(VLOOKUP(#REF!,[1]SIGEF!#REF!,15,0),0)</f>
        <v>0</v>
      </c>
      <c r="C44" s="30">
        <f>IFERROR(VLOOKUP(#REF!,[1]SIGEF!#REF!,15,0),0)</f>
        <v>0</v>
      </c>
      <c r="D44" s="30">
        <f>IFERROR(VLOOKUP(#REF!,[1]SIGEF!#REF!,15,0),0)</f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f t="shared" si="13"/>
        <v>0</v>
      </c>
    </row>
    <row r="45" spans="1:16" x14ac:dyDescent="0.2">
      <c r="A45" s="9" t="s">
        <v>54</v>
      </c>
      <c r="B45" s="30">
        <v>11556832</v>
      </c>
      <c r="C45" s="30">
        <v>11556832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f t="shared" si="13"/>
        <v>0</v>
      </c>
    </row>
    <row r="46" spans="1:16" ht="16.5" x14ac:dyDescent="0.2">
      <c r="A46" s="9" t="s">
        <v>55</v>
      </c>
      <c r="B46" s="30">
        <v>235683132</v>
      </c>
      <c r="C46" s="30">
        <v>235683132</v>
      </c>
      <c r="D46" s="30">
        <v>485862.66</v>
      </c>
      <c r="E46" s="30">
        <v>38794656.659999996</v>
      </c>
      <c r="F46" s="30">
        <v>11362308.66</v>
      </c>
      <c r="G46" s="30">
        <v>528217.65999999992</v>
      </c>
      <c r="H46" s="30">
        <v>40146199.659999996</v>
      </c>
      <c r="I46" s="30">
        <v>24144837.66</v>
      </c>
      <c r="J46" s="30">
        <v>20291078.66</v>
      </c>
      <c r="K46" s="30">
        <v>20297828.66</v>
      </c>
      <c r="L46" s="30">
        <v>0</v>
      </c>
      <c r="M46" s="30">
        <v>0</v>
      </c>
      <c r="N46" s="30">
        <v>0</v>
      </c>
      <c r="O46" s="30">
        <v>0</v>
      </c>
      <c r="P46" s="30">
        <f t="shared" si="13"/>
        <v>156050990.27999997</v>
      </c>
    </row>
    <row r="47" spans="1:16" s="12" customFormat="1" ht="15" x14ac:dyDescent="0.2">
      <c r="A47" s="5" t="s">
        <v>56</v>
      </c>
      <c r="B47" s="28">
        <f t="shared" ref="B47:C47" si="14">SUM(B48:B53)</f>
        <v>45000000</v>
      </c>
      <c r="C47" s="28">
        <f t="shared" si="14"/>
        <v>45000000</v>
      </c>
      <c r="D47" s="28">
        <f t="shared" ref="D47:N47" si="15">SUM(D48:D53)</f>
        <v>3750000</v>
      </c>
      <c r="E47" s="28">
        <f t="shared" si="15"/>
        <v>3750000</v>
      </c>
      <c r="F47" s="28">
        <f t="shared" si="15"/>
        <v>3750000</v>
      </c>
      <c r="G47" s="28">
        <f t="shared" si="15"/>
        <v>3750000</v>
      </c>
      <c r="H47" s="28">
        <f t="shared" si="15"/>
        <v>3750000</v>
      </c>
      <c r="I47" s="28">
        <f t="shared" si="15"/>
        <v>3750000</v>
      </c>
      <c r="J47" s="28">
        <f t="shared" si="15"/>
        <v>3750000</v>
      </c>
      <c r="K47" s="28">
        <f t="shared" si="15"/>
        <v>3750000</v>
      </c>
      <c r="L47" s="28">
        <f t="shared" si="15"/>
        <v>0</v>
      </c>
      <c r="M47" s="28">
        <f t="shared" si="15"/>
        <v>0</v>
      </c>
      <c r="N47" s="28">
        <f t="shared" si="15"/>
        <v>0</v>
      </c>
      <c r="O47" s="28">
        <f t="shared" ref="O47:P47" si="16">SUM(O48:O53)</f>
        <v>0</v>
      </c>
      <c r="P47" s="28">
        <f t="shared" si="16"/>
        <v>30000000</v>
      </c>
    </row>
    <row r="48" spans="1:16" x14ac:dyDescent="0.2">
      <c r="A48" s="9" t="s">
        <v>57</v>
      </c>
      <c r="B48" s="30">
        <f>IFERROR(VLOOKUP(#REF!,[1]SIGEF!#REF!,15,0),0)</f>
        <v>0</v>
      </c>
      <c r="C48" s="30">
        <f>IFERROR(VLOOKUP(#REF!,[1]SIGEF!#REF!,15,0),0)</f>
        <v>0</v>
      </c>
      <c r="D48" s="30">
        <f>IFERROR(VLOOKUP(#REF!,[1]SIGEF!#REF!,15,0),0)</f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f t="shared" si="13"/>
        <v>0</v>
      </c>
    </row>
    <row r="49" spans="1:16" ht="16.5" x14ac:dyDescent="0.2">
      <c r="A49" s="9" t="s">
        <v>58</v>
      </c>
      <c r="B49" s="30">
        <v>45000000</v>
      </c>
      <c r="C49" s="30">
        <v>45000000</v>
      </c>
      <c r="D49" s="30">
        <v>3750000</v>
      </c>
      <c r="E49" s="30">
        <v>3750000</v>
      </c>
      <c r="F49" s="30">
        <v>3750000</v>
      </c>
      <c r="G49" s="30">
        <v>3750000</v>
      </c>
      <c r="H49" s="30">
        <v>3750000</v>
      </c>
      <c r="I49" s="30">
        <v>3750000</v>
      </c>
      <c r="J49" s="30">
        <v>3750000</v>
      </c>
      <c r="K49" s="30">
        <v>3750000</v>
      </c>
      <c r="L49" s="30">
        <v>0</v>
      </c>
      <c r="M49" s="30">
        <v>0</v>
      </c>
      <c r="N49" s="30">
        <v>0</v>
      </c>
      <c r="O49" s="30">
        <v>0</v>
      </c>
      <c r="P49" s="30">
        <f t="shared" si="13"/>
        <v>30000000</v>
      </c>
    </row>
    <row r="50" spans="1:16" ht="16.5" x14ac:dyDescent="0.2">
      <c r="A50" s="9" t="s">
        <v>59</v>
      </c>
      <c r="B50" s="30">
        <f>IFERROR(VLOOKUP(#REF!,[1]SIGEF!#REF!,15,0),0)</f>
        <v>0</v>
      </c>
      <c r="C50" s="30">
        <f>IFERROR(VLOOKUP(#REF!,[1]SIGEF!#REF!,15,0),0)</f>
        <v>0</v>
      </c>
      <c r="D50" s="30">
        <f>IFERROR(VLOOKUP(#REF!,[1]SIGEF!#REF!,15,0),0)</f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f t="shared" si="13"/>
        <v>0</v>
      </c>
    </row>
    <row r="51" spans="1:16" ht="16.5" x14ac:dyDescent="0.2">
      <c r="A51" s="9" t="s">
        <v>60</v>
      </c>
      <c r="B51" s="30">
        <f>IFERROR(VLOOKUP(#REF!,[1]SIGEF!#REF!,15,0),0)</f>
        <v>0</v>
      </c>
      <c r="C51" s="30">
        <f>IFERROR(VLOOKUP(#REF!,[1]SIGEF!#REF!,15,0),0)</f>
        <v>0</v>
      </c>
      <c r="D51" s="30">
        <f>IFERROR(VLOOKUP(#REF!,[1]SIGEF!#REF!,15,0),0)</f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f t="shared" si="13"/>
        <v>0</v>
      </c>
    </row>
    <row r="52" spans="1:16" x14ac:dyDescent="0.2">
      <c r="A52" s="9" t="s">
        <v>61</v>
      </c>
      <c r="B52" s="30">
        <f>IFERROR(VLOOKUP(#REF!,[1]SIGEF!#REF!,15,0),0)</f>
        <v>0</v>
      </c>
      <c r="C52" s="30">
        <f>IFERROR(VLOOKUP(#REF!,[1]SIGEF!#REF!,15,0),0)</f>
        <v>0</v>
      </c>
      <c r="D52" s="30">
        <f>IFERROR(VLOOKUP(#REF!,[1]SIGEF!#REF!,15,0),0)</f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f t="shared" si="13"/>
        <v>0</v>
      </c>
    </row>
    <row r="53" spans="1:16" ht="16.5" x14ac:dyDescent="0.2">
      <c r="A53" s="9" t="s">
        <v>62</v>
      </c>
      <c r="B53" s="30">
        <f>IFERROR(VLOOKUP(#REF!,[1]SIGEF!#REF!,15,0),0)</f>
        <v>0</v>
      </c>
      <c r="C53" s="30">
        <f>IFERROR(VLOOKUP(#REF!,[1]SIGEF!#REF!,15,0),0)</f>
        <v>0</v>
      </c>
      <c r="D53" s="30">
        <f>IFERROR(VLOOKUP(#REF!,[1]SIGEF!#REF!,15,0),0)</f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f t="shared" si="13"/>
        <v>0</v>
      </c>
    </row>
    <row r="54" spans="1:16" ht="16.149999999999999" customHeight="1" x14ac:dyDescent="0.2">
      <c r="A54" s="5" t="s">
        <v>63</v>
      </c>
      <c r="B54" s="28">
        <f t="shared" ref="B54:H54" si="17">B55+B56+B58+B59+B60+B62+B57+B63+B61</f>
        <v>16683253</v>
      </c>
      <c r="C54" s="28">
        <f t="shared" si="17"/>
        <v>32759073</v>
      </c>
      <c r="D54" s="28">
        <f t="shared" si="17"/>
        <v>0</v>
      </c>
      <c r="E54" s="28">
        <f t="shared" si="17"/>
        <v>83999.94</v>
      </c>
      <c r="F54" s="28">
        <f t="shared" si="17"/>
        <v>1007573.3200000001</v>
      </c>
      <c r="G54" s="28">
        <f t="shared" si="17"/>
        <v>451324.84</v>
      </c>
      <c r="H54" s="28">
        <f t="shared" si="17"/>
        <v>1082360.7999999998</v>
      </c>
      <c r="I54" s="28">
        <f t="shared" ref="I54:N54" si="18">I55+I56+I58+I59+I60+I62+I57+I63+I61</f>
        <v>232497.32000000004</v>
      </c>
      <c r="J54" s="28">
        <f t="shared" si="18"/>
        <v>565756.23</v>
      </c>
      <c r="K54" s="28">
        <f t="shared" si="18"/>
        <v>387169.8</v>
      </c>
      <c r="L54" s="28">
        <f t="shared" si="18"/>
        <v>0</v>
      </c>
      <c r="M54" s="28">
        <f t="shared" si="18"/>
        <v>0</v>
      </c>
      <c r="N54" s="28">
        <f t="shared" si="18"/>
        <v>0</v>
      </c>
      <c r="O54" s="28">
        <f t="shared" ref="O54:P54" si="19">O55+O56+O58+O59+O60+O62+O57+O63+O61</f>
        <v>0</v>
      </c>
      <c r="P54" s="28">
        <f t="shared" si="19"/>
        <v>3810682.25</v>
      </c>
    </row>
    <row r="55" spans="1:16" x14ac:dyDescent="0.2">
      <c r="A55" s="7" t="s">
        <v>64</v>
      </c>
      <c r="B55" s="30">
        <v>7700000</v>
      </c>
      <c r="C55" s="30">
        <v>17277000</v>
      </c>
      <c r="D55" s="30">
        <v>0</v>
      </c>
      <c r="E55" s="30">
        <v>83999.94</v>
      </c>
      <c r="F55" s="30">
        <v>16620.259999999998</v>
      </c>
      <c r="G55" s="30">
        <v>449200.84</v>
      </c>
      <c r="H55" s="30">
        <v>1004903.1199999999</v>
      </c>
      <c r="I55" s="30">
        <v>14999.98</v>
      </c>
      <c r="J55" s="30">
        <v>0</v>
      </c>
      <c r="K55" s="30">
        <v>174769.8</v>
      </c>
      <c r="L55" s="30">
        <v>0</v>
      </c>
      <c r="M55" s="30">
        <v>0</v>
      </c>
      <c r="N55" s="30">
        <v>0</v>
      </c>
      <c r="O55" s="30">
        <v>0</v>
      </c>
      <c r="P55" s="30">
        <f t="shared" ref="P55:P60" si="20">D55+E55+F55+G55+H55+I55+J55+K55+L55+M55+N55+O55</f>
        <v>1744493.94</v>
      </c>
    </row>
    <row r="56" spans="1:16" ht="16.5" x14ac:dyDescent="0.2">
      <c r="A56" s="9" t="s">
        <v>65</v>
      </c>
      <c r="B56" s="30">
        <v>3970000</v>
      </c>
      <c r="C56" s="30">
        <v>5870000</v>
      </c>
      <c r="D56" s="30">
        <v>0</v>
      </c>
      <c r="E56" s="30">
        <v>0</v>
      </c>
      <c r="F56" s="30">
        <v>990953.06</v>
      </c>
      <c r="G56" s="30">
        <v>2124</v>
      </c>
      <c r="H56" s="30">
        <v>77457.679999999993</v>
      </c>
      <c r="I56" s="30">
        <v>0</v>
      </c>
      <c r="J56" s="30">
        <v>340376.23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f t="shared" si="20"/>
        <v>1410910.97</v>
      </c>
    </row>
    <row r="57" spans="1:16" x14ac:dyDescent="0.2">
      <c r="A57" s="9" t="s">
        <v>66</v>
      </c>
      <c r="B57" s="30">
        <v>0</v>
      </c>
      <c r="C57" s="30">
        <v>100000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f t="shared" si="20"/>
        <v>0</v>
      </c>
    </row>
    <row r="58" spans="1:16" x14ac:dyDescent="0.2">
      <c r="A58" s="9" t="s">
        <v>67</v>
      </c>
      <c r="B58" s="30">
        <v>0</v>
      </c>
      <c r="C58" s="30">
        <v>25000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f t="shared" si="20"/>
        <v>0</v>
      </c>
    </row>
    <row r="59" spans="1:16" x14ac:dyDescent="0.2">
      <c r="A59" s="9" t="s">
        <v>68</v>
      </c>
      <c r="B59" s="30">
        <v>5013253</v>
      </c>
      <c r="C59" s="30">
        <v>8987073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217497.34000000003</v>
      </c>
      <c r="J59" s="30">
        <v>225380</v>
      </c>
      <c r="K59" s="30">
        <v>212400</v>
      </c>
      <c r="L59" s="30">
        <v>0</v>
      </c>
      <c r="M59" s="30">
        <v>0</v>
      </c>
      <c r="N59" s="30">
        <v>0</v>
      </c>
      <c r="O59" s="30">
        <v>0</v>
      </c>
      <c r="P59" s="30">
        <f t="shared" si="20"/>
        <v>655277.34000000008</v>
      </c>
    </row>
    <row r="60" spans="1:16" x14ac:dyDescent="0.2">
      <c r="A60" s="9" t="s">
        <v>69</v>
      </c>
      <c r="B60" s="30">
        <v>0</v>
      </c>
      <c r="C60" s="30">
        <v>500000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f t="shared" si="20"/>
        <v>0</v>
      </c>
    </row>
    <row r="61" spans="1:16" x14ac:dyDescent="0.2">
      <c r="A61" s="7" t="s">
        <v>70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f t="shared" si="13"/>
        <v>0</v>
      </c>
    </row>
    <row r="62" spans="1:16" x14ac:dyDescent="0.2">
      <c r="A62" s="7" t="s">
        <v>71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f t="shared" si="13"/>
        <v>0</v>
      </c>
    </row>
    <row r="63" spans="1:16" ht="16.5" x14ac:dyDescent="0.2">
      <c r="A63" s="9" t="s">
        <v>72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f t="shared" si="13"/>
        <v>0</v>
      </c>
    </row>
    <row r="64" spans="1:16" x14ac:dyDescent="0.2">
      <c r="A64" s="13" t="s">
        <v>73</v>
      </c>
      <c r="B64" s="28">
        <f t="shared" ref="B64:C64" si="21">B65+B66+B67+B68</f>
        <v>0</v>
      </c>
      <c r="C64" s="28">
        <f t="shared" si="21"/>
        <v>14912149</v>
      </c>
      <c r="D64" s="28">
        <f t="shared" ref="D64:N64" si="22">D65+D66+D67+D68</f>
        <v>0</v>
      </c>
      <c r="E64" s="28">
        <f t="shared" si="22"/>
        <v>0</v>
      </c>
      <c r="F64" s="28">
        <f t="shared" si="22"/>
        <v>0</v>
      </c>
      <c r="G64" s="28">
        <f t="shared" si="22"/>
        <v>0</v>
      </c>
      <c r="H64" s="28">
        <f t="shared" si="22"/>
        <v>0</v>
      </c>
      <c r="I64" s="28">
        <f t="shared" si="22"/>
        <v>2117906.81</v>
      </c>
      <c r="J64" s="28">
        <f t="shared" si="22"/>
        <v>0</v>
      </c>
      <c r="K64" s="28">
        <f t="shared" si="22"/>
        <v>1219408.33</v>
      </c>
      <c r="L64" s="28">
        <f t="shared" si="22"/>
        <v>0</v>
      </c>
      <c r="M64" s="28">
        <f t="shared" si="22"/>
        <v>0</v>
      </c>
      <c r="N64" s="28">
        <f t="shared" si="22"/>
        <v>0</v>
      </c>
      <c r="O64" s="28">
        <f t="shared" ref="O64:P64" si="23">O65+O66+O67+O68</f>
        <v>0</v>
      </c>
      <c r="P64" s="28">
        <f t="shared" si="23"/>
        <v>3337315.14</v>
      </c>
    </row>
    <row r="65" spans="1:16" x14ac:dyDescent="0.2">
      <c r="A65" s="7" t="s">
        <v>74</v>
      </c>
      <c r="B65" s="30">
        <v>0</v>
      </c>
      <c r="C65" s="30">
        <v>11997204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1534918.08</v>
      </c>
      <c r="J65" s="30">
        <v>0</v>
      </c>
      <c r="K65" s="30">
        <v>1219408.33</v>
      </c>
      <c r="L65" s="30">
        <v>0</v>
      </c>
      <c r="M65" s="30">
        <v>0</v>
      </c>
      <c r="N65" s="30">
        <v>0</v>
      </c>
      <c r="O65" s="30">
        <v>0</v>
      </c>
      <c r="P65" s="30">
        <f t="shared" si="13"/>
        <v>2754326.41</v>
      </c>
    </row>
    <row r="66" spans="1:16" x14ac:dyDescent="0.2">
      <c r="A66" s="7" t="s">
        <v>75</v>
      </c>
      <c r="B66" s="30">
        <v>0</v>
      </c>
      <c r="C66" s="30">
        <v>2914945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582988.73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f t="shared" si="13"/>
        <v>582988.73</v>
      </c>
    </row>
    <row r="67" spans="1:16" ht="19.149999999999999" customHeight="1" x14ac:dyDescent="0.2">
      <c r="A67" s="9" t="s">
        <v>76</v>
      </c>
      <c r="B67" s="30">
        <f>IFERROR(VLOOKUP(#REF!,[1]SIGEF!#REF!,15,0),0)</f>
        <v>0</v>
      </c>
      <c r="C67" s="30">
        <f>IFERROR(VLOOKUP(#REF!,[1]SIGEF!#REF!,15,0),0)</f>
        <v>0</v>
      </c>
      <c r="D67" s="30">
        <f>IFERROR(VLOOKUP(#REF!,[1]SIGEF!#REF!,15,0),0)</f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f t="shared" si="13"/>
        <v>0</v>
      </c>
    </row>
    <row r="68" spans="1:16" ht="17.45" customHeight="1" x14ac:dyDescent="0.2">
      <c r="A68" s="9" t="s">
        <v>77</v>
      </c>
      <c r="B68" s="30">
        <f>IFERROR(VLOOKUP(#REF!,[1]SIGEF!#REF!,15,0),0)</f>
        <v>0</v>
      </c>
      <c r="C68" s="30">
        <f>IFERROR(VLOOKUP(#REF!,[1]SIGEF!#REF!,15,0),0)</f>
        <v>0</v>
      </c>
      <c r="D68" s="30">
        <f>IFERROR(VLOOKUP(#REF!,[1]SIGEF!#REF!,15,0),0)</f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f t="shared" si="13"/>
        <v>0</v>
      </c>
    </row>
    <row r="69" spans="1:16" ht="18" customHeight="1" x14ac:dyDescent="0.2">
      <c r="A69" s="5" t="s">
        <v>78</v>
      </c>
      <c r="B69" s="28">
        <f t="shared" ref="B69:C69" si="24">SUM(B70:B71)</f>
        <v>0</v>
      </c>
      <c r="C69" s="28">
        <f t="shared" si="24"/>
        <v>0</v>
      </c>
      <c r="D69" s="28">
        <f t="shared" ref="D69:N69" si="25">SUM(D70:D71)</f>
        <v>0</v>
      </c>
      <c r="E69" s="28">
        <f t="shared" si="25"/>
        <v>0</v>
      </c>
      <c r="F69" s="28">
        <f t="shared" si="25"/>
        <v>0</v>
      </c>
      <c r="G69" s="28">
        <f t="shared" si="25"/>
        <v>0</v>
      </c>
      <c r="H69" s="28">
        <f t="shared" si="25"/>
        <v>0</v>
      </c>
      <c r="I69" s="28">
        <f t="shared" si="25"/>
        <v>0</v>
      </c>
      <c r="J69" s="28">
        <f t="shared" si="25"/>
        <v>0</v>
      </c>
      <c r="K69" s="28">
        <f t="shared" si="25"/>
        <v>0</v>
      </c>
      <c r="L69" s="28">
        <f t="shared" si="25"/>
        <v>0</v>
      </c>
      <c r="M69" s="28">
        <f t="shared" si="25"/>
        <v>0</v>
      </c>
      <c r="N69" s="28">
        <f t="shared" si="25"/>
        <v>0</v>
      </c>
      <c r="O69" s="28">
        <f t="shared" ref="O69:P69" si="26">SUM(O70:O71)</f>
        <v>0</v>
      </c>
      <c r="P69" s="28">
        <f t="shared" si="26"/>
        <v>0</v>
      </c>
    </row>
    <row r="70" spans="1:16" ht="12.6" customHeight="1" x14ac:dyDescent="0.2">
      <c r="A70" s="7" t="s">
        <v>79</v>
      </c>
      <c r="B70" s="30">
        <f>IFERROR(VLOOKUP(#REF!,[1]SIGEF!#REF!,15,0),0)</f>
        <v>0</v>
      </c>
      <c r="C70" s="30">
        <f>IFERROR(VLOOKUP(#REF!,[1]SIGEF!#REF!,15,0),0)</f>
        <v>0</v>
      </c>
      <c r="D70" s="30">
        <f>IFERROR(VLOOKUP(#REF!,[1]SIGEF!#REF!,15,0),0)</f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f t="shared" si="13"/>
        <v>0</v>
      </c>
    </row>
    <row r="71" spans="1:16" ht="18.600000000000001" customHeight="1" x14ac:dyDescent="0.2">
      <c r="A71" s="9" t="s">
        <v>80</v>
      </c>
      <c r="B71" s="30">
        <f>IFERROR(VLOOKUP(#REF!,[1]SIGEF!#REF!,15,0),0)</f>
        <v>0</v>
      </c>
      <c r="C71" s="30">
        <f>IFERROR(VLOOKUP(#REF!,[1]SIGEF!#REF!,15,0),0)</f>
        <v>0</v>
      </c>
      <c r="D71" s="30">
        <f>IFERROR(VLOOKUP(#REF!,[1]SIGEF!#REF!,15,0),0)</f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f t="shared" si="13"/>
        <v>0</v>
      </c>
    </row>
    <row r="72" spans="1:16" ht="19.899999999999999" customHeight="1" x14ac:dyDescent="0.2">
      <c r="A72" s="13" t="s">
        <v>81</v>
      </c>
      <c r="B72" s="28">
        <f t="shared" ref="B72:C72" si="27">SUM(B73:B75)</f>
        <v>0</v>
      </c>
      <c r="C72" s="28">
        <f t="shared" si="27"/>
        <v>0</v>
      </c>
      <c r="D72" s="28">
        <f t="shared" ref="D72:N72" si="28">SUM(D73:D75)</f>
        <v>0</v>
      </c>
      <c r="E72" s="28">
        <f t="shared" si="28"/>
        <v>0</v>
      </c>
      <c r="F72" s="28">
        <f t="shared" si="28"/>
        <v>0</v>
      </c>
      <c r="G72" s="28">
        <f t="shared" si="28"/>
        <v>0</v>
      </c>
      <c r="H72" s="28">
        <f t="shared" si="28"/>
        <v>0</v>
      </c>
      <c r="I72" s="28">
        <f t="shared" si="28"/>
        <v>0</v>
      </c>
      <c r="J72" s="28">
        <f t="shared" si="28"/>
        <v>0</v>
      </c>
      <c r="K72" s="28">
        <f t="shared" si="28"/>
        <v>0</v>
      </c>
      <c r="L72" s="28">
        <f t="shared" si="28"/>
        <v>0</v>
      </c>
      <c r="M72" s="28">
        <f t="shared" si="28"/>
        <v>0</v>
      </c>
      <c r="N72" s="28">
        <f t="shared" si="28"/>
        <v>0</v>
      </c>
      <c r="O72" s="28">
        <f t="shared" ref="O72:P72" si="29">SUM(O73:O75)</f>
        <v>0</v>
      </c>
      <c r="P72" s="28">
        <f t="shared" si="29"/>
        <v>0</v>
      </c>
    </row>
    <row r="73" spans="1:16" ht="17.45" customHeight="1" x14ac:dyDescent="0.2">
      <c r="A73" s="9" t="s">
        <v>82</v>
      </c>
      <c r="B73" s="30">
        <f>IFERROR(VLOOKUP(#REF!,[1]SIGEF!#REF!,15,0),0)</f>
        <v>0</v>
      </c>
      <c r="C73" s="30">
        <f>IFERROR(VLOOKUP(#REF!,[1]SIGEF!#REF!,15,0),0)</f>
        <v>0</v>
      </c>
      <c r="D73" s="30">
        <f>IFERROR(VLOOKUP(#REF!,[1]SIGEF!#REF!,15,0),0)</f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f t="shared" si="13"/>
        <v>0</v>
      </c>
    </row>
    <row r="74" spans="1:16" ht="16.149999999999999" customHeight="1" x14ac:dyDescent="0.2">
      <c r="A74" s="9" t="s">
        <v>83</v>
      </c>
      <c r="B74" s="30">
        <f>IFERROR(VLOOKUP(#REF!,[1]SIGEF!#REF!,15,0),0)</f>
        <v>0</v>
      </c>
      <c r="C74" s="30">
        <f>IFERROR(VLOOKUP(#REF!,[1]SIGEF!#REF!,15,0),0)</f>
        <v>0</v>
      </c>
      <c r="D74" s="30">
        <f>IFERROR(VLOOKUP(#REF!,[1]SIGEF!#REF!,15,0),0)</f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f t="shared" si="13"/>
        <v>0</v>
      </c>
    </row>
    <row r="75" spans="1:16" ht="21.6" customHeight="1" x14ac:dyDescent="0.2">
      <c r="A75" s="9" t="s">
        <v>84</v>
      </c>
      <c r="B75" s="30">
        <f>IFERROR(VLOOKUP(#REF!,[1]SIGEF!#REF!,15,0),0)</f>
        <v>0</v>
      </c>
      <c r="C75" s="30">
        <f>IFERROR(VLOOKUP(#REF!,[1]SIGEF!#REF!,15,0),0)</f>
        <v>0</v>
      </c>
      <c r="D75" s="30">
        <f>IFERROR(VLOOKUP(#REF!,[1]SIGEF!#REF!,15,0),0)</f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f t="shared" si="13"/>
        <v>0</v>
      </c>
    </row>
    <row r="76" spans="1:16" x14ac:dyDescent="0.2">
      <c r="A76" s="4" t="s">
        <v>85</v>
      </c>
      <c r="B76" s="32">
        <f t="shared" ref="B76:C76" si="30">+B77+B80+B83</f>
        <v>0</v>
      </c>
      <c r="C76" s="32">
        <f t="shared" si="30"/>
        <v>0</v>
      </c>
      <c r="D76" s="32">
        <f t="shared" ref="D76:N76" si="31">+D77+D80+D83</f>
        <v>0</v>
      </c>
      <c r="E76" s="32">
        <f t="shared" si="31"/>
        <v>0</v>
      </c>
      <c r="F76" s="32">
        <f t="shared" si="31"/>
        <v>0</v>
      </c>
      <c r="G76" s="32">
        <f t="shared" si="31"/>
        <v>0</v>
      </c>
      <c r="H76" s="32">
        <f t="shared" si="31"/>
        <v>0</v>
      </c>
      <c r="I76" s="32">
        <f t="shared" si="31"/>
        <v>0</v>
      </c>
      <c r="J76" s="32">
        <f t="shared" si="31"/>
        <v>0</v>
      </c>
      <c r="K76" s="32">
        <f t="shared" si="31"/>
        <v>0</v>
      </c>
      <c r="L76" s="32">
        <f t="shared" si="31"/>
        <v>0</v>
      </c>
      <c r="M76" s="32">
        <f t="shared" si="31"/>
        <v>0</v>
      </c>
      <c r="N76" s="32">
        <f t="shared" si="31"/>
        <v>0</v>
      </c>
      <c r="O76" s="32">
        <f t="shared" ref="O76:P76" si="32">+O77+O80+O83</f>
        <v>0</v>
      </c>
      <c r="P76" s="32">
        <f t="shared" si="32"/>
        <v>0</v>
      </c>
    </row>
    <row r="77" spans="1:16" x14ac:dyDescent="0.2">
      <c r="A77" s="5" t="s">
        <v>86</v>
      </c>
      <c r="B77" s="28">
        <f t="shared" ref="B77:C77" si="33">SUM(B78:B79)</f>
        <v>0</v>
      </c>
      <c r="C77" s="28">
        <f t="shared" si="33"/>
        <v>0</v>
      </c>
      <c r="D77" s="28">
        <f t="shared" ref="D77:N77" si="34">SUM(D78:D79)</f>
        <v>0</v>
      </c>
      <c r="E77" s="28">
        <f t="shared" si="34"/>
        <v>0</v>
      </c>
      <c r="F77" s="28">
        <f t="shared" si="34"/>
        <v>0</v>
      </c>
      <c r="G77" s="28">
        <f t="shared" si="34"/>
        <v>0</v>
      </c>
      <c r="H77" s="28">
        <f t="shared" si="34"/>
        <v>0</v>
      </c>
      <c r="I77" s="28">
        <f t="shared" si="34"/>
        <v>0</v>
      </c>
      <c r="J77" s="28">
        <f t="shared" si="34"/>
        <v>0</v>
      </c>
      <c r="K77" s="28">
        <f t="shared" si="34"/>
        <v>0</v>
      </c>
      <c r="L77" s="28">
        <f t="shared" si="34"/>
        <v>0</v>
      </c>
      <c r="M77" s="28">
        <f t="shared" si="34"/>
        <v>0</v>
      </c>
      <c r="N77" s="28">
        <f t="shared" si="34"/>
        <v>0</v>
      </c>
      <c r="O77" s="28">
        <f t="shared" ref="O77:P77" si="35">SUM(O78:O79)</f>
        <v>0</v>
      </c>
      <c r="P77" s="28">
        <f t="shared" si="35"/>
        <v>0</v>
      </c>
    </row>
    <row r="78" spans="1:16" x14ac:dyDescent="0.2">
      <c r="A78" s="9" t="s">
        <v>87</v>
      </c>
      <c r="B78" s="30">
        <f>IFERROR(VLOOKUP(#REF!,[1]SIGEF!#REF!,14,0),0)</f>
        <v>0</v>
      </c>
      <c r="C78" s="30">
        <f>IFERROR(VLOOKUP(#REF!,[1]SIGEF!#REF!,14,0),0)</f>
        <v>0</v>
      </c>
      <c r="D78" s="30">
        <f>IFERROR(VLOOKUP(#REF!,[1]SIGEF!#REF!,14,0),0)</f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f>D78+E78+F78+G78+H78+I78+J78+K78+L78+M78+N78+O78</f>
        <v>0</v>
      </c>
    </row>
    <row r="79" spans="1:16" x14ac:dyDescent="0.2">
      <c r="A79" s="9" t="s">
        <v>88</v>
      </c>
      <c r="B79" s="30">
        <f>IFERROR(VLOOKUP(#REF!,[1]SIGEF!#REF!,14,0),0)</f>
        <v>0</v>
      </c>
      <c r="C79" s="30">
        <f>IFERROR(VLOOKUP(#REF!,[1]SIGEF!#REF!,14,0),0)</f>
        <v>0</v>
      </c>
      <c r="D79" s="30">
        <f>IFERROR(VLOOKUP(#REF!,[1]SIGEF!#REF!,14,0),0)</f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f>D79+E79+F79+G79+H79+I79+J79+K79+L79+M79+N79+O79</f>
        <v>0</v>
      </c>
    </row>
    <row r="80" spans="1:16" x14ac:dyDescent="0.2">
      <c r="A80" s="13" t="s">
        <v>89</v>
      </c>
      <c r="B80" s="28">
        <f t="shared" ref="B80:C80" si="36">SUM(B81:B82)</f>
        <v>0</v>
      </c>
      <c r="C80" s="28">
        <f t="shared" si="36"/>
        <v>0</v>
      </c>
      <c r="D80" s="28">
        <f t="shared" ref="D80:N80" si="37">SUM(D81:D82)</f>
        <v>0</v>
      </c>
      <c r="E80" s="28">
        <f t="shared" si="37"/>
        <v>0</v>
      </c>
      <c r="F80" s="28">
        <f t="shared" si="37"/>
        <v>0</v>
      </c>
      <c r="G80" s="28">
        <f t="shared" si="37"/>
        <v>0</v>
      </c>
      <c r="H80" s="28">
        <f t="shared" si="37"/>
        <v>0</v>
      </c>
      <c r="I80" s="28">
        <f t="shared" si="37"/>
        <v>0</v>
      </c>
      <c r="J80" s="28">
        <f t="shared" si="37"/>
        <v>0</v>
      </c>
      <c r="K80" s="28">
        <f t="shared" si="37"/>
        <v>0</v>
      </c>
      <c r="L80" s="28">
        <f t="shared" si="37"/>
        <v>0</v>
      </c>
      <c r="M80" s="28">
        <f t="shared" si="37"/>
        <v>0</v>
      </c>
      <c r="N80" s="28">
        <f t="shared" si="37"/>
        <v>0</v>
      </c>
      <c r="O80" s="28">
        <f t="shared" ref="O80:P80" si="38">SUM(O81:O82)</f>
        <v>0</v>
      </c>
      <c r="P80" s="28">
        <f t="shared" si="38"/>
        <v>0</v>
      </c>
    </row>
    <row r="81" spans="1:18" ht="17.45" customHeight="1" x14ac:dyDescent="0.2">
      <c r="A81" s="9" t="s">
        <v>90</v>
      </c>
      <c r="B81" s="30">
        <f>IFERROR(VLOOKUP(#REF!,[1]SIGEF!#REF!,15,0),0)</f>
        <v>0</v>
      </c>
      <c r="C81" s="30">
        <f>IFERROR(VLOOKUP(#REF!,[1]SIGEF!#REF!,15,0),0)</f>
        <v>0</v>
      </c>
      <c r="D81" s="30">
        <f>IFERROR(VLOOKUP(#REF!,[1]SIGEF!#REF!,15,0),0)</f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f>D81+E81+F81+G81+H81+I81+J81+K81+L81+M81+N81+O81</f>
        <v>0</v>
      </c>
    </row>
    <row r="82" spans="1:18" x14ac:dyDescent="0.2">
      <c r="A82" s="9" t="s">
        <v>91</v>
      </c>
      <c r="B82" s="8">
        <f>IFERROR(VLOOKUP(#REF!,[1]SIGEF!#REF!,15,0),0)</f>
        <v>0</v>
      </c>
      <c r="C82" s="8">
        <f>IFERROR(VLOOKUP(#REF!,[1]SIGEF!#REF!,15,0),0)</f>
        <v>0</v>
      </c>
      <c r="D82" s="8">
        <f>IFERROR(VLOOKUP(#REF!,[1]SIGEF!#REF!,15,0),0)</f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f>D82+E82+F82+G82+H82+I82+J82+K82+L82+M82+N82+O82</f>
        <v>0</v>
      </c>
    </row>
    <row r="83" spans="1:18" x14ac:dyDescent="0.2">
      <c r="A83" s="13" t="s">
        <v>92</v>
      </c>
      <c r="B83" s="16">
        <f t="shared" ref="B83:P83" si="39">+B84</f>
        <v>0</v>
      </c>
      <c r="C83" s="16">
        <f t="shared" si="39"/>
        <v>0</v>
      </c>
      <c r="D83" s="16">
        <f t="shared" si="39"/>
        <v>0</v>
      </c>
      <c r="E83" s="16">
        <f t="shared" si="39"/>
        <v>0</v>
      </c>
      <c r="F83" s="16">
        <f t="shared" si="39"/>
        <v>0</v>
      </c>
      <c r="G83" s="16">
        <f t="shared" si="39"/>
        <v>0</v>
      </c>
      <c r="H83" s="16">
        <f t="shared" si="39"/>
        <v>0</v>
      </c>
      <c r="I83" s="16">
        <f t="shared" si="39"/>
        <v>0</v>
      </c>
      <c r="J83" s="16">
        <f t="shared" si="39"/>
        <v>0</v>
      </c>
      <c r="K83" s="16">
        <f t="shared" si="39"/>
        <v>0</v>
      </c>
      <c r="L83" s="16">
        <f t="shared" si="39"/>
        <v>0</v>
      </c>
      <c r="M83" s="16">
        <f t="shared" si="39"/>
        <v>0</v>
      </c>
      <c r="N83" s="16">
        <f t="shared" si="39"/>
        <v>0</v>
      </c>
      <c r="O83" s="16">
        <f t="shared" si="39"/>
        <v>0</v>
      </c>
      <c r="P83" s="16">
        <f t="shared" si="39"/>
        <v>0</v>
      </c>
    </row>
    <row r="84" spans="1:18" x14ac:dyDescent="0.2">
      <c r="A84" s="9" t="s">
        <v>93</v>
      </c>
      <c r="B84" s="8">
        <f>IFERROR(VLOOKUP(#REF!,[1]SIGEF!#REF!,15,0),0)</f>
        <v>0</v>
      </c>
      <c r="C84" s="8">
        <f>IFERROR(VLOOKUP(#REF!,[1]SIGEF!#REF!,15,0),0)</f>
        <v>0</v>
      </c>
      <c r="D84" s="8">
        <f>IFERROR(VLOOKUP(#REF!,[1]SIGEF!#REF!,15,0),0)</f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f>D84+E84+F84+G84+H84+I84+J84+K84+L84+M84+N84+O84</f>
        <v>0</v>
      </c>
    </row>
    <row r="85" spans="1:18" x14ac:dyDescent="0.2">
      <c r="A85" s="14" t="s">
        <v>94</v>
      </c>
      <c r="B85" s="17">
        <f t="shared" ref="B85:C85" si="40">B12+B18+B28+B38+B47+B54+B64</f>
        <v>2120275489</v>
      </c>
      <c r="C85" s="17">
        <f t="shared" si="40"/>
        <v>2441330769</v>
      </c>
      <c r="D85" s="17">
        <f t="shared" ref="D85:N85" si="41">D12+D18+D28+D38+D47+D54+D64</f>
        <v>105581309.03999999</v>
      </c>
      <c r="E85" s="17">
        <f t="shared" si="41"/>
        <v>162145189.20999998</v>
      </c>
      <c r="F85" s="17">
        <f t="shared" si="41"/>
        <v>172564235.09999996</v>
      </c>
      <c r="G85" s="17">
        <f t="shared" si="41"/>
        <v>128746741.14000002</v>
      </c>
      <c r="H85" s="17">
        <f t="shared" si="41"/>
        <v>206444617.81999999</v>
      </c>
      <c r="I85" s="17">
        <f t="shared" si="41"/>
        <v>164055370.19</v>
      </c>
      <c r="J85" s="17">
        <f t="shared" si="41"/>
        <v>164349511.10999998</v>
      </c>
      <c r="K85" s="17">
        <f t="shared" si="41"/>
        <v>190735214.05000004</v>
      </c>
      <c r="L85" s="17">
        <f t="shared" si="41"/>
        <v>0</v>
      </c>
      <c r="M85" s="17">
        <f t="shared" si="41"/>
        <v>0</v>
      </c>
      <c r="N85" s="17">
        <f t="shared" si="41"/>
        <v>0</v>
      </c>
      <c r="O85" s="17">
        <f t="shared" ref="O85" si="42">O12+O18+O28+O38+O47+O54+O64</f>
        <v>0</v>
      </c>
      <c r="P85" s="17">
        <f>P12+P18+P28+P38+P47+P54+P64</f>
        <v>1294622187.6600001</v>
      </c>
      <c r="Q85" s="46"/>
      <c r="R85" s="38"/>
    </row>
    <row r="86" spans="1:18" x14ac:dyDescent="0.2">
      <c r="A86" s="15" t="s">
        <v>108</v>
      </c>
      <c r="B86" s="15"/>
      <c r="C86" s="15"/>
      <c r="D86" s="25"/>
      <c r="E86" s="25"/>
      <c r="F86" s="25"/>
      <c r="G86" s="25"/>
      <c r="H86" s="25"/>
      <c r="I86" s="25"/>
      <c r="J86" s="25"/>
      <c r="K86" s="6"/>
      <c r="L86" s="6"/>
      <c r="M86" s="6"/>
      <c r="N86" s="11"/>
      <c r="O86" s="11"/>
      <c r="P86" s="11"/>
    </row>
    <row r="87" spans="1:18" ht="12" customHeight="1" x14ac:dyDescent="0.2">
      <c r="A87" s="53" t="s">
        <v>98</v>
      </c>
      <c r="B87" s="53"/>
      <c r="C87" s="53"/>
      <c r="D87" s="53"/>
      <c r="E87" s="53"/>
      <c r="F87" s="53"/>
      <c r="G87" s="53"/>
      <c r="H87" s="53"/>
      <c r="I87" s="53"/>
      <c r="J87" s="53"/>
      <c r="K87" s="11"/>
      <c r="L87" s="11"/>
      <c r="M87" s="11"/>
      <c r="N87" s="11"/>
      <c r="O87" s="11"/>
      <c r="P87" s="11"/>
    </row>
    <row r="88" spans="1:18" ht="14.25" customHeight="1" x14ac:dyDescent="0.2">
      <c r="A88" s="60" t="s">
        <v>99</v>
      </c>
      <c r="B88" s="60"/>
      <c r="C88" s="60"/>
      <c r="D88" s="60"/>
      <c r="E88" s="60"/>
      <c r="F88" s="60"/>
      <c r="G88" s="60"/>
      <c r="H88" s="60"/>
      <c r="I88" s="60"/>
      <c r="J88" s="60"/>
      <c r="K88" s="11"/>
      <c r="L88" s="11"/>
      <c r="M88" s="11"/>
      <c r="N88" s="11"/>
      <c r="O88" s="11"/>
      <c r="P88" s="11"/>
    </row>
    <row r="89" spans="1:18" ht="27" customHeight="1" x14ac:dyDescent="0.2">
      <c r="A89" s="53" t="s">
        <v>100</v>
      </c>
      <c r="B89" s="53"/>
      <c r="C89" s="53"/>
      <c r="D89" s="53"/>
      <c r="E89" s="53"/>
      <c r="F89" s="53"/>
      <c r="G89" s="53"/>
      <c r="H89" s="53"/>
      <c r="I89" s="53"/>
      <c r="J89" s="53"/>
      <c r="K89" s="11"/>
      <c r="L89" s="11"/>
      <c r="M89" s="11"/>
      <c r="N89" s="11"/>
      <c r="O89" s="11"/>
      <c r="P89" s="11"/>
    </row>
    <row r="90" spans="1:18" ht="42" customHeight="1" x14ac:dyDescent="0.2">
      <c r="A90" s="23"/>
      <c r="B90" s="22"/>
      <c r="C90" s="22"/>
      <c r="D90" s="22"/>
      <c r="E90" s="22"/>
      <c r="F90" s="22"/>
      <c r="G90" s="22"/>
      <c r="H90" s="22"/>
      <c r="I90" s="22"/>
      <c r="J90" s="22"/>
      <c r="K90" s="18"/>
      <c r="L90" s="18"/>
      <c r="M90" s="18"/>
      <c r="N90" s="24"/>
      <c r="O90" s="24"/>
      <c r="P90" s="21"/>
    </row>
    <row r="91" spans="1:18" s="12" customFormat="1" ht="15" x14ac:dyDescent="0.2">
      <c r="A91" s="19" t="s">
        <v>102</v>
      </c>
      <c r="N91" s="51" t="s">
        <v>101</v>
      </c>
      <c r="O91" s="51"/>
      <c r="P91" s="51"/>
    </row>
    <row r="92" spans="1:18" ht="15" x14ac:dyDescent="0.2">
      <c r="A92" s="20" t="s">
        <v>95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52" t="s">
        <v>96</v>
      </c>
      <c r="O92" s="52"/>
      <c r="P92" s="52"/>
    </row>
    <row r="93" spans="1:18" ht="15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1"/>
    </row>
    <row r="94" spans="1:18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1:18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</row>
    <row r="96" spans="1:18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</row>
    <row r="97" spans="1:16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</row>
    <row r="98" spans="1:16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</row>
    <row r="99" spans="1:16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</row>
    <row r="100" spans="1:16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1:16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1:16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</sheetData>
  <mergeCells count="15">
    <mergeCell ref="A8:P8"/>
    <mergeCell ref="A3:P3"/>
    <mergeCell ref="A4:P4"/>
    <mergeCell ref="A5:P5"/>
    <mergeCell ref="A6:P6"/>
    <mergeCell ref="A7:P7"/>
    <mergeCell ref="N91:P91"/>
    <mergeCell ref="N92:P92"/>
    <mergeCell ref="A89:J89"/>
    <mergeCell ref="A9:A10"/>
    <mergeCell ref="B9:B10"/>
    <mergeCell ref="C9:C10"/>
    <mergeCell ref="D9:P9"/>
    <mergeCell ref="A87:J87"/>
    <mergeCell ref="A88:J88"/>
  </mergeCells>
  <printOptions horizontalCentered="1"/>
  <pageMargins left="0" right="0" top="0.55000000000000004" bottom="0.42" header="0.3" footer="0.3"/>
  <pageSetup paperSize="5" scale="90" fitToHeight="3" orientation="landscape" r:id="rId1"/>
  <headerFooter>
    <oddFooter>&amp;CPg.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EBFF1-423C-4958-9BF4-90140145A229}">
  <dimension ref="A7:O105"/>
  <sheetViews>
    <sheetView tabSelected="1" topLeftCell="A82" zoomScaleNormal="100" workbookViewId="0">
      <selection activeCell="K112" sqref="K112"/>
    </sheetView>
  </sheetViews>
  <sheetFormatPr baseColWidth="10" defaultColWidth="8.83203125" defaultRowHeight="12.75" x14ac:dyDescent="0.2"/>
  <cols>
    <col min="1" max="1" width="11.1640625" style="34" customWidth="1"/>
    <col min="2" max="2" width="7.6640625" style="41" customWidth="1"/>
    <col min="3" max="3" width="22.83203125" style="42" customWidth="1"/>
    <col min="4" max="4" width="59.1640625" style="34" customWidth="1"/>
    <col min="5" max="5" width="17.6640625" style="47" customWidth="1"/>
    <col min="6" max="16384" width="8.83203125" style="34"/>
  </cols>
  <sheetData>
    <row r="7" spans="1:15" ht="15.6" customHeight="1" x14ac:dyDescent="0.2">
      <c r="A7" s="67" t="s">
        <v>0</v>
      </c>
      <c r="B7" s="68"/>
      <c r="C7" s="68"/>
      <c r="D7" s="68"/>
      <c r="E7" s="68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ht="15.6" customHeight="1" x14ac:dyDescent="0.2">
      <c r="A8" s="67" t="s">
        <v>110</v>
      </c>
      <c r="B8" s="68"/>
      <c r="C8" s="68"/>
      <c r="D8" s="68"/>
      <c r="E8" s="68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 ht="21" x14ac:dyDescent="0.2">
      <c r="A9" s="67" t="s">
        <v>114</v>
      </c>
      <c r="B9" s="68"/>
      <c r="C9" s="68"/>
      <c r="D9" s="68"/>
      <c r="E9" s="68"/>
    </row>
    <row r="10" spans="1:15" ht="15.6" customHeight="1" x14ac:dyDescent="0.2">
      <c r="A10" s="67" t="s">
        <v>109</v>
      </c>
      <c r="B10" s="68"/>
      <c r="C10" s="68"/>
      <c r="D10" s="68"/>
      <c r="E10" s="68"/>
    </row>
    <row r="11" spans="1:15" ht="34.15" customHeight="1" x14ac:dyDescent="0.25">
      <c r="A11" s="33" t="s">
        <v>104</v>
      </c>
      <c r="B11" s="40" t="s">
        <v>106</v>
      </c>
      <c r="C11" s="33" t="s">
        <v>112</v>
      </c>
      <c r="D11" s="33" t="s">
        <v>105</v>
      </c>
      <c r="E11" s="48" t="s">
        <v>103</v>
      </c>
    </row>
    <row r="12" spans="1:15" ht="49.9" customHeight="1" x14ac:dyDescent="0.2">
      <c r="A12" s="43">
        <v>44934</v>
      </c>
      <c r="B12" s="45">
        <v>2803</v>
      </c>
      <c r="C12" s="45" t="s">
        <v>0</v>
      </c>
      <c r="D12" s="45" t="s">
        <v>115</v>
      </c>
      <c r="E12" s="49">
        <v>5817000</v>
      </c>
    </row>
    <row r="13" spans="1:15" ht="49.9" customHeight="1" x14ac:dyDescent="0.2">
      <c r="A13" s="43">
        <v>44934</v>
      </c>
      <c r="B13" s="45">
        <v>2808</v>
      </c>
      <c r="C13" s="45" t="s">
        <v>116</v>
      </c>
      <c r="D13" s="45" t="s">
        <v>117</v>
      </c>
      <c r="E13" s="49">
        <v>79532</v>
      </c>
    </row>
    <row r="14" spans="1:15" ht="75.599999999999994" customHeight="1" x14ac:dyDescent="0.2">
      <c r="A14" s="43">
        <v>44965</v>
      </c>
      <c r="B14" s="45">
        <v>2829</v>
      </c>
      <c r="C14" s="45" t="s">
        <v>118</v>
      </c>
      <c r="D14" s="45" t="s">
        <v>119</v>
      </c>
      <c r="E14" s="49">
        <v>8420666.4399999995</v>
      </c>
    </row>
    <row r="15" spans="1:15" ht="49.9" customHeight="1" x14ac:dyDescent="0.2">
      <c r="A15" s="43">
        <v>44993</v>
      </c>
      <c r="B15" s="45">
        <v>2831</v>
      </c>
      <c r="C15" s="45" t="s">
        <v>0</v>
      </c>
      <c r="D15" s="45" t="s">
        <v>120</v>
      </c>
      <c r="E15" s="49">
        <v>369691.42</v>
      </c>
    </row>
    <row r="16" spans="1:15" ht="49.9" customHeight="1" x14ac:dyDescent="0.2">
      <c r="A16" s="43">
        <v>44993</v>
      </c>
      <c r="B16" s="45">
        <v>2833</v>
      </c>
      <c r="C16" s="45" t="s">
        <v>0</v>
      </c>
      <c r="D16" s="45" t="s">
        <v>121</v>
      </c>
      <c r="E16" s="49">
        <v>725409.27</v>
      </c>
    </row>
    <row r="17" spans="1:5" ht="49.9" customHeight="1" x14ac:dyDescent="0.2">
      <c r="A17" s="43">
        <v>44993</v>
      </c>
      <c r="B17" s="45">
        <v>2836</v>
      </c>
      <c r="C17" s="45" t="s">
        <v>0</v>
      </c>
      <c r="D17" s="45" t="s">
        <v>122</v>
      </c>
      <c r="E17" s="49">
        <v>339666.67</v>
      </c>
    </row>
    <row r="18" spans="1:5" ht="49.9" customHeight="1" x14ac:dyDescent="0.2">
      <c r="A18" s="43">
        <v>44993</v>
      </c>
      <c r="B18" s="45">
        <v>2838</v>
      </c>
      <c r="C18" s="45" t="s">
        <v>0</v>
      </c>
      <c r="D18" s="45" t="s">
        <v>123</v>
      </c>
      <c r="E18" s="49">
        <v>880000</v>
      </c>
    </row>
    <row r="19" spans="1:5" ht="49.9" customHeight="1" x14ac:dyDescent="0.2">
      <c r="A19" s="43">
        <v>44993</v>
      </c>
      <c r="B19" s="45">
        <v>2841</v>
      </c>
      <c r="C19" s="45" t="s">
        <v>124</v>
      </c>
      <c r="D19" s="45" t="s">
        <v>125</v>
      </c>
      <c r="E19" s="49">
        <v>505999.99</v>
      </c>
    </row>
    <row r="20" spans="1:5" ht="71.45" customHeight="1" x14ac:dyDescent="0.2">
      <c r="A20" s="43">
        <v>44993</v>
      </c>
      <c r="B20" s="45">
        <v>2843</v>
      </c>
      <c r="C20" s="45" t="s">
        <v>126</v>
      </c>
      <c r="D20" s="45" t="s">
        <v>127</v>
      </c>
      <c r="E20" s="49">
        <v>13272260</v>
      </c>
    </row>
    <row r="21" spans="1:5" ht="49.9" customHeight="1" x14ac:dyDescent="0.2">
      <c r="A21" s="43">
        <v>44993</v>
      </c>
      <c r="B21" s="45">
        <v>2844</v>
      </c>
      <c r="C21" s="45" t="s">
        <v>128</v>
      </c>
      <c r="D21" s="45" t="s">
        <v>129</v>
      </c>
      <c r="E21" s="49">
        <v>100000</v>
      </c>
    </row>
    <row r="22" spans="1:5" ht="49.9" customHeight="1" x14ac:dyDescent="0.2">
      <c r="A22" s="43">
        <v>44993</v>
      </c>
      <c r="B22" s="45">
        <v>2846</v>
      </c>
      <c r="C22" s="45" t="s">
        <v>124</v>
      </c>
      <c r="D22" s="45" t="s">
        <v>130</v>
      </c>
      <c r="E22" s="49">
        <v>619999.98</v>
      </c>
    </row>
    <row r="23" spans="1:5" ht="76.150000000000006" customHeight="1" x14ac:dyDescent="0.2">
      <c r="A23" s="43">
        <v>44993</v>
      </c>
      <c r="B23" s="45">
        <v>2852</v>
      </c>
      <c r="C23" s="45" t="s">
        <v>131</v>
      </c>
      <c r="D23" s="45" t="s">
        <v>132</v>
      </c>
      <c r="E23" s="49">
        <v>732388.01</v>
      </c>
    </row>
    <row r="24" spans="1:5" ht="49.9" customHeight="1" x14ac:dyDescent="0.2">
      <c r="A24" s="43">
        <v>44993</v>
      </c>
      <c r="B24" s="45">
        <v>2854</v>
      </c>
      <c r="C24" s="45" t="s">
        <v>124</v>
      </c>
      <c r="D24" s="45" t="s">
        <v>133</v>
      </c>
      <c r="E24" s="49">
        <v>4302290.0599999996</v>
      </c>
    </row>
    <row r="25" spans="1:5" ht="87" customHeight="1" x14ac:dyDescent="0.2">
      <c r="A25" s="43">
        <v>44993</v>
      </c>
      <c r="B25" s="45">
        <v>2859</v>
      </c>
      <c r="C25" s="45" t="s">
        <v>134</v>
      </c>
      <c r="D25" s="45" t="s">
        <v>135</v>
      </c>
      <c r="E25" s="49">
        <v>4696209.24</v>
      </c>
    </row>
    <row r="26" spans="1:5" ht="49.9" customHeight="1" x14ac:dyDescent="0.2">
      <c r="A26" s="43">
        <v>44993</v>
      </c>
      <c r="B26" s="45">
        <v>2864</v>
      </c>
      <c r="C26" s="45" t="s">
        <v>136</v>
      </c>
      <c r="D26" s="45" t="s">
        <v>137</v>
      </c>
      <c r="E26" s="49">
        <v>-37168.35</v>
      </c>
    </row>
    <row r="27" spans="1:5" ht="49.9" customHeight="1" x14ac:dyDescent="0.2">
      <c r="A27" s="43">
        <v>44993</v>
      </c>
      <c r="B27" s="45">
        <v>2865</v>
      </c>
      <c r="C27" s="45" t="s">
        <v>136</v>
      </c>
      <c r="D27" s="44" t="s">
        <v>138</v>
      </c>
      <c r="E27" s="49">
        <v>-106658.26</v>
      </c>
    </row>
    <row r="28" spans="1:5" ht="49.9" customHeight="1" x14ac:dyDescent="0.2">
      <c r="A28" s="43">
        <v>45115</v>
      </c>
      <c r="B28" s="45">
        <v>2882</v>
      </c>
      <c r="C28" s="45" t="s">
        <v>139</v>
      </c>
      <c r="D28" s="45" t="s">
        <v>140</v>
      </c>
      <c r="E28" s="49">
        <v>3701892.65</v>
      </c>
    </row>
    <row r="29" spans="1:5" ht="49.9" customHeight="1" x14ac:dyDescent="0.2">
      <c r="A29" s="43">
        <v>45115</v>
      </c>
      <c r="B29" s="45">
        <v>2884</v>
      </c>
      <c r="C29" s="45" t="s">
        <v>141</v>
      </c>
      <c r="D29" s="45" t="s">
        <v>142</v>
      </c>
      <c r="E29" s="49">
        <v>458313.64999999997</v>
      </c>
    </row>
    <row r="30" spans="1:5" ht="49.9" customHeight="1" x14ac:dyDescent="0.2">
      <c r="A30" s="43">
        <v>45115</v>
      </c>
      <c r="B30" s="45">
        <v>2889</v>
      </c>
      <c r="C30" s="45" t="s">
        <v>143</v>
      </c>
      <c r="D30" s="45" t="s">
        <v>144</v>
      </c>
      <c r="E30" s="49">
        <v>224076.02</v>
      </c>
    </row>
    <row r="31" spans="1:5" ht="49.9" customHeight="1" x14ac:dyDescent="0.2">
      <c r="A31" s="43">
        <v>45115</v>
      </c>
      <c r="B31" s="45">
        <v>2891</v>
      </c>
      <c r="C31" s="45" t="s">
        <v>145</v>
      </c>
      <c r="D31" s="45" t="s">
        <v>146</v>
      </c>
      <c r="E31" s="49">
        <v>32155</v>
      </c>
    </row>
    <row r="32" spans="1:5" ht="73.150000000000006" customHeight="1" x14ac:dyDescent="0.2">
      <c r="A32" s="43">
        <v>45115</v>
      </c>
      <c r="B32" s="45">
        <v>2894</v>
      </c>
      <c r="C32" s="45" t="s">
        <v>147</v>
      </c>
      <c r="D32" s="45" t="s">
        <v>148</v>
      </c>
      <c r="E32" s="49">
        <v>33000</v>
      </c>
    </row>
    <row r="33" spans="1:5" ht="73.150000000000006" customHeight="1" x14ac:dyDescent="0.2">
      <c r="A33" s="43">
        <v>45115</v>
      </c>
      <c r="B33" s="45">
        <v>2898</v>
      </c>
      <c r="C33" s="45" t="s">
        <v>149</v>
      </c>
      <c r="D33" s="45" t="s">
        <v>150</v>
      </c>
      <c r="E33" s="49">
        <v>26465.7</v>
      </c>
    </row>
    <row r="34" spans="1:5" ht="73.150000000000006" customHeight="1" x14ac:dyDescent="0.2">
      <c r="A34" s="43">
        <v>45115</v>
      </c>
      <c r="B34" s="45">
        <v>2902</v>
      </c>
      <c r="C34" s="45" t="s">
        <v>151</v>
      </c>
      <c r="D34" s="45" t="s">
        <v>152</v>
      </c>
      <c r="E34" s="49">
        <v>23600</v>
      </c>
    </row>
    <row r="35" spans="1:5" ht="73.150000000000006" customHeight="1" x14ac:dyDescent="0.2">
      <c r="A35" s="43">
        <v>45115</v>
      </c>
      <c r="B35" s="45">
        <v>2904</v>
      </c>
      <c r="C35" s="45" t="s">
        <v>153</v>
      </c>
      <c r="D35" s="45" t="s">
        <v>154</v>
      </c>
      <c r="E35" s="49">
        <v>38056.04</v>
      </c>
    </row>
    <row r="36" spans="1:5" ht="73.150000000000006" customHeight="1" x14ac:dyDescent="0.2">
      <c r="A36" s="43">
        <v>45115</v>
      </c>
      <c r="B36" s="45">
        <v>2906</v>
      </c>
      <c r="C36" s="45" t="s">
        <v>155</v>
      </c>
      <c r="D36" s="45" t="s">
        <v>156</v>
      </c>
      <c r="E36" s="49">
        <v>525000</v>
      </c>
    </row>
    <row r="37" spans="1:5" ht="49.9" customHeight="1" x14ac:dyDescent="0.2">
      <c r="A37" s="43">
        <v>45115</v>
      </c>
      <c r="B37" s="45">
        <v>2907</v>
      </c>
      <c r="C37" s="45" t="s">
        <v>157</v>
      </c>
      <c r="D37" s="45" t="s">
        <v>158</v>
      </c>
      <c r="E37" s="49">
        <v>100000</v>
      </c>
    </row>
    <row r="38" spans="1:5" ht="49.9" customHeight="1" x14ac:dyDescent="0.2">
      <c r="A38" s="43">
        <v>45115</v>
      </c>
      <c r="B38" s="45">
        <v>2908</v>
      </c>
      <c r="C38" s="45" t="s">
        <v>159</v>
      </c>
      <c r="D38" s="45" t="s">
        <v>160</v>
      </c>
      <c r="E38" s="49">
        <v>385862.66</v>
      </c>
    </row>
    <row r="39" spans="1:5" ht="49.9" customHeight="1" x14ac:dyDescent="0.2">
      <c r="A39" s="43">
        <v>45115</v>
      </c>
      <c r="B39" s="45">
        <v>2909</v>
      </c>
      <c r="C39" s="45" t="s">
        <v>0</v>
      </c>
      <c r="D39" s="45" t="s">
        <v>161</v>
      </c>
      <c r="E39" s="49">
        <v>2000000</v>
      </c>
    </row>
    <row r="40" spans="1:5" ht="49.9" customHeight="1" x14ac:dyDescent="0.2">
      <c r="A40" s="43">
        <v>45115</v>
      </c>
      <c r="B40" s="45">
        <v>2910</v>
      </c>
      <c r="C40" s="45" t="s">
        <v>0</v>
      </c>
      <c r="D40" s="45" t="s">
        <v>162</v>
      </c>
      <c r="E40" s="49">
        <v>583334</v>
      </c>
    </row>
    <row r="41" spans="1:5" ht="49.9" customHeight="1" x14ac:dyDescent="0.2">
      <c r="A41" s="43">
        <v>45115</v>
      </c>
      <c r="B41" s="45">
        <v>2911</v>
      </c>
      <c r="C41" s="45" t="s">
        <v>0</v>
      </c>
      <c r="D41" s="45" t="s">
        <v>163</v>
      </c>
      <c r="E41" s="49">
        <v>1525768</v>
      </c>
    </row>
    <row r="42" spans="1:5" ht="49.9" customHeight="1" x14ac:dyDescent="0.2">
      <c r="A42" s="43">
        <v>45115</v>
      </c>
      <c r="B42" s="45">
        <v>2912</v>
      </c>
      <c r="C42" s="45" t="s">
        <v>0</v>
      </c>
      <c r="D42" s="45" t="s">
        <v>164</v>
      </c>
      <c r="E42" s="49">
        <v>9714759</v>
      </c>
    </row>
    <row r="43" spans="1:5" ht="25.9" customHeight="1" x14ac:dyDescent="0.2">
      <c r="A43" s="43">
        <v>45115</v>
      </c>
      <c r="B43" s="45">
        <v>2914</v>
      </c>
      <c r="C43" s="45" t="s">
        <v>0</v>
      </c>
      <c r="D43" s="45" t="s">
        <v>165</v>
      </c>
      <c r="E43" s="49">
        <v>106658.26</v>
      </c>
    </row>
    <row r="44" spans="1:5" ht="25.9" customHeight="1" x14ac:dyDescent="0.2">
      <c r="A44" s="43">
        <v>45115</v>
      </c>
      <c r="B44" s="45">
        <v>2916</v>
      </c>
      <c r="C44" s="45" t="s">
        <v>0</v>
      </c>
      <c r="D44" s="45" t="s">
        <v>269</v>
      </c>
      <c r="E44" s="49">
        <v>37168.35</v>
      </c>
    </row>
    <row r="45" spans="1:5" ht="25.9" customHeight="1" x14ac:dyDescent="0.2">
      <c r="A45" s="43">
        <v>45115</v>
      </c>
      <c r="B45" s="45">
        <v>2918</v>
      </c>
      <c r="C45" s="45" t="s">
        <v>0</v>
      </c>
      <c r="D45" s="45" t="s">
        <v>166</v>
      </c>
      <c r="E45" s="49">
        <v>91334</v>
      </c>
    </row>
    <row r="46" spans="1:5" ht="55.15" customHeight="1" x14ac:dyDescent="0.2">
      <c r="A46" s="43">
        <v>45146</v>
      </c>
      <c r="B46" s="45">
        <v>2940</v>
      </c>
      <c r="C46" s="45" t="s">
        <v>167</v>
      </c>
      <c r="D46" s="45" t="s">
        <v>168</v>
      </c>
      <c r="E46" s="49">
        <v>80436.87</v>
      </c>
    </row>
    <row r="47" spans="1:5" ht="31.15" customHeight="1" x14ac:dyDescent="0.2">
      <c r="A47" s="43">
        <v>45146</v>
      </c>
      <c r="B47" s="45">
        <v>2942</v>
      </c>
      <c r="C47" s="45" t="s">
        <v>0</v>
      </c>
      <c r="D47" s="45" t="s">
        <v>169</v>
      </c>
      <c r="E47" s="49">
        <v>3000</v>
      </c>
    </row>
    <row r="48" spans="1:5" ht="31.15" customHeight="1" x14ac:dyDescent="0.2">
      <c r="A48" s="43">
        <v>45146</v>
      </c>
      <c r="B48" s="45">
        <v>2944</v>
      </c>
      <c r="C48" s="45" t="s">
        <v>0</v>
      </c>
      <c r="D48" s="45" t="s">
        <v>170</v>
      </c>
      <c r="E48" s="49">
        <v>1800</v>
      </c>
    </row>
    <row r="49" spans="1:5" ht="52.9" customHeight="1" x14ac:dyDescent="0.2">
      <c r="A49" s="43">
        <v>45177</v>
      </c>
      <c r="B49" s="45">
        <v>2948</v>
      </c>
      <c r="C49" s="45" t="s">
        <v>124</v>
      </c>
      <c r="D49" s="45" t="s">
        <v>171</v>
      </c>
      <c r="E49" s="49">
        <v>120355</v>
      </c>
    </row>
    <row r="50" spans="1:5" ht="63.6" customHeight="1" x14ac:dyDescent="0.2">
      <c r="A50" s="43">
        <v>45177</v>
      </c>
      <c r="B50" s="45">
        <v>2957</v>
      </c>
      <c r="C50" s="45" t="s">
        <v>172</v>
      </c>
      <c r="D50" s="45" t="s">
        <v>173</v>
      </c>
      <c r="E50" s="49">
        <v>32570</v>
      </c>
    </row>
    <row r="51" spans="1:5" ht="58.5" customHeight="1" x14ac:dyDescent="0.2">
      <c r="A51" s="43">
        <v>45177</v>
      </c>
      <c r="B51" s="45">
        <v>2958</v>
      </c>
      <c r="C51" s="45" t="s">
        <v>174</v>
      </c>
      <c r="D51" s="45" t="s">
        <v>175</v>
      </c>
      <c r="E51" s="49">
        <v>81078</v>
      </c>
    </row>
    <row r="52" spans="1:5" ht="72.599999999999994" customHeight="1" x14ac:dyDescent="0.2">
      <c r="A52" s="43">
        <v>45177</v>
      </c>
      <c r="B52" s="45">
        <v>2962</v>
      </c>
      <c r="C52" s="45" t="s">
        <v>176</v>
      </c>
      <c r="D52" s="45" t="s">
        <v>177</v>
      </c>
      <c r="E52" s="49">
        <v>2406701.15</v>
      </c>
    </row>
    <row r="53" spans="1:5" ht="63" customHeight="1" x14ac:dyDescent="0.2">
      <c r="A53" s="43">
        <v>45177</v>
      </c>
      <c r="B53" s="45">
        <v>2973</v>
      </c>
      <c r="C53" s="45" t="s">
        <v>178</v>
      </c>
      <c r="D53" s="45" t="s">
        <v>179</v>
      </c>
      <c r="E53" s="49">
        <v>390899.51</v>
      </c>
    </row>
    <row r="54" spans="1:5" ht="57.6" customHeight="1" x14ac:dyDescent="0.2">
      <c r="A54" s="43">
        <v>45207</v>
      </c>
      <c r="B54" s="45">
        <v>2979</v>
      </c>
      <c r="C54" s="45" t="s">
        <v>180</v>
      </c>
      <c r="D54" s="45" t="s">
        <v>181</v>
      </c>
      <c r="E54" s="49">
        <v>318600</v>
      </c>
    </row>
    <row r="55" spans="1:5" ht="43.9" customHeight="1" x14ac:dyDescent="0.2">
      <c r="A55" s="43">
        <v>45207</v>
      </c>
      <c r="B55" s="45">
        <v>2981</v>
      </c>
      <c r="C55" s="45" t="s">
        <v>180</v>
      </c>
      <c r="D55" s="45" t="s">
        <v>182</v>
      </c>
      <c r="E55" s="49">
        <v>224200</v>
      </c>
    </row>
    <row r="56" spans="1:5" ht="70.150000000000006" customHeight="1" x14ac:dyDescent="0.2">
      <c r="A56" s="43">
        <v>45207</v>
      </c>
      <c r="B56" s="45">
        <v>2983</v>
      </c>
      <c r="C56" s="45" t="s">
        <v>183</v>
      </c>
      <c r="D56" s="45" t="s">
        <v>184</v>
      </c>
      <c r="E56" s="49">
        <v>1514700.85</v>
      </c>
    </row>
    <row r="57" spans="1:5" ht="19.149999999999999" customHeight="1" x14ac:dyDescent="0.2">
      <c r="A57" s="43" t="s">
        <v>185</v>
      </c>
      <c r="B57" s="45">
        <v>2996</v>
      </c>
      <c r="C57" s="45" t="s">
        <v>0</v>
      </c>
      <c r="D57" s="45" t="s">
        <v>186</v>
      </c>
      <c r="E57" s="49">
        <v>29249</v>
      </c>
    </row>
    <row r="58" spans="1:5" ht="48" customHeight="1" x14ac:dyDescent="0.2">
      <c r="A58" s="43" t="s">
        <v>185</v>
      </c>
      <c r="B58" s="45">
        <v>3000</v>
      </c>
      <c r="C58" s="45" t="s">
        <v>187</v>
      </c>
      <c r="D58" s="45" t="s">
        <v>188</v>
      </c>
      <c r="E58" s="49">
        <v>10963680</v>
      </c>
    </row>
    <row r="59" spans="1:5" ht="51" customHeight="1" x14ac:dyDescent="0.2">
      <c r="A59" s="43" t="s">
        <v>185</v>
      </c>
      <c r="B59" s="45">
        <v>3001</v>
      </c>
      <c r="C59" s="45" t="s">
        <v>189</v>
      </c>
      <c r="D59" s="45" t="s">
        <v>190</v>
      </c>
      <c r="E59" s="49">
        <v>50750</v>
      </c>
    </row>
    <row r="60" spans="1:5" ht="72.599999999999994" customHeight="1" x14ac:dyDescent="0.2">
      <c r="A60" s="43" t="s">
        <v>185</v>
      </c>
      <c r="B60" s="45">
        <v>3005</v>
      </c>
      <c r="C60" s="45" t="s">
        <v>191</v>
      </c>
      <c r="D60" s="45" t="s">
        <v>192</v>
      </c>
      <c r="E60" s="49">
        <v>68947.399999999994</v>
      </c>
    </row>
    <row r="61" spans="1:5" ht="55.15" customHeight="1" x14ac:dyDescent="0.2">
      <c r="A61" s="43" t="s">
        <v>185</v>
      </c>
      <c r="B61" s="45">
        <v>3012</v>
      </c>
      <c r="C61" s="45" t="s">
        <v>193</v>
      </c>
      <c r="D61" s="45" t="s">
        <v>194</v>
      </c>
      <c r="E61" s="49">
        <v>45571.85</v>
      </c>
    </row>
    <row r="62" spans="1:5" ht="55.9" customHeight="1" x14ac:dyDescent="0.2">
      <c r="A62" s="43" t="s">
        <v>185</v>
      </c>
      <c r="B62" s="45">
        <v>3015</v>
      </c>
      <c r="C62" s="45" t="s">
        <v>195</v>
      </c>
      <c r="D62" s="45" t="s">
        <v>196</v>
      </c>
      <c r="E62" s="49">
        <v>1879922.33</v>
      </c>
    </row>
    <row r="63" spans="1:5" ht="74.45" customHeight="1" x14ac:dyDescent="0.2">
      <c r="A63" s="43" t="s">
        <v>185</v>
      </c>
      <c r="B63" s="45">
        <v>3017</v>
      </c>
      <c r="C63" s="45" t="s">
        <v>197</v>
      </c>
      <c r="D63" s="45" t="s">
        <v>198</v>
      </c>
      <c r="E63" s="49">
        <v>3000</v>
      </c>
    </row>
    <row r="64" spans="1:5" ht="43.9" customHeight="1" x14ac:dyDescent="0.2">
      <c r="A64" s="43" t="s">
        <v>185</v>
      </c>
      <c r="B64" s="45">
        <v>3018</v>
      </c>
      <c r="C64" s="45" t="s">
        <v>199</v>
      </c>
      <c r="D64" s="45" t="s">
        <v>200</v>
      </c>
      <c r="E64" s="49">
        <v>8260</v>
      </c>
    </row>
    <row r="65" spans="1:5" ht="43.9" customHeight="1" x14ac:dyDescent="0.2">
      <c r="A65" s="43" t="s">
        <v>201</v>
      </c>
      <c r="B65" s="45">
        <v>3034</v>
      </c>
      <c r="C65" s="45" t="s">
        <v>202</v>
      </c>
      <c r="D65" s="45" t="s">
        <v>203</v>
      </c>
      <c r="E65" s="49">
        <v>146650.4</v>
      </c>
    </row>
    <row r="66" spans="1:5" ht="63.6" customHeight="1" x14ac:dyDescent="0.2">
      <c r="A66" s="43" t="s">
        <v>201</v>
      </c>
      <c r="B66" s="45">
        <v>3051</v>
      </c>
      <c r="C66" s="45" t="s">
        <v>204</v>
      </c>
      <c r="D66" s="45" t="s">
        <v>205</v>
      </c>
      <c r="E66" s="49">
        <v>499999.04</v>
      </c>
    </row>
    <row r="67" spans="1:5" ht="53.25" customHeight="1" x14ac:dyDescent="0.2">
      <c r="A67" s="43" t="s">
        <v>201</v>
      </c>
      <c r="B67" s="45">
        <v>3054</v>
      </c>
      <c r="C67" s="45" t="s">
        <v>206</v>
      </c>
      <c r="D67" s="45" t="s">
        <v>207</v>
      </c>
      <c r="E67" s="49">
        <v>56935</v>
      </c>
    </row>
    <row r="68" spans="1:5" ht="40.9" customHeight="1" x14ac:dyDescent="0.2">
      <c r="A68" s="43" t="s">
        <v>201</v>
      </c>
      <c r="B68" s="45">
        <v>3058</v>
      </c>
      <c r="C68" s="45" t="s">
        <v>208</v>
      </c>
      <c r="D68" s="45" t="s">
        <v>209</v>
      </c>
      <c r="E68" s="49">
        <v>2759167</v>
      </c>
    </row>
    <row r="69" spans="1:5" ht="50.45" customHeight="1" x14ac:dyDescent="0.2">
      <c r="A69" s="43" t="s">
        <v>201</v>
      </c>
      <c r="B69" s="45">
        <v>3059</v>
      </c>
      <c r="C69" s="45" t="s">
        <v>210</v>
      </c>
      <c r="D69" s="45" t="s">
        <v>211</v>
      </c>
      <c r="E69" s="49">
        <v>1105208.6499999999</v>
      </c>
    </row>
    <row r="70" spans="1:5" ht="69.599999999999994" customHeight="1" x14ac:dyDescent="0.2">
      <c r="A70" s="43" t="s">
        <v>201</v>
      </c>
      <c r="B70" s="45">
        <v>3061</v>
      </c>
      <c r="C70" s="45" t="s">
        <v>212</v>
      </c>
      <c r="D70" s="45" t="s">
        <v>213</v>
      </c>
      <c r="E70" s="49">
        <v>1219408.33</v>
      </c>
    </row>
    <row r="71" spans="1:5" ht="34.15" customHeight="1" x14ac:dyDescent="0.2">
      <c r="A71" s="43" t="s">
        <v>201</v>
      </c>
      <c r="B71" s="45">
        <v>3063</v>
      </c>
      <c r="C71" s="45" t="s">
        <v>214</v>
      </c>
      <c r="D71" s="45" t="s">
        <v>215</v>
      </c>
      <c r="E71" s="49">
        <v>22793807.920000002</v>
      </c>
    </row>
    <row r="72" spans="1:5" ht="34.15" customHeight="1" x14ac:dyDescent="0.2">
      <c r="A72" s="43" t="s">
        <v>201</v>
      </c>
      <c r="B72" s="45">
        <v>3065</v>
      </c>
      <c r="C72" s="45" t="s">
        <v>214</v>
      </c>
      <c r="D72" s="45" t="s">
        <v>216</v>
      </c>
      <c r="E72" s="49">
        <v>10292275.59</v>
      </c>
    </row>
    <row r="73" spans="1:5" ht="34.15" customHeight="1" x14ac:dyDescent="0.2">
      <c r="A73" s="43" t="s">
        <v>201</v>
      </c>
      <c r="B73" s="45">
        <v>3067</v>
      </c>
      <c r="C73" s="45" t="s">
        <v>0</v>
      </c>
      <c r="D73" s="45" t="s">
        <v>217</v>
      </c>
      <c r="E73" s="49">
        <v>2269000</v>
      </c>
    </row>
    <row r="74" spans="1:5" ht="34.15" customHeight="1" x14ac:dyDescent="0.2">
      <c r="A74" s="43" t="s">
        <v>201</v>
      </c>
      <c r="B74" s="45">
        <v>3069</v>
      </c>
      <c r="C74" s="45" t="s">
        <v>214</v>
      </c>
      <c r="D74" s="45" t="s">
        <v>218</v>
      </c>
      <c r="E74" s="49">
        <v>3948662.24</v>
      </c>
    </row>
    <row r="75" spans="1:5" ht="34.15" customHeight="1" x14ac:dyDescent="0.2">
      <c r="A75" s="43" t="s">
        <v>201</v>
      </c>
      <c r="B75" s="45">
        <v>3071</v>
      </c>
      <c r="C75" s="45" t="s">
        <v>214</v>
      </c>
      <c r="D75" s="45" t="s">
        <v>219</v>
      </c>
      <c r="E75" s="49">
        <v>391986</v>
      </c>
    </row>
    <row r="76" spans="1:5" ht="34.15" customHeight="1" x14ac:dyDescent="0.2">
      <c r="A76" s="43" t="s">
        <v>201</v>
      </c>
      <c r="B76" s="45">
        <v>3073</v>
      </c>
      <c r="C76" s="45" t="s">
        <v>214</v>
      </c>
      <c r="D76" s="45" t="s">
        <v>220</v>
      </c>
      <c r="E76" s="49">
        <v>170324.33</v>
      </c>
    </row>
    <row r="77" spans="1:5" ht="34.15" customHeight="1" x14ac:dyDescent="0.2">
      <c r="A77" s="43" t="s">
        <v>201</v>
      </c>
      <c r="B77" s="45">
        <v>3075</v>
      </c>
      <c r="C77" s="45" t="s">
        <v>214</v>
      </c>
      <c r="D77" s="45" t="s">
        <v>221</v>
      </c>
      <c r="E77" s="49">
        <v>253638</v>
      </c>
    </row>
    <row r="78" spans="1:5" ht="54.6" customHeight="1" x14ac:dyDescent="0.2">
      <c r="A78" s="43" t="s">
        <v>201</v>
      </c>
      <c r="B78" s="45">
        <v>3079</v>
      </c>
      <c r="C78" s="45" t="s">
        <v>222</v>
      </c>
      <c r="D78" s="45" t="s">
        <v>223</v>
      </c>
      <c r="E78" s="49">
        <v>3750000</v>
      </c>
    </row>
    <row r="79" spans="1:5" ht="76.5" x14ac:dyDescent="0.2">
      <c r="A79" s="43" t="s">
        <v>201</v>
      </c>
      <c r="B79" s="45">
        <v>3081</v>
      </c>
      <c r="C79" s="45" t="s">
        <v>224</v>
      </c>
      <c r="D79" s="45" t="s">
        <v>225</v>
      </c>
      <c r="E79" s="49">
        <v>5956422.7399999993</v>
      </c>
    </row>
    <row r="80" spans="1:5" ht="57.75" customHeight="1" x14ac:dyDescent="0.2">
      <c r="A80" s="43" t="s">
        <v>201</v>
      </c>
      <c r="B80" s="45">
        <v>3082</v>
      </c>
      <c r="C80" s="45" t="s">
        <v>222</v>
      </c>
      <c r="D80" s="45" t="s">
        <v>226</v>
      </c>
      <c r="E80" s="49">
        <v>19425030</v>
      </c>
    </row>
    <row r="81" spans="1:5" ht="39" customHeight="1" x14ac:dyDescent="0.2">
      <c r="A81" s="43" t="s">
        <v>201</v>
      </c>
      <c r="B81" s="45">
        <v>3084</v>
      </c>
      <c r="C81" s="45" t="s">
        <v>214</v>
      </c>
      <c r="D81" s="45" t="s">
        <v>227</v>
      </c>
      <c r="E81" s="49">
        <v>18136804.129999999</v>
      </c>
    </row>
    <row r="82" spans="1:5" ht="39" customHeight="1" x14ac:dyDescent="0.2">
      <c r="A82" s="43" t="s">
        <v>201</v>
      </c>
      <c r="B82" s="45">
        <v>3086</v>
      </c>
      <c r="C82" s="45" t="s">
        <v>214</v>
      </c>
      <c r="D82" s="45" t="s">
        <v>228</v>
      </c>
      <c r="E82" s="49">
        <v>80703</v>
      </c>
    </row>
    <row r="83" spans="1:5" ht="39" customHeight="1" x14ac:dyDescent="0.2">
      <c r="A83" s="43" t="s">
        <v>229</v>
      </c>
      <c r="B83" s="45">
        <v>3088</v>
      </c>
      <c r="C83" s="45" t="s">
        <v>0</v>
      </c>
      <c r="D83" s="45" t="s">
        <v>230</v>
      </c>
      <c r="E83" s="49">
        <v>25000</v>
      </c>
    </row>
    <row r="84" spans="1:5" ht="39" customHeight="1" x14ac:dyDescent="0.2">
      <c r="A84" s="43" t="s">
        <v>229</v>
      </c>
      <c r="B84" s="45">
        <v>3090</v>
      </c>
      <c r="C84" s="45" t="s">
        <v>214</v>
      </c>
      <c r="D84" s="45" t="s">
        <v>231</v>
      </c>
      <c r="E84" s="49">
        <v>1215799.05</v>
      </c>
    </row>
    <row r="85" spans="1:5" ht="39" customHeight="1" x14ac:dyDescent="0.2">
      <c r="A85" s="43" t="s">
        <v>232</v>
      </c>
      <c r="B85" s="45">
        <v>3128</v>
      </c>
      <c r="C85" s="45" t="s">
        <v>136</v>
      </c>
      <c r="D85" s="45" t="s">
        <v>233</v>
      </c>
      <c r="E85" s="49">
        <v>-15970.3</v>
      </c>
    </row>
    <row r="86" spans="1:5" ht="64.150000000000006" customHeight="1" x14ac:dyDescent="0.2">
      <c r="A86" s="43" t="s">
        <v>234</v>
      </c>
      <c r="B86" s="45">
        <v>3140</v>
      </c>
      <c r="C86" s="45" t="s">
        <v>235</v>
      </c>
      <c r="D86" s="45" t="s">
        <v>236</v>
      </c>
      <c r="E86" s="49">
        <v>77329</v>
      </c>
    </row>
    <row r="87" spans="1:5" ht="63" customHeight="1" x14ac:dyDescent="0.2">
      <c r="A87" s="43" t="s">
        <v>234</v>
      </c>
      <c r="B87" s="45">
        <v>3141</v>
      </c>
      <c r="C87" s="45" t="s">
        <v>237</v>
      </c>
      <c r="D87" s="45" t="s">
        <v>238</v>
      </c>
      <c r="E87" s="49">
        <v>57330.400000000001</v>
      </c>
    </row>
    <row r="88" spans="1:5" ht="63.6" customHeight="1" x14ac:dyDescent="0.2">
      <c r="A88" s="43" t="s">
        <v>234</v>
      </c>
      <c r="B88" s="45">
        <v>3157</v>
      </c>
      <c r="C88" s="45" t="s">
        <v>239</v>
      </c>
      <c r="D88" s="45" t="s">
        <v>240</v>
      </c>
      <c r="E88" s="49">
        <v>56769.8</v>
      </c>
    </row>
    <row r="89" spans="1:5" ht="49.9" customHeight="1" x14ac:dyDescent="0.2">
      <c r="A89" s="43" t="s">
        <v>234</v>
      </c>
      <c r="B89" s="45">
        <v>3161</v>
      </c>
      <c r="C89" s="45" t="s">
        <v>241</v>
      </c>
      <c r="D89" s="45" t="s">
        <v>242</v>
      </c>
      <c r="E89" s="49">
        <v>113956.81</v>
      </c>
    </row>
    <row r="90" spans="1:5" ht="34.9" customHeight="1" x14ac:dyDescent="0.2">
      <c r="A90" s="43" t="s">
        <v>243</v>
      </c>
      <c r="B90" s="45">
        <v>3173</v>
      </c>
      <c r="C90" s="45" t="s">
        <v>0</v>
      </c>
      <c r="D90" s="45" t="s">
        <v>244</v>
      </c>
      <c r="E90" s="49">
        <v>152076.6</v>
      </c>
    </row>
    <row r="91" spans="1:5" ht="34.9" customHeight="1" x14ac:dyDescent="0.2">
      <c r="A91" s="43" t="s">
        <v>243</v>
      </c>
      <c r="B91" s="45">
        <v>3175</v>
      </c>
      <c r="C91" s="45" t="s">
        <v>0</v>
      </c>
      <c r="D91" s="45" t="s">
        <v>244</v>
      </c>
      <c r="E91" s="49">
        <v>28934.01</v>
      </c>
    </row>
    <row r="92" spans="1:5" ht="45.6" customHeight="1" x14ac:dyDescent="0.2">
      <c r="A92" s="43" t="s">
        <v>243</v>
      </c>
      <c r="B92" s="45">
        <v>3177</v>
      </c>
      <c r="C92" s="45" t="s">
        <v>0</v>
      </c>
      <c r="D92" s="45" t="s">
        <v>245</v>
      </c>
      <c r="E92" s="49">
        <v>15970.3</v>
      </c>
    </row>
    <row r="93" spans="1:5" ht="66.599999999999994" customHeight="1" x14ac:dyDescent="0.2">
      <c r="A93" s="43" t="s">
        <v>246</v>
      </c>
      <c r="B93" s="45">
        <v>3184</v>
      </c>
      <c r="C93" s="45" t="s">
        <v>247</v>
      </c>
      <c r="D93" s="45" t="s">
        <v>248</v>
      </c>
      <c r="E93" s="49">
        <v>37821.589999999997</v>
      </c>
    </row>
    <row r="94" spans="1:5" ht="77.45" customHeight="1" x14ac:dyDescent="0.2">
      <c r="A94" s="43" t="s">
        <v>246</v>
      </c>
      <c r="B94" s="45">
        <v>3201</v>
      </c>
      <c r="C94" s="45" t="s">
        <v>249</v>
      </c>
      <c r="D94" s="45" t="s">
        <v>250</v>
      </c>
      <c r="E94" s="49">
        <v>1899286.91</v>
      </c>
    </row>
    <row r="95" spans="1:5" ht="77.25" customHeight="1" x14ac:dyDescent="0.2">
      <c r="A95" s="43" t="s">
        <v>251</v>
      </c>
      <c r="B95" s="45">
        <v>3207</v>
      </c>
      <c r="C95" s="45" t="s">
        <v>134</v>
      </c>
      <c r="D95" s="45" t="s">
        <v>252</v>
      </c>
      <c r="E95" s="49">
        <v>14088627.74</v>
      </c>
    </row>
    <row r="96" spans="1:5" ht="22.15" customHeight="1" x14ac:dyDescent="0.2">
      <c r="A96" s="43" t="s">
        <v>253</v>
      </c>
      <c r="B96" s="45">
        <v>3224</v>
      </c>
      <c r="C96" s="45" t="s">
        <v>0</v>
      </c>
      <c r="D96" s="45" t="s">
        <v>254</v>
      </c>
      <c r="E96" s="49">
        <v>51679</v>
      </c>
    </row>
    <row r="97" spans="1:7" ht="76.900000000000006" customHeight="1" x14ac:dyDescent="0.2">
      <c r="A97" s="43" t="s">
        <v>253</v>
      </c>
      <c r="B97" s="45">
        <v>3229</v>
      </c>
      <c r="C97" s="45" t="s">
        <v>255</v>
      </c>
      <c r="D97" s="45" t="s">
        <v>256</v>
      </c>
      <c r="E97" s="49">
        <v>25000</v>
      </c>
    </row>
    <row r="98" spans="1:7" ht="64.150000000000006" customHeight="1" x14ac:dyDescent="0.2">
      <c r="A98" s="43" t="s">
        <v>253</v>
      </c>
      <c r="B98" s="45">
        <v>3230</v>
      </c>
      <c r="C98" s="45" t="s">
        <v>131</v>
      </c>
      <c r="D98" s="45" t="s">
        <v>257</v>
      </c>
      <c r="E98" s="49">
        <v>743359.01</v>
      </c>
    </row>
    <row r="99" spans="1:7" ht="51.6" customHeight="1" x14ac:dyDescent="0.2">
      <c r="A99" s="43" t="s">
        <v>253</v>
      </c>
      <c r="B99" s="45">
        <v>3232</v>
      </c>
      <c r="C99" s="45" t="s">
        <v>258</v>
      </c>
      <c r="D99" s="45" t="s">
        <v>259</v>
      </c>
      <c r="E99" s="49">
        <v>238124</v>
      </c>
    </row>
    <row r="100" spans="1:7" ht="70.900000000000006" customHeight="1" x14ac:dyDescent="0.2">
      <c r="A100" s="43" t="s">
        <v>253</v>
      </c>
      <c r="B100" s="45">
        <v>3234</v>
      </c>
      <c r="C100" s="45" t="s">
        <v>260</v>
      </c>
      <c r="D100" s="45" t="s">
        <v>261</v>
      </c>
      <c r="E100" s="49">
        <v>22400</v>
      </c>
    </row>
    <row r="101" spans="1:7" ht="63" customHeight="1" x14ac:dyDescent="0.2">
      <c r="A101" s="43" t="s">
        <v>262</v>
      </c>
      <c r="B101" s="45">
        <v>3252</v>
      </c>
      <c r="C101" s="45" t="s">
        <v>263</v>
      </c>
      <c r="D101" s="45" t="s">
        <v>264</v>
      </c>
      <c r="E101" s="49">
        <v>21240</v>
      </c>
    </row>
    <row r="102" spans="1:7" ht="52.9" customHeight="1" x14ac:dyDescent="0.2">
      <c r="A102" s="43" t="s">
        <v>262</v>
      </c>
      <c r="B102" s="45">
        <v>3254</v>
      </c>
      <c r="C102" s="45" t="s">
        <v>151</v>
      </c>
      <c r="D102" s="45" t="s">
        <v>265</v>
      </c>
      <c r="E102" s="49">
        <v>15000</v>
      </c>
    </row>
    <row r="103" spans="1:7" ht="63.6" customHeight="1" x14ac:dyDescent="0.2">
      <c r="A103" s="43" t="s">
        <v>262</v>
      </c>
      <c r="B103" s="45">
        <v>3262</v>
      </c>
      <c r="C103" s="45" t="s">
        <v>151</v>
      </c>
      <c r="D103" s="45" t="s">
        <v>266</v>
      </c>
      <c r="E103" s="49">
        <v>23600</v>
      </c>
    </row>
    <row r="104" spans="1:7" ht="63.6" customHeight="1" x14ac:dyDescent="0.2">
      <c r="A104" s="43" t="s">
        <v>262</v>
      </c>
      <c r="B104" s="45">
        <v>3264</v>
      </c>
      <c r="C104" s="45" t="s">
        <v>267</v>
      </c>
      <c r="D104" s="45" t="s">
        <v>268</v>
      </c>
      <c r="E104" s="49">
        <v>37406</v>
      </c>
    </row>
    <row r="105" spans="1:7" ht="37.15" customHeight="1" x14ac:dyDescent="0.25">
      <c r="A105" s="69" t="s">
        <v>113</v>
      </c>
      <c r="B105" s="69"/>
      <c r="C105" s="69"/>
      <c r="D105" s="69"/>
      <c r="E105" s="50">
        <f>SUM(E12:E104)</f>
        <v>190735214.05000001</v>
      </c>
      <c r="G105" s="35"/>
    </row>
  </sheetData>
  <mergeCells count="5">
    <mergeCell ref="A10:E10"/>
    <mergeCell ref="A7:E7"/>
    <mergeCell ref="A8:E8"/>
    <mergeCell ref="A9:E9"/>
    <mergeCell ref="A105:D105"/>
  </mergeCells>
  <pageMargins left="0.28000000000000003" right="0.17" top="0.34" bottom="0.37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0001</vt:lpstr>
      <vt:lpstr>listado de los lib.</vt:lpstr>
      <vt:lpstr>'0001'!Área_de_impresión</vt:lpstr>
      <vt:lpstr>'listado de los lib.'!Área_de_impresión</vt:lpstr>
      <vt:lpstr>'0001'!Títulos_a_imprimir</vt:lpstr>
      <vt:lpstr>'listado de los lib.'!Títulos_a_imprimir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2023-09-05T16:21:21Z</cp:lastPrinted>
  <dcterms:created xsi:type="dcterms:W3CDTF">2022-09-16T14:51:44Z</dcterms:created>
  <dcterms:modified xsi:type="dcterms:W3CDTF">2023-09-07T18:34:56Z</dcterms:modified>
</cp:coreProperties>
</file>