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3\Portal Transparencia\Septiembre\Presupuesto\"/>
    </mc:Choice>
  </mc:AlternateContent>
  <xr:revisionPtr revIDLastSave="0" documentId="13_ncr:1_{A805BFAF-B822-46BC-8F39-92B0E8CCADB4}" xr6:coauthVersionLast="47" xr6:coauthVersionMax="47" xr10:uidLastSave="{00000000-0000-0000-0000-000000000000}"/>
  <bookViews>
    <workbookView xWindow="-120" yWindow="-120" windowWidth="20730" windowHeight="11160" activeTab="1" xr2:uid="{FC1906C0-413A-4D5D-8CDD-37ECD67BC6BF}"/>
  </bookViews>
  <sheets>
    <sheet name="0001" sheetId="2" r:id="rId1"/>
    <sheet name="listado de los lib." sheetId="3" r:id="rId2"/>
  </sheets>
  <externalReferences>
    <externalReference r:id="rId3"/>
  </externalReferences>
  <definedNames>
    <definedName name="_xlnm.Print_Area" localSheetId="0">'0001'!$A$1:$P$92</definedName>
    <definedName name="_xlnm.Print_Area" localSheetId="1">'listado de los lib.'!$A$2:$E$113</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5" i="3" l="1"/>
  <c r="P13" i="2" l="1"/>
  <c r="C84" i="2" l="1"/>
  <c r="C83" i="2" s="1"/>
  <c r="B84" i="2"/>
  <c r="B83" i="2" s="1"/>
  <c r="C82" i="2"/>
  <c r="B82" i="2"/>
  <c r="C81" i="2"/>
  <c r="B81" i="2"/>
  <c r="C79" i="2"/>
  <c r="B79" i="2"/>
  <c r="C78" i="2"/>
  <c r="B78" i="2"/>
  <c r="C75" i="2"/>
  <c r="B75" i="2"/>
  <c r="C74" i="2"/>
  <c r="B74" i="2"/>
  <c r="C73" i="2"/>
  <c r="B73" i="2"/>
  <c r="C71" i="2"/>
  <c r="B71" i="2"/>
  <c r="C70" i="2"/>
  <c r="B70" i="2"/>
  <c r="C68" i="2"/>
  <c r="B68" i="2"/>
  <c r="C67" i="2"/>
  <c r="B67" i="2"/>
  <c r="C53" i="2"/>
  <c r="B53" i="2"/>
  <c r="C52" i="2"/>
  <c r="B52" i="2"/>
  <c r="C51" i="2"/>
  <c r="B51" i="2"/>
  <c r="C50" i="2"/>
  <c r="B50" i="2"/>
  <c r="C48" i="2"/>
  <c r="B48" i="2"/>
  <c r="C44" i="2"/>
  <c r="B44" i="2"/>
  <c r="C43" i="2"/>
  <c r="B43" i="2"/>
  <c r="C41" i="2"/>
  <c r="B41" i="2"/>
  <c r="B18" i="2"/>
  <c r="C16" i="2"/>
  <c r="C12" i="2" s="1"/>
  <c r="B16"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D68" i="2"/>
  <c r="D67" i="2"/>
  <c r="M64" i="2"/>
  <c r="E64" i="2"/>
  <c r="L64" i="2"/>
  <c r="J64" i="2"/>
  <c r="I54" i="2"/>
  <c r="L54" i="2"/>
  <c r="M54" i="2"/>
  <c r="H54" i="2"/>
  <c r="E54" i="2"/>
  <c r="D53" i="2"/>
  <c r="D52" i="2"/>
  <c r="D51" i="2"/>
  <c r="D50" i="2"/>
  <c r="M47" i="2"/>
  <c r="E47" i="2"/>
  <c r="K47" i="2"/>
  <c r="D48" i="2"/>
  <c r="D44" i="2"/>
  <c r="D43" i="2"/>
  <c r="H38" i="2"/>
  <c r="D41" i="2"/>
  <c r="G38" i="2"/>
  <c r="J38" i="2"/>
  <c r="N28" i="2"/>
  <c r="F28" i="2"/>
  <c r="D18" i="2"/>
  <c r="L18" i="2"/>
  <c r="D16" i="2"/>
  <c r="D12" i="2" s="1"/>
  <c r="N12" i="2"/>
  <c r="I12" i="2"/>
  <c r="L12" i="2"/>
  <c r="F12" i="2"/>
  <c r="D80" i="2" l="1"/>
  <c r="C80" i="2"/>
  <c r="B69" i="2"/>
  <c r="C38" i="2"/>
  <c r="D69" i="2"/>
  <c r="C72" i="2"/>
  <c r="F76" i="2"/>
  <c r="B77" i="2"/>
  <c r="B47" i="2"/>
  <c r="D64" i="2"/>
  <c r="B80" i="2"/>
  <c r="D77" i="2"/>
  <c r="D54" i="2"/>
  <c r="D72" i="2"/>
  <c r="C64" i="2"/>
  <c r="C69" i="2"/>
  <c r="C47" i="2"/>
  <c r="C77" i="2"/>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<sst xmlns="http://schemas.openxmlformats.org/spreadsheetml/2006/main" count="449" uniqueCount="374">
  <si>
    <t>MINISTERIO DE CULTURA</t>
  </si>
  <si>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</si>
  <si>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</si>
  <si>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</si>
  <si>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</si>
  <si>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</si>
  <si>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</si>
  <si>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</si>
  <si>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</si>
  <si>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</si>
  <si>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</si>
  <si>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</si>
  <si>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</si>
  <si>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</si>
  <si>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</si>
  <si>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</si>
  <si>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</si>
  <si>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</si>
  <si>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</si>
  <si>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</si>
  <si>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</si>
  <si>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</si>
  <si>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</si>
  <si>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</si>
  <si>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</si>
  <si>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</si>
  <si>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</si>
  <si>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</si>
  <si>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</si>
  <si>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</si>
  <si>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</si>
  <si>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</si>
  <si>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</si>
  <si>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</si>
  <si>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</si>
  <si>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</si>
  <si>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</si>
  <si>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</si>
  <si>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</si>
  <si>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</si>
  <si>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</si>
  <si>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</si>
  <si>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</si>
  <si>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</si>
  <si>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</si>
  <si>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</si>
  <si>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</si>
  <si>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</si>
  <si>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</si>
  <si>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</si>
  <si>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</si>
  <si>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</si>
  <si>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</si>
  <si>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</si>
  <si>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</si>
  <si>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</si>
  <si>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</si>
  <si>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</si>
  <si>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</si>
  <si>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</si>
  <si>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</si>
  <si>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</si>
  <si>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</si>
  <si>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</si>
  <si>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</si>
  <si>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</si>
  <si>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</si>
  <si>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</si>
  <si>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</si>
  <si>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</si>
  <si>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</si>
  <si>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</si>
  <si>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</si>
  <si>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</si>
  <si>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</si>
  <si>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</si>
  <si>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</si>
  <si>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</si>
  <si>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</si>
  <si>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</si>
  <si>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</si>
  <si>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</si>
  <si>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</si>
  <si>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</si>
  <si>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</si>
  <si>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</si>
  <si>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</si>
  <si>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</si>
  <si>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</si>
  <si>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</si>
  <si>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</si>
  <si>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</si>
  <si>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</si>
  <si>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</si>
  <si>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</si>
  <si>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</si>
  <si>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</si>
  <si>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</si>
  <si>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</si>
  <si>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</si>
  <si>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</si>
  <si>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</si>
  <si>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</si>
  <si>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t>MONTO</t>
  </si>
  <si>
    <t xml:space="preserve">FECHA </t>
  </si>
  <si>
    <t xml:space="preserve">DETALLE </t>
  </si>
  <si>
    <t>No. LIB.</t>
  </si>
  <si>
    <t>Año 2023</t>
  </si>
  <si>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</si>
  <si>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</si>
  <si>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LISTATADO DE LIBRAMIENTOS</t>
  </si>
  <si>
    <t xml:space="preserve">BENEFICIARIO </t>
  </si>
  <si>
    <t xml:space="preserve">TOTAL </t>
  </si>
  <si>
    <t>CORPORACIÓN ESTATAL DE RADIO Y TELEVISIÓN (CERTV)</t>
  </si>
  <si>
    <t>ACADEMIA DOMINICANA DE LA LENGUA</t>
  </si>
  <si>
    <t>HUMANO SEGUROS S A</t>
  </si>
  <si>
    <t>EMPRESA DISTRIBUIDORA DE ELECTRICIDAD DEL ESTE S A</t>
  </si>
  <si>
    <t>VIAMAR, SA</t>
  </si>
  <si>
    <t>SOLUCIONES INTEGRALES CAF, SRL</t>
  </si>
  <si>
    <t>JOSE PIO SANTANA HERRERA</t>
  </si>
  <si>
    <t>ACADEMIA DOMINICANA DE LA HISTORIA</t>
  </si>
  <si>
    <t>PANTEON DE LA PATRIA</t>
  </si>
  <si>
    <t>ALTICE DOMINICANA, SA</t>
  </si>
  <si>
    <t>AYUNTAMIENTO DEL MUNICIPIO DE SANTIAGO</t>
  </si>
  <si>
    <t>AYUNTAMIENTO DEL DISTRITO NACIONAL</t>
  </si>
  <si>
    <t>GRUPO ASTRO, SRL</t>
  </si>
  <si>
    <t>DIRECCION GENERAL DE CINE</t>
  </si>
  <si>
    <t>EDESUR DOMINICANA, S.A</t>
  </si>
  <si>
    <t>EDENORTE DOMINICANA S A</t>
  </si>
  <si>
    <t>INST NAC DE AGUAS POTABLES Y ALCATARILLADOS</t>
  </si>
  <si>
    <t>REPUESTOS CONSTANZA INFANTE, SRL</t>
  </si>
  <si>
    <t>INSTITUTO DUARTIANO</t>
  </si>
  <si>
    <t>DISLA URIBE KONCEPTO, SRL</t>
  </si>
  <si>
    <t xml:space="preserve"> BENEFICIARIOS</t>
  </si>
  <si>
    <t>ARCHIVO GRAL DE LA NACION</t>
  </si>
  <si>
    <t>CORPORACION DE ACUEDUCTO Y ALCANTARILLADO DE SANTIAGO</t>
  </si>
  <si>
    <t>Pago Factura No. B1500028023, POR SERVICIO DE AGUA Y BASURA DEL GRAN TEATRO DEL CIBAO, DEPENDENCIA DE ESTE MINISTERIO DE CULTURA, UBICADA EN LA REGIÓN NORTE, CORRESPONDIENTE AL MES DE JULIO 2023, SEGÚN ANEXOS.</t>
  </si>
  <si>
    <t>CORPORACION DEL ACUEDUCTO Y ALCANTARILLADO DE SANTO DOMINGO</t>
  </si>
  <si>
    <t>P/VACACIONES A EX-EMPLEADOS - PROG.01</t>
  </si>
  <si>
    <t>COMPANIA DOMINICANA DE TELEFONOS C POR A</t>
  </si>
  <si>
    <t>AUTOCENTRO NAVARRO, SRL</t>
  </si>
  <si>
    <t>RUDDY NELSON FRIAS ANGELES</t>
  </si>
  <si>
    <t>3273</t>
  </si>
  <si>
    <t>3278</t>
  </si>
  <si>
    <t>TRANSFERENCIA A FAVOR DE DIRECCION DE CULTURA DOMINICANA EN EL EXTERIOR, CORRESPONDIENTE AL MES DE AGOSTO 2023</t>
  </si>
  <si>
    <t>3280</t>
  </si>
  <si>
    <t>DISTRIBUIDORA Y SERVICIOS DIVERSOS DISOPE, SRL</t>
  </si>
  <si>
    <t>SERVICIO DE PERSONALIZACION DE MATERIALES PARA USO EN LA   FERIA INTERNACIONAL DEL LIBRO 2023, PROC. CULT. DAF-CM-2023-0039, ORDEN 2023-00207, SEGUN ANEXOS.</t>
  </si>
  <si>
    <t>3286</t>
  </si>
  <si>
    <t>SUFERDOM, SRL</t>
  </si>
  <si>
    <t>COMPRA DE MATERIALES ELECTRICOS, PLOMERIAS Y OTROS, PARA ADECUACION DE LAS AREAS A&amp;B, BIBLIOTECA MOVIL, BAÑOS PORTATILES, CARPAS DE SEGURIDAD Y TRASNPORTACION DE LA FERIA INTERNACIONAL DEL LIBRO 2023, PROC. CULT. DAF-CM-2023-0052, OR. 2023-00258. SEGUN AN</t>
  </si>
  <si>
    <t>3289</t>
  </si>
  <si>
    <t>CF CIRCUITO FERRETERO, SRL</t>
  </si>
  <si>
    <t>PAGO FACT B1500000034, POR LA COMPRA DE MATERIALES ELECTRICOS, DE PLOMERIA Y OTROS, PARA ADECUACION DE LAS AREAS A&amp;B, BIBLIOTECA MOVIL, BAÑOS PORTATILES, CARPAS DE SEGURIDAD Y TRANSPORTACION, EN EL MARCO DE LA FIL 2023. PROCESO CULTURA-DAF-CM-2023-0052.</t>
  </si>
  <si>
    <t>3290</t>
  </si>
  <si>
    <t>SEGUROS RESERVAS, SA</t>
  </si>
  <si>
    <t>PAGO RENOVACION DE POLIZAS DE SEGURO FLOTILLA VEHICULAR DE ESTE MINISTERIO, CORRESP. A LA VIGENCIA 30/06/2023 AL 30/06/2024, MENOS N/C B0400250497 Y B0400250508, PROCESO CULT. DAF-CM-2023-0014, ORDEN 2023-00146, SEGUN ANEXOS.</t>
  </si>
  <si>
    <t>3294</t>
  </si>
  <si>
    <t>GAT OFFICE S A</t>
  </si>
  <si>
    <t>ADQUISICION DE MOBILIARIO DE OFICINA, PARA SER UTILIZADOS EN LA SEDE Y DEPENDENCIAS , PROCESO CULT. DAF-CM-2023-0033, ORDEN 2023-00185, SEGUN ANEXOS</t>
  </si>
  <si>
    <t>3297</t>
  </si>
  <si>
    <t>BANCO DE RESERVA DE LA REP.  DOM. BANCO SERVICIOS MULTIPLES, SA</t>
  </si>
  <si>
    <t>Transferencia al BANRESERVAS Por Cuotas, Fondo del Fomento del Libro América Latina y el Caribe (CERLARC),UNESCO (La Educación la Ciencia y La Cultura, Fondo del Patrimonio Cultural Inmaterial, fondo del Patrimonio Mundial,Cultural y Natural),según anexos</t>
  </si>
  <si>
    <t>3309</t>
  </si>
  <si>
    <t>PAGO FACT B1500002596, POR ADQUISICION DE MERIENDAS VARIAS (PRE-EMPACADAS), LOS DIAS 15, 17 Y 18 DE AGOSTO DEL 2023, PARA LOS NIÑOS QUE PARTICIPARON EN EL CAMPAMENTO DE VERANO 2023 DE ESTE MINC. PROCESO CULTURA-DAF-CM-2023-0031. SEGUN ANEXO.</t>
  </si>
  <si>
    <t>3312</t>
  </si>
  <si>
    <t>TRANSFERENCIA A FAVOR DE CORPORACION ESTATAL DE RADIO Y TELEVISION (CERTV), CORRESPONDIENTE AL MES DE SEPTIEMBRE 2023, PARA GASTOS DE NOMINA, GASTOS ADMINISTRATIVOS Y ENERGIA ELECTRICA, SEGUN ANEXOS</t>
  </si>
  <si>
    <t>3313</t>
  </si>
  <si>
    <t>TRANSFERENCIA A FAVOR DE PROYECTOS CULTURALES CORRESPONDIENTE AL MES DE SEPTIEMBRE 2023</t>
  </si>
  <si>
    <t>3314</t>
  </si>
  <si>
    <t>BANDA DE MUSICA VICENTE NOBLE</t>
  </si>
  <si>
    <t>TRANSFERENCIAS A FAVOR DE BANDA DE MUSICA MUNICIPAL, VICENTE NOBLE CORRESPONDIENTE A LA SUBVENCION DE LOS MESES DE JULIO Y AGOSTO 2023, SEGUN ANEXOS.</t>
  </si>
  <si>
    <t>3317</t>
  </si>
  <si>
    <t>TRANSFERENCIA A FAVOR DE LA ACADEMIA DOMINICANA DE LA LENGUA, CORRESPONDIENTE A LA SUBVENCION DEL MES DE SEPTIEMBRE 2023, SEGUN ANEXOS.</t>
  </si>
  <si>
    <t>3318</t>
  </si>
  <si>
    <t>KHALICCO INVESTMENTS, SRL</t>
  </si>
  <si>
    <t>PAGO FACT B1500000875, POR LA COMPRA DE MATERIALES ELECTRICOS, DE PLOMERIA Y OTROS PARA LA ADECUACION DE LAS AREAS A&amp;B, BIBLIOTECA MOVIL. BAÑOS PORTATILES, CARPAS DE SEGURIDAD Y TRANSPORTACION, DE LA FIL 2023. PROCESO CULTURA-DAF-CM-2023-0052. SEGUN ANEXO</t>
  </si>
  <si>
    <t>3319</t>
  </si>
  <si>
    <t>TRANSFERENCIA A FAVOR DEL TEATRO ORQUESTAL DOMINICANO CORRESPONDIENTE AL MES DE SEPTIEMBRE 2023</t>
  </si>
  <si>
    <t>3321</t>
  </si>
  <si>
    <t>TRANSFERENCIA A FAVOR DE (3) BANDAS DE MUSICA MUNICIPALES, CORRESPONDIENTE AL MES DE SEPTIEMBRE 2023</t>
  </si>
  <si>
    <t>3323</t>
  </si>
  <si>
    <t>TRANSFERENCIA A FAVOR DE PANTEON DE LA PATRIA, CORRESPONDIENTE A LA SUBVENCION MES DE SEPTIEMBRE DEL 2023</t>
  </si>
  <si>
    <t>3324</t>
  </si>
  <si>
    <t>TRANSFERENCIA A FAVOR DEL CORO DE CAMARA KORIBE, CORRESPONDIENTE A LA SUBVENCION DE SEPTIEMBRE 2023, SEGUN ANEXOS.</t>
  </si>
  <si>
    <t>3325</t>
  </si>
  <si>
    <t>GOLDEN GATES REAL ESTATE &amp; MANAGEMENT, SRL</t>
  </si>
  <si>
    <t>COMPRA DE PINTURAS, PARA LA ADECUACION DE LAS AREAS A&amp;B, BIBLIOTECA MOVIL, BAÑOS PORTALITES, CARPAS DE SEGURIDAD Y TRANSPORTACION DE LA FERIA INTERNACIONAL DEL LIBRO, PROC. CULT.DAF-CM-2023-0052, OR.2023-00261, SEGUN ANEXOS.</t>
  </si>
  <si>
    <t>3327</t>
  </si>
  <si>
    <t>VIMEG VISUAL MEDIA GROUP, SRL</t>
  </si>
  <si>
    <t>ADQ. DE PLANTAS ORNAMENTALES (PALMA ARECA) TARROS DECORATIVOS, P/ AMBIENTACION EN DIFERENTES AREAS DE LA PLAZA DE LA CULT. CELEBRACION DE LA FERIA INTERNACIONAL DEL LIBRO 2023, PROC. CULT.UC-CD-2023-0081, OR.2023-00240, SEGUN ANEXOS.</t>
  </si>
  <si>
    <t>3338</t>
  </si>
  <si>
    <t>TRANSFERENCIA A FAVOR DE(19) ASFL DEL SECTOR CULTURAL, CORRESPONDIENTE AL MES DE SEPTIEMBRE 2023, SEGUN ANEXOS.</t>
  </si>
  <si>
    <t>3343</t>
  </si>
  <si>
    <t>PAGO FACT.B1500005228 Y B1500005241, SERVICIOS DE RECOGIDA DE BASURA DE LAS DEPENDENCIAS DE ESTE MINISTERIO DE CULTURA UBICADAS EN LA REGION NORTE, CORRESPONDIENTE AL MES DE SEPTIEMBRE 2023, SEGUN ANEXOS.</t>
  </si>
  <si>
    <t>3346</t>
  </si>
  <si>
    <t>TRANSFERENCIA A FAVOR DE (03) ASFL DEL SECTOR CULTURAL, CORRESPONDIENTE A LA SUBVENCION DEL MES DE JULIO 2023, SEGUN ANEXOS.</t>
  </si>
  <si>
    <t>3350</t>
  </si>
  <si>
    <t>TRANSFERENCIA A FAVOR DE (02) ASFL DEL SECTOR CULTURAL, CORRESPONDIENTE A LA SUBVENCION DEL MES DE AGOSTO 2023, SEGUN ANEXOS.</t>
  </si>
  <si>
    <t>3352</t>
  </si>
  <si>
    <t>IDENTIFICACIONES JMB, SRL</t>
  </si>
  <si>
    <t>PAGO FACT B1500000785, POR ADQUISICION DE MATERIALES GASTABLES PARA IMPRESION DE CARNET, PROCESO CULTURA-UC-CD-2023-0072, ORDEN 2023-00232. SEGUN ANEXOS.</t>
  </si>
  <si>
    <t>3353</t>
  </si>
  <si>
    <t>PAGO FACTURAS B1500396289 Y B1500400350, POR SERVICIOS DE ENERGIA ELECTRICA DE LAS DEPENDENCIAS: CENTRO NACIONAL DE CONSERVACION DE DOCUMENTOS (CENACOD) Y EL CENTRO CULTURAL MARIA MONTES(BARAHONA), CORRESPONDIENTES AL MES DE JULIO 2023, SEGUN ANEXOS</t>
  </si>
  <si>
    <t>3355</t>
  </si>
  <si>
    <t>CROS PUBLICIDAD, SRL</t>
  </si>
  <si>
    <t>SERVICIO DE PERSONALIZACION DE MATERIALES POP, PARA USO EN LA 25a. FERIA INTERNACIONAL DEL LIBRO STO. DGO. 2023, PROC. CULT. DAF-CM-2023-0039, OR.2023-00208, SEGUN ANEXOS.</t>
  </si>
  <si>
    <t>3357</t>
  </si>
  <si>
    <t>SERVICIOS MANT. PREVENTIVO A VARIOS VEHIVULOS, PERTENECIENTE A LA FLOTILLA VEHICULAR DE ESTE MINISTERIO, PROCESO CULTURA-UC-CD-2023-0024, OR. 2023-00049, SEGUN ANEXOS.</t>
  </si>
  <si>
    <t>3359</t>
  </si>
  <si>
    <t>AUTOCAMIONES C POR A</t>
  </si>
  <si>
    <t>SERVICIOS MANTENIMIENTO Y REPARACIONES MENORES A DIFERENTES VEHICULOS DE LA FLOTILLA VEHICULAR DE ESTE MINISTERIO, PROC. CULT. UC-CD-2023-0079, OR.2023-00221, SEGUN ANEXOS.</t>
  </si>
  <si>
    <t>3367</t>
  </si>
  <si>
    <t>PAGO FACT B150000878, POR ADQUISICION DE CEPILLO GIRATORIO PARA LA HIDROLAVADORA ELECTRICA UTILIZADA EN EL LAVADO DE LOS VEHICULOS PERTENECIENTES A LA FLOTILLA VEHICULAR DE ESTE MINISTERIO DE CULTURA, PROCESO CULTURA-UC-CD-2023-0007. SEGUN ANEXOS.</t>
  </si>
  <si>
    <t>3372</t>
  </si>
  <si>
    <t>FR MULTISERVICIOS, SRL</t>
  </si>
  <si>
    <t>SERVICIOS DE IMPRESIONES VARIAS, PARA LA XXX BIENAL DE ARTES VISUALES 2023-PROC. CULT. DAF-CM-2023-0028, ORDEN 2023-00192, SEGUN ANEXOS.</t>
  </si>
  <si>
    <t>3380</t>
  </si>
  <si>
    <t>PAGO VIATICO DENTRO DEL PAIS JULIO 2023</t>
  </si>
  <si>
    <t>3382</t>
  </si>
  <si>
    <t>PAGO VIATRICO DENTRO DEL PAIS JULIO 2023</t>
  </si>
  <si>
    <t>3384</t>
  </si>
  <si>
    <t>PAGO VIATRICO DENTRO DEL PAIS AGOSTO 2023</t>
  </si>
  <si>
    <t>3389</t>
  </si>
  <si>
    <t>PAGO SERVICIOS DE ENERGIA ELECTRICA DE LAS DEPENDENCIAS DE ESTE MINISTERIO DE CULTURA EN LA REGION NORTE, CORRESPONDIENTE AL MES DE AGOSTO 2023, SEGUN ANEXOS.</t>
  </si>
  <si>
    <t>3396</t>
  </si>
  <si>
    <t>PAGO SERVICIOS DE ENERGIA ELECTRICA DE ESTE MINISTERIO DE CULTURA Y SUS DEPENDENCIAS, CORRESPONDIENTE AL MES DE AGOSTO 2023, SEGUN ANEXOS.</t>
  </si>
  <si>
    <t>3397</t>
  </si>
  <si>
    <t>PAGO FACTURA No. B1500053782, POR SERVICIOS DE INTERNET MOVIL Y TELEFONICAS DE LAS FLOTAS DE ESTE MINISTERIO DE CULTURA, CORRESPONDIENTE AL MES DE AGOSTO 2023(TELEFONO LOCAL Y SERVICIOS DE INTERNET Y TELEVISION POR CABLE), SEGUN ANEXOS.</t>
  </si>
  <si>
    <t>3399</t>
  </si>
  <si>
    <t>TRANSFERENCIA A FAVOR DEL INSTITUTO DUARTIANO, CORRESPONDIENTE A GASTOS CORRIENTES Y PAGO DE NOMINA DEL MES DE SEPTIEMBRE 2023. SEGUN ANEXOS.</t>
  </si>
  <si>
    <t>3402</t>
  </si>
  <si>
    <t>REPUESTOS TAVERAS JT, SRL</t>
  </si>
  <si>
    <t>PAGO SERVICIOS DE MANTENIMIENTO PREVENTIVO Y REPARACIONES MENORES A MOTOCICLETA (MOTOR MENSAJERO) PROC. CULT. UC-CD-2023-0038, OR. 2023-00097, SEGUN ANEXOS.</t>
  </si>
  <si>
    <t>13/09/2023</t>
  </si>
  <si>
    <t>3411</t>
  </si>
  <si>
    <t>PAGO VIATICO DENTRO DEL PAIS SEPTIEMBRE 2023</t>
  </si>
  <si>
    <t>14/09/2023</t>
  </si>
  <si>
    <t>3421</t>
  </si>
  <si>
    <t>AGUA CRISTAL, SA</t>
  </si>
  <si>
    <t>ADQUISICION DE AGUA, PARA USO DE LOS EMPLEADOS DE LA SEDE Y DEPENDENCIAS DE ESTE MINISTERIO, PROCESO CULTURA DAF-CM-2022-0031, ORDEN 2022-00231, SEGUN ANEXOS.</t>
  </si>
  <si>
    <t>15/09/2023</t>
  </si>
  <si>
    <t>3440</t>
  </si>
  <si>
    <t>3440-TRANSFERENCIA A FAVOR DEL, ARCHIVO GENERAL DE LA NACION (AGN), CORRESPONDIENTE A PARTIDA APROBADA EN EL PRESUPUESTO REFORMULADO EN SEPTIEMBRE 2023, SEGUN ANEXOS.</t>
  </si>
  <si>
    <t>3442</t>
  </si>
  <si>
    <t>TRANSFERENCIA A FAVOR DEL ARCHIVO GENERAL DE LA NACION (AGN), CORRESPONDIENTE A LA SUBVENCION POR GASTOS Y PAGO DE NOMINA, MES DE SEPTIEMBRE 2023, SEGUN ANEXOS.</t>
  </si>
  <si>
    <t>3444</t>
  </si>
  <si>
    <t>SERVICIOS E INSTALACIONES TECNICAS S A</t>
  </si>
  <si>
    <t>PAGO FACT B1500002789 Y B1500002824. POR SERVICIO DE MANTENIMIENTO Y REPARACIONES MENORES DE ELEVADORES Y SUS MONTACARGA, DEL MUSEO DEL HOMBRE DOMINICANO, MUSEO DE ARTE MODERNO, MUSEO DE HISTORIA Y GEO, DEPENDENCIAS DE ESTE MINC. PROC CULTURA-CCC-PEPU-202</t>
  </si>
  <si>
    <t>3445</t>
  </si>
  <si>
    <t>TRANSFERENCIA A FAVOR DEL ARCHIVO GENERAL DE LA NACION (AGN), PARA CUBRIR GASTOS DE CAPITAL CORRESPONDIENTE AL MES DE SEPTIEMBRE 2023, SEGUN ANEXOS.</t>
  </si>
  <si>
    <t>3446</t>
  </si>
  <si>
    <t>PAGO POR SERVICIOS DE AGUA POTABLE DE ESTE MINISTERIO DE CULTURA Y SUS DEPENDENCIAS, CORRESPONDIENTE AL MES DE SEPTIEMBRE 2023</t>
  </si>
  <si>
    <t>3448</t>
  </si>
  <si>
    <t>PAGO POR SERVICIOS DE RECOGIDA DE BASURA DE ESTE MINISTERIO DE CULTURA Y SUS DEPENDENCIAS, CORRESPONDIENTE AL MES DE SEPTIEMBRE  2023, SEGUN ANEXOS</t>
  </si>
  <si>
    <t>3450</t>
  </si>
  <si>
    <t>PAGO FACT B1500000015, B1500000016, B1500000017, B1500000019, B1500000020 Y B1500000021. POR SERVICIOS DE MANT Y REPARACIONES MENORES A VEHICULOS DE LA FLOTILLA VEHICULAR DEL MINC. PROCEO CULTURA-UC-CD-2023-0089. SEGUN ANEXOS.</t>
  </si>
  <si>
    <t>3451</t>
  </si>
  <si>
    <t>LIS REPRESENTACIONES SRL</t>
  </si>
  <si>
    <t>1ER PAGO 20% DEL TOTAL DE LA CERT. DEL CONT.BS-0009216-2023, CONTRATACION DE CONSTRUCCION EFIMERA, EQUIPAMIENTO DE PABELLONES Y AREAS EXTERIORES, P/ LA 25a.FERIA INTENACIONAL DEL LIBRO STO.DGO 2023, PROC. CULT. CCC-CP-2023-0007, OR.2023-00202, SEGUN ANEXO</t>
  </si>
  <si>
    <t>18/09/2023</t>
  </si>
  <si>
    <t>3461</t>
  </si>
  <si>
    <t>PAGO SUELDO FIJO SEPTIEMBRE 2023-P-11</t>
  </si>
  <si>
    <t>3463</t>
  </si>
  <si>
    <t>P/ SUELDO TRAM. DE PENSION SEPTIEMBRE 2023-P-01</t>
  </si>
  <si>
    <t>3465</t>
  </si>
  <si>
    <t>P/ SUELDO EMPLEADOS TEMPORAL SEPTIEMBRE 2023-P-01</t>
  </si>
  <si>
    <t>3467</t>
  </si>
  <si>
    <t>P/ SUELDO CARACTER EVENTUAL,SEPTIEMBRE 2023-P-01</t>
  </si>
  <si>
    <t>3469</t>
  </si>
  <si>
    <t>P/ SUELDO INTERINATO SEPTIEMBRE 2023-P-01</t>
  </si>
  <si>
    <t>3471</t>
  </si>
  <si>
    <t>P/ PRIMA DE TRANSPORTE, SEPTIEMBRE 2023-P-01</t>
  </si>
  <si>
    <t>3472</t>
  </si>
  <si>
    <t>SERVICIOS TELEFONICOS Y FLOTAS DE ESTE MINC Y SUS DEPENDENCIAS, CORRESP. AL MES DE AGOSTO 2023 Y MES DE SEPT. 2023 DEL PATRIMONIO DE LA CIUDAD COLONIAL Y DEL PANTEON DE LA PATRIA (SERVICIO LARGA DISTANCIA, TELEFONO LOCAL, INTERNET Y TV POR CABLE) SEGUN AN</t>
  </si>
  <si>
    <t>3474</t>
  </si>
  <si>
    <t>PAGO SUELDO FIJO SEPTIEMBRE 2023-P-01</t>
  </si>
  <si>
    <t>3476</t>
  </si>
  <si>
    <t>P/ COMPENSACION DE SEGURIDAD,SEPTIEMBRE 2023-P-01</t>
  </si>
  <si>
    <t>3478</t>
  </si>
  <si>
    <t>P/ SUELDO SUPLENCIA SEPTIEMBRE 2023-P-01</t>
  </si>
  <si>
    <t>3481</t>
  </si>
  <si>
    <t>Pago Factura No. B1500028495, POR SERVICIO DE AGUA Y BASURA DEL GRAN TEATRO DEL CIBAO, DEPENDENCIA DE ESTE MINISTERIO DE CULTURA, UBICADA EN LA REGIÓN NORTE, CORRESPONDIENTE AL MES DE AGOSTO 2023, SEGÚN ANEXOS.</t>
  </si>
  <si>
    <t>3482</t>
  </si>
  <si>
    <t>LAVANDERIA ROYAL C POR A</t>
  </si>
  <si>
    <t>SERVICIO DE LAVADO Y PLANCHADO DE DIVERSOS ATRICULOS, PARA SER USADO EN LA INSTITUCION, PROCESO CULT.UC-CD-2023-0080, ORDEN 2023-00234. SEGUN ANEXOS.</t>
  </si>
  <si>
    <t>3485</t>
  </si>
  <si>
    <t>MERCANTIL RAMI SRL</t>
  </si>
  <si>
    <t>19/09/2023</t>
  </si>
  <si>
    <t>3502</t>
  </si>
  <si>
    <t>PAGO INDEMNIZACION A EX-EMPLEADOS</t>
  </si>
  <si>
    <t>3504</t>
  </si>
  <si>
    <t>PAGO VACACIONES A EX-EMPLEADOS</t>
  </si>
  <si>
    <t>3506</t>
  </si>
  <si>
    <t>PAGO VIATICO DENTRO DEL PAIS SEPTIEMBRE 2023-P01</t>
  </si>
  <si>
    <t>20/09/2023</t>
  </si>
  <si>
    <t>3517</t>
  </si>
  <si>
    <t>PAGO SUELDO FIJO SEPTIEMBRE 2023-P-13</t>
  </si>
  <si>
    <t>22/09/2023</t>
  </si>
  <si>
    <t>3539</t>
  </si>
  <si>
    <t>SERVICIOS NOTARIO PUBLICO, PARA LA PREPARACION DE ACTOS DE COMPROBACION EN EL DISTRITO NACIONAL, PROC. CULT. UC-CD-2023-0066, ORDEN 2023-00171, SEGUN ANEXOS.</t>
  </si>
  <si>
    <t>3540</t>
  </si>
  <si>
    <t>ANA MARIA PETRONILA HERNANDEZ PEGUERO</t>
  </si>
  <si>
    <t>PAGO FACT B1500000267, POR SERVICIOS DE NOTARIO PUBLICO PARA PREPARACION DE ACTOS DE COMPROBACION EN EL DISTRITO NACIONAL, PROCESO CULTURA-DAF-CM-2023-0004, ORDEN 2023-00089, SEGUN ANEXOS.</t>
  </si>
  <si>
    <t>3541</t>
  </si>
  <si>
    <t>PAGO FACT. B1500316868, POR SUMINISTRO DE AGUA CORRESPONDIENTE AL   MES DE AGOSTO 2023 DEL INMUEBLE DONDE ESTA UBICADA LA CASA DE LA CULTURA MARIA MONTES EN LA PROVINCIA BARAHONA, DEPENDENCIA DE ESTE MINISTERIO DE CULTURA, SEGUN ANEXO</t>
  </si>
  <si>
    <t>3550</t>
  </si>
  <si>
    <t>SERVICIOS DE NOTARIO PUBLICO, PARA EL LEVANTAMIENTO Y PREPARACION DE ACTOS DE COMPROBACION EN EL DISTRITO NACIONAL, PROC. CULT. DAF-CM-2023-0004, ORDEN 2023-00087, SEGUN ANEXOS.</t>
  </si>
  <si>
    <t>25/09/2023</t>
  </si>
  <si>
    <t>3562</t>
  </si>
  <si>
    <t>3574</t>
  </si>
  <si>
    <t>COMUNICACIONES Y REDES DE SANTO DOMINGO, SRL (CORESA)</t>
  </si>
  <si>
    <t>PAGO FACT B1500000646, POR SERVICIO DE ALQUILER DE CIENTO VEINTE (120), RADIOS DE COMUNICACION CON SUS ACCESORIOS, MARCA MOTOROLA (INCLUYE 2 REPETIDORA UHF), PARA SER UTILIZADOS EN LA CELEBRACION DE LA FIL 2023, PROCESO CULTURA-DAF-CM-2023-0041. SEGUN ANE</t>
  </si>
  <si>
    <t>3583</t>
  </si>
  <si>
    <t>TRANSFERENCIA A FAVOR DE LA  ACADEMIA DOMINICANA DE LA HISTORIA, CORRESPONDIENTE AL MES DE SEPTIEMBRE 2023</t>
  </si>
  <si>
    <t>3585</t>
  </si>
  <si>
    <t>RENTALVISION PUBLICIDAD, SRL</t>
  </si>
  <si>
    <t>SERVICIOS DE PUBLICIDAD, PARA LA 25a. FERIA INTERNACIONAL DEL LIBRO STO.DGO. 2023, A TRAVES DE VALLAS LED EN DIFERENTES AVENIDAS DEL D.N. PROC. CULT. UC-CD-2023-0093, ORDEN 2023-00287, SEGUN ANEXOS.</t>
  </si>
  <si>
    <t>26/09/2023</t>
  </si>
  <si>
    <t>3598</t>
  </si>
  <si>
    <t>RESTAURANT LINA C POR A</t>
  </si>
  <si>
    <t>SERVICIOS DE HOSPEDAJE, P/ EXPOSITORES, ESCRITORES Y ACADEMICOS INT., AUTORES DOM. DE LA DIASPORA REP. DE EDITORIALES INT. Y TALLERES NACIONALES DEL INTERIOR QUE ASIST. A LAS 25a.FIL 2023, CERT. BS-000788-2023, PROC. CULT. CULT-CCC-PEEX-2023-0001, SEGUN A</t>
  </si>
  <si>
    <t>3600</t>
  </si>
  <si>
    <t>DR AUTO, S.R.L.</t>
  </si>
  <si>
    <t>SERVICIO DE MANTENIMIENTO Y REPARACION MENOR A VEHICULO PERTENECIENTE A LA FLOTILLA VEHICULAR DE ESTE MINISTERIO, PROC. CULT. UC-CD-2023-0079, ORDEN 2023-00219, SEGUN ANEXOS.</t>
  </si>
  <si>
    <t>3617</t>
  </si>
  <si>
    <t>TRANSFERENCIA   A FAVOR DE LA DIRECCION GENERAL DE CINE, POR CONCEPTO DE GASTOS CORRIENTES Y NOMINA DEL MES DE SEPTIEMBRE 2023, SEGUN ANEXOS</t>
  </si>
  <si>
    <t>27/09/2023</t>
  </si>
  <si>
    <t>3623</t>
  </si>
  <si>
    <t>SERVICIOS DE CATERING, PARA LA FERIA DEL LIBRO 2023 Y OTRAS ACTIVIDADES DE ESTE MINISTERIO, PROC. CULT. DAF-CM-2023-0031, ORDEN 2023-00241 SEGUN ANEXOS.</t>
  </si>
  <si>
    <t>3624</t>
  </si>
  <si>
    <t>PAGO FACTURA No, B1500029229, POR SEGURO DE SALUD COMPLEMENTARIO DE LOS EMPLEADOS DEL MINISTERIO DE CULTURA, CORRESPONDIENTE AL MES DE SEPTIEMBRE DEL 2023, SEGUN ANEXOS</t>
  </si>
  <si>
    <t>3632</t>
  </si>
  <si>
    <t>CONSTRUCTORA CRUZ MUÑOZ, SRL</t>
  </si>
  <si>
    <t>CUB.1 DE LA CERT. CO-0000850-2023 LOTE 1 REACONDICIONAMIENTO DEL PATIO SAGRADO DEL MUSEO DEL HOMBRE DOM.Y LOTE II READ. DE TECHOS DE TALLERES DEL CENTRO NAC.DE ARTESANIA (CENADARTE)PROC. CULT.CCC-CP-2022-0024, ORDEN 2022-00497, SEGUN ANEXOS.</t>
  </si>
  <si>
    <t>28/09/2023</t>
  </si>
  <si>
    <t>3640</t>
  </si>
  <si>
    <t>AMPARO COMBUSTIBLE, SRL</t>
  </si>
  <si>
    <t>SUMINISTRO DE GASOIL, PARA PLANTAS ELEC.DEL TEATRO NAC. Y LOS MUSEOS, 25a. FERIA   INT. DEL LIBRO 2023, PROC. CULT. UC-CD- 2023-0099, ORDEN 2023-00291, SEGUN ANEXOS.</t>
  </si>
  <si>
    <t>3642</t>
  </si>
  <si>
    <t>SUMINISTRO DE GASOIL, PARA PLANTAS ELEC.DEL TEATRO NAC. Y LOS MUSEOS, 25a. FERIA   INT. DEL LIBRO 2023, PROC. CULT. UC-CD- 2023-0107, ORDEN 2023-00301, SEGUN ANEXOS.</t>
  </si>
  <si>
    <t>3643</t>
  </si>
  <si>
    <t>TONER DEPOT MULTISERVICIOS EORG, SRL</t>
  </si>
  <si>
    <t>PAGO 2 DE LA CERTIFICACION DE CONTRATO NO. BS-0005199-2023, SERVICIOS DE ALQUILER DE IMPRESORAS Y MANTENIMIENTO DE LOS EQUIPOS DE IMPRESION DE ESTE MINISTERIO Y DEPENDENCIAS PROCESO CULT.CCC-CP-2022-0032, ORDEN 2023-00005, SEGUN ANEXOS.</t>
  </si>
  <si>
    <t>3645</t>
  </si>
  <si>
    <t>LEASING AUTOMOTRIZ DEL SUR, SRL</t>
  </si>
  <si>
    <t>SERVICIOS DE ALQUILERES DE VEHICULOS PARA LA FERIA INERNACIONAL DEL LIBRO 2023, PROCESO DAF-CM-2023-0044, ORDEN 2023-00209, SEGUN ANEXOS.</t>
  </si>
  <si>
    <t>3648</t>
  </si>
  <si>
    <t>QUANTUM ADS, SRL</t>
  </si>
  <si>
    <t>CONTRATACION DE VALLAS PUBLICITARIAS DEL 19 DE AGOSTO AL 03 DE SEPT. 2023, UBICADA EN DIFERENTES ESTACION DEL METRO L1 Y L2 PARA LA PROMOSION DE LA 25a.FERIA INTERNACIONAL DEL LIBRO 2023, PROC. CULT.UC-CD-2023-0092, ORDEN 2023-00276, SEGUN ANEXOS.</t>
  </si>
  <si>
    <t>3650</t>
  </si>
  <si>
    <t>CANTABRIA BRAND REPRESENTATIVE, SRL</t>
  </si>
  <si>
    <t>ADQ. DE ALMUERZOS Y CENAS, PARA EL PERSONAL CIVIL Y MILITAR DE LA SEDE Y DEPENDENCIAS DE ESTE MINIC.CERT. No. BS-0011064-2022, ADENDUM BS-0010272-2023, MENOS AMORTIZACION $11,841.30 DE AMORT. 20% PENDIENTE, PROC. CULT. CCC-LPN-2022-0001, SEGUN ANEXOS.</t>
  </si>
  <si>
    <t>29/09/2023</t>
  </si>
  <si>
    <t>3657</t>
  </si>
  <si>
    <t>SERVICIOS PORTÁTILES DOMINICANOS, (SERVIPORT), SRL</t>
  </si>
  <si>
    <t>SERVICIOS DE ALQUILER DE BAÑOS PORTATILES, PARA USO EN LA 25a. FERIA INTERNACIONAL DEL LIBRO 2023, PROC. CULTURA-DAF-CM-2023-0040, ORDEN 2023-00211</t>
  </si>
  <si>
    <t>3663</t>
  </si>
  <si>
    <t>CONFECCION DE RECONOCIMIENTO ENMARCADO, PARA SER ENTREGADO EN EL ACTO INAUGURAL DE LA 25a. FERIA INTERNACIONAL DEL LIBRO 2023, PROC. CULT. UC-CD-2023-0017, SEGUN AEXOS.</t>
  </si>
  <si>
    <t>3670</t>
  </si>
  <si>
    <t>SERVICIOS DE ABASTECIMIENTO DE AGUA A REQUERIMIENTO, PROCE. CULT. UC-CD-2023-0004, ORDEN 2023-00007, SEGUN ANEXOS.</t>
  </si>
  <si>
    <t>3677</t>
  </si>
  <si>
    <t>FLOW, SRL</t>
  </si>
  <si>
    <t>ADQ. DE MOBILIARIOS, PARA EL DESARROLLO DE LAS ACTIVIDADES LITERARIAS, EDUCATIVAS Y ARTISTICAS EN EL MARCO DE LA CELEBRACION DE LA FERIA INT. DEL LIBRO 2023, PROC. CULT. DAF-CM-2023-0042, ORDEN 2023-00231, SEGUN ANEXOS.</t>
  </si>
  <si>
    <t>3681</t>
  </si>
  <si>
    <t>PAGO FACT B1500000298, SERVICIO COMO NOTARIO PUBLICO, MEDIANTE PROCESO CULTURA-DAF-CM-2022-0019, ORDEN CULTURA-2022-00104. PARA PREPARACION DE ACTOS DE COMPROBACION EN EL DISTRITO NACIONAL, SEGUN ANEXOS.</t>
  </si>
  <si>
    <t>3683</t>
  </si>
  <si>
    <t>ADQUISICION DE BATERIA PARA VEHICULOS PERTENECIENTES A LA FLOTILLA VEHICULAR DE ESTE MINISTERIO DE CULTURA, PROCESO CULTURA-UC-CD-2023-0045, ORDEN 2023-00120, SEGUN ANEXOS</t>
  </si>
  <si>
    <t>3686</t>
  </si>
  <si>
    <t>DOMINICAN W NATIONAL S A</t>
  </si>
  <si>
    <t>SERVICIOS DE VIGILANCIA PRIVADA NOCTURNA, PARA LA 25a. FERIA INTERNACIONAL DEL LIBRO 2023, PROCESO CULT. DAF-CM-2023-0041, ORDEN 2023-00206, SEGUN ANEXOS.</t>
  </si>
  <si>
    <t>DEPARTAMENTO DE CAPACITACION, RECLUTAMIENTO Y RRHH DE ESTE MINIC. PROC. CULT.UC-CD-2023-0050, OR. 2023-00204, SEGUN ANEXOS.</t>
  </si>
  <si>
    <t>DESDE EL 01 AL 30 DE SEPTIEMBRE 2023</t>
  </si>
  <si>
    <t>En RD$1,537,816,114.96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</si>
</sst>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19"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2">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2" fillId="4" borderId="12" xfId="0" applyFont="1" applyFill="1" applyBorder="1" applyAlignment="1">
      <alignment horizontal="center"/>
    </xf>
    <xf numFmtId="0" fontId="0" fillId="5" borderId="0" xfId="0" applyFill="1"/>
    <xf numFmtId="0" fontId="13" fillId="5" borderId="0" xfId="0" applyFont="1" applyFill="1" applyAlignment="1">
      <alignment vertical="center" wrapText="1" readingOrder="1"/>
    </xf>
    <xf numFmtId="0" fontId="14"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0" fontId="2" fillId="4" borderId="12" xfId="0" applyFont="1" applyFill="1" applyBorder="1" applyAlignment="1">
      <alignment horizontal="right" wrapText="1"/>
    </xf>
    <xf numFmtId="0" fontId="0" fillId="5" borderId="0" xfId="0" applyFill="1" applyAlignment="1">
      <alignment horizontal="right"/>
    </xf>
    <xf numFmtId="14" fontId="0" fillId="0" borderId="12" xfId="0" applyNumberFormat="1" applyBorder="1" applyAlignment="1">
      <alignment horizontal="left"/>
    </xf>
    <xf numFmtId="0" fontId="0" fillId="0" borderId="12" xfId="0" applyBorder="1" applyAlignment="1">
      <alignment horizontal="left"/>
    </xf>
    <xf numFmtId="40" fontId="0" fillId="0" borderId="0" xfId="0" applyNumberFormat="1" applyAlignment="1">
      <alignment vertical="center"/>
    </xf>
    <xf numFmtId="0" fontId="6" fillId="0" borderId="0" xfId="0" applyFont="1" applyAlignment="1">
      <alignment horizontal="left" vertical="center"/>
    </xf>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4" fillId="5" borderId="1" xfId="0" applyFont="1" applyFill="1" applyBorder="1" applyAlignment="1">
      <alignment horizontal="center" vertical="center" wrapText="1" readingOrder="1"/>
    </xf>
    <xf numFmtId="0" fontId="4"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18" fillId="5" borderId="1"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xf numFmtId="0" fontId="17" fillId="6" borderId="12" xfId="0" applyFont="1" applyFill="1" applyBorder="1" applyAlignment="1">
      <alignment horizontal="center"/>
    </xf>
    <xf numFmtId="0" fontId="2" fillId="4" borderId="12" xfId="0" applyFont="1" applyFill="1" applyBorder="1" applyAlignment="1">
      <alignment horizontal="center" vertical="center"/>
    </xf>
    <xf numFmtId="0" fontId="0" fillId="0" borderId="12" xfId="0" applyBorder="1" applyAlignment="1">
      <alignment vertical="center" wrapText="1"/>
    </xf>
    <xf numFmtId="0" fontId="0" fillId="0" borderId="12" xfId="0" applyBorder="1" applyAlignment="1">
      <alignment horizontal="left" vertical="center" wrapText="1"/>
    </xf>
    <xf numFmtId="0" fontId="0" fillId="5" borderId="0" xfId="0" applyFill="1" applyAlignment="1">
      <alignment horizontal="left" vertical="center"/>
    </xf>
    <xf numFmtId="40" fontId="2" fillId="4" borderId="12" xfId="0" applyNumberFormat="1" applyFont="1" applyFill="1" applyBorder="1" applyAlignment="1">
      <alignment horizontal="center" vertical="center"/>
    </xf>
    <xf numFmtId="40" fontId="0" fillId="0" borderId="12" xfId="0" applyNumberFormat="1" applyBorder="1" applyAlignment="1">
      <alignment vertical="center"/>
    </xf>
    <xf numFmtId="4" fontId="17" fillId="6" borderId="12" xfId="0" applyNumberFormat="1" applyFont="1" applyFill="1" applyBorder="1" applyAlignment="1">
      <alignment vertical="center"/>
    </xf>
    <xf numFmtId="40" fontId="0" fillId="5" borderId="0" xfId="0" applyNumberFormat="1" applyFill="1" applyAlignment="1">
      <alignmen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294033</xdr:colOff>
      <xdr:row>0</xdr:row>
      <xdr:rowOff>16559</xdr:rowOff>
    </xdr:from>
    <xdr:to>
      <xdr:col>7</xdr:col>
      <xdr:colOff>134691</xdr:colOff>
      <xdr:row>1</xdr:row>
      <xdr:rowOff>153865</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89629" y="16559"/>
          <a:ext cx="1225447" cy="63553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1287780</xdr:colOff>
      <xdr:row>0</xdr:row>
      <xdr:rowOff>81915</xdr:rowOff>
    </xdr:from>
    <xdr:to>
      <xdr:col>3</xdr:col>
      <xdr:colOff>1996440</xdr:colOff>
      <xdr:row>5</xdr:row>
      <xdr:rowOff>154306</xdr:rowOff>
    </xdr:to>
    <xdr:pic>
      <xdr:nvPicPr>
        <xdr:cNvPr id="2" name="Imagen 1" descr="cid:image001.png@01D68046.1C736940">
          <a:extLst>
            <a:ext uri="{FF2B5EF4-FFF2-40B4-BE49-F238E27FC236}">
              <a16:creationId xmlns:a16="http://schemas.microsoft.com/office/drawing/2014/main" id="{B4164825-816E-478B-B991-83B6011B3B7D}"/>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364105" y="81915"/>
          <a:ext cx="2013585" cy="882016"/>
        </a:xfrm>
        <a:prstGeom prst="rect">
          <a:avLst/>
        </a:prstGeom>
        <a:noFill/>
        <a:ln>
          <a:noFill/>
        </a:ln>
      </xdr:spPr>
    </xdr:pic>
    <xdr:clientData/>
  </xdr:twoCellAnchor>
  <xdr:twoCellAnchor editAs="oneCell">
    <xdr:from>
      <xdr:col>0</xdr:col>
      <xdr:colOff>468630</xdr:colOff>
      <xdr:row>106</xdr:row>
      <xdr:rowOff>99059</xdr:rowOff>
    </xdr:from>
    <xdr:to>
      <xdr:col>4</xdr:col>
      <xdr:colOff>739140</xdr:colOff>
      <xdr:row>112</xdr:row>
      <xdr:rowOff>60959</xdr:rowOff>
    </xdr:to>
    <xdr:pic>
      <xdr:nvPicPr>
        <xdr:cNvPr id="5" name="Picture 4">
          <a:extLst>
            <a:ext uri="{FF2B5EF4-FFF2-40B4-BE49-F238E27FC236}">
              <a16:creationId xmlns:a16="http://schemas.microsoft.com/office/drawing/2014/main" id="{44DD5265-9337-4F21-8404-15039CBDEF63}"/>
            </a:ext>
          </a:extLst>
        </xdr:cNvPr>
        <xdr:cNvPicPr>
          <a:picLocks noChangeAspect="1"/>
        </xdr:cNvPicPr>
      </xdr:nvPicPr>
      <xdr:blipFill rotWithShape="1">
        <a:blip xmlns:r="http://schemas.openxmlformats.org/officeDocument/2006/relationships" r:embed="rId3"/>
        <a:srcRect l="6706" t="47577" r="56676" b="36409"/>
        <a:stretch/>
      </xdr:blipFill>
      <xdr:spPr>
        <a:xfrm>
          <a:off x="468630" y="64983359"/>
          <a:ext cx="7189470" cy="9944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opLeftCell="D7" zoomScale="130" zoomScaleNormal="130" workbookViewId="0">
      <selection activeCell="A6" sqref="A6:P6"/>
    </sheetView>
  </sheetViews>
  <sheetFormatPr baseColWidth="10" defaultColWidth="13.33203125" defaultRowHeight="12.75" x14ac:dyDescent="0.2"/>
  <cols>
    <col min="1" max="1" width="50.1640625" style="1" customWidth="1"/>
    <col min="2" max="2" width="13.33203125" style="1" customWidth="1"/>
    <col min="3" max="3" width="14" style="1" customWidth="1"/>
    <col min="4" max="4" width="12.1640625" style="1" customWidth="1"/>
    <col min="5" max="5" width="11.83203125" style="1" customWidth="1"/>
    <col min="6" max="6" width="12.6640625" style="1" customWidth="1"/>
    <col min="7" max="7" width="11.5" style="1" customWidth="1"/>
    <col min="8" max="8" width="12.83203125" style="1" customWidth="1"/>
    <col min="9" max="9" width="13" style="1" customWidth="1"/>
    <col min="10" max="10" width="12.1640625" style="1" customWidth="1"/>
    <col min="11" max="11" width="15.33203125" style="1" customWidth="1"/>
    <col min="12" max="12" width="13.5" style="1" customWidth="1"/>
    <col min="13" max="13" width="9.6640625" style="1" customWidth="1"/>
    <col min="14" max="14" width="9.83203125" style="1" customWidth="1"/>
    <col min="15" max="15" width="9.1640625" style="1" customWidth="1"/>
    <col min="16" max="16" width="13.33203125" style="1" customWidth="1"/>
    <col min="17" max="16384" width="13.33203125" style="1"/>
  </cols>
  <sheetData>
    <row r="1" spans="1:17" ht="39" customHeight="1" x14ac:dyDescent="0.2">
      <c r="A1" s="38"/>
      <c r="B1" s="38"/>
      <c r="C1" s="38"/>
      <c r="D1" s="38"/>
      <c r="E1" s="38"/>
      <c r="F1" s="38"/>
      <c r="G1" s="38"/>
      <c r="H1" s="38"/>
      <c r="I1" s="38"/>
      <c r="J1" s="38"/>
      <c r="K1" s="38"/>
      <c r="L1" s="38"/>
      <c r="M1" s="38"/>
      <c r="N1" s="38"/>
      <c r="O1" s="38"/>
      <c r="P1" s="38"/>
    </row>
    <row r="2" spans="1:17" x14ac:dyDescent="0.2">
      <c r="A2" s="38"/>
      <c r="B2" s="38"/>
      <c r="C2" s="38"/>
      <c r="D2" s="38"/>
      <c r="E2" s="38"/>
      <c r="F2" s="38"/>
      <c r="G2" s="38"/>
      <c r="H2" s="38"/>
      <c r="I2" s="38"/>
      <c r="J2" s="38"/>
      <c r="K2" s="38"/>
      <c r="L2" s="38"/>
      <c r="M2" s="38"/>
      <c r="N2" s="38"/>
      <c r="O2" s="38"/>
      <c r="P2" s="38"/>
    </row>
    <row r="3" spans="1:17" ht="20.45" customHeight="1" x14ac:dyDescent="0.2">
      <c r="A3" s="47" t="s">
        <v>0</v>
      </c>
      <c r="B3" s="48"/>
      <c r="C3" s="48"/>
      <c r="D3" s="48"/>
      <c r="E3" s="48"/>
      <c r="F3" s="48"/>
      <c r="G3" s="48"/>
      <c r="H3" s="48"/>
      <c r="I3" s="48"/>
      <c r="J3" s="48"/>
      <c r="K3" s="48"/>
      <c r="L3" s="48"/>
      <c r="M3" s="48"/>
      <c r="N3" s="48"/>
      <c r="O3" s="48"/>
      <c r="P3" s="48"/>
    </row>
    <row r="4" spans="1:17" ht="13.15" customHeight="1" x14ac:dyDescent="0.2">
      <c r="A4" s="45" t="s">
        <v>1</v>
      </c>
      <c r="B4" s="46"/>
      <c r="C4" s="46"/>
      <c r="D4" s="46"/>
      <c r="E4" s="46"/>
      <c r="F4" s="46"/>
      <c r="G4" s="46"/>
      <c r="H4" s="46"/>
      <c r="I4" s="46"/>
      <c r="J4" s="46"/>
      <c r="K4" s="46"/>
      <c r="L4" s="46"/>
      <c r="M4" s="46"/>
      <c r="N4" s="46"/>
      <c r="O4" s="46"/>
      <c r="P4" s="46"/>
    </row>
    <row r="5" spans="1:17" ht="13.15" customHeight="1" x14ac:dyDescent="0.2">
      <c r="A5" s="49" t="s">
        <v>107</v>
      </c>
      <c r="B5" s="50"/>
      <c r="C5" s="50"/>
      <c r="D5" s="50"/>
      <c r="E5" s="50"/>
      <c r="F5" s="50"/>
      <c r="G5" s="50"/>
      <c r="H5" s="50"/>
      <c r="I5" s="50"/>
      <c r="J5" s="50"/>
      <c r="K5" s="50"/>
      <c r="L5" s="50"/>
      <c r="M5" s="50"/>
      <c r="N5" s="50"/>
      <c r="O5" s="50"/>
      <c r="P5" s="50"/>
    </row>
    <row r="6" spans="1:17" ht="15.75" customHeight="1" x14ac:dyDescent="0.2">
      <c r="A6" s="45" t="s">
        <v>2</v>
      </c>
      <c r="B6" s="46"/>
      <c r="C6" s="46"/>
      <c r="D6" s="46"/>
      <c r="E6" s="46"/>
      <c r="F6" s="46"/>
      <c r="G6" s="46"/>
      <c r="H6" s="46"/>
      <c r="I6" s="46"/>
      <c r="J6" s="46"/>
      <c r="K6" s="46"/>
      <c r="L6" s="46"/>
      <c r="M6" s="46"/>
      <c r="N6" s="46"/>
      <c r="O6" s="46"/>
      <c r="P6" s="46"/>
    </row>
    <row r="7" spans="1:17" ht="15.75" customHeight="1" x14ac:dyDescent="0.2">
      <c r="A7" s="48" t="s">
        <v>373</v>
      </c>
      <c r="B7" s="48"/>
      <c r="C7" s="48"/>
      <c r="D7" s="48"/>
      <c r="E7" s="48"/>
      <c r="F7" s="48"/>
      <c r="G7" s="48"/>
      <c r="H7" s="48"/>
      <c r="I7" s="48"/>
      <c r="J7" s="48"/>
      <c r="K7" s="48"/>
      <c r="L7" s="48"/>
      <c r="M7" s="48"/>
      <c r="N7" s="48"/>
      <c r="O7" s="48"/>
      <c r="P7" s="48"/>
    </row>
    <row r="8" spans="1:17" ht="15.75" x14ac:dyDescent="0.2">
      <c r="A8" s="45" t="s">
        <v>97</v>
      </c>
      <c r="B8" s="46"/>
      <c r="C8" s="46"/>
      <c r="D8" s="46"/>
      <c r="E8" s="46"/>
      <c r="F8" s="46"/>
      <c r="G8" s="46"/>
      <c r="H8" s="46"/>
      <c r="I8" s="46"/>
      <c r="J8" s="46"/>
      <c r="K8" s="46"/>
      <c r="L8" s="46"/>
      <c r="M8" s="46"/>
      <c r="N8" s="46"/>
      <c r="O8" s="46"/>
      <c r="P8" s="46"/>
    </row>
    <row r="9" spans="1:17" ht="25.5" customHeight="1" x14ac:dyDescent="0.2">
      <c r="A9" s="54" t="s">
        <v>3</v>
      </c>
      <c r="B9" s="55" t="s">
        <v>4</v>
      </c>
      <c r="C9" s="55" t="s">
        <v>5</v>
      </c>
      <c r="D9" s="57" t="s">
        <v>6</v>
      </c>
      <c r="E9" s="58"/>
      <c r="F9" s="58"/>
      <c r="G9" s="58"/>
      <c r="H9" s="58"/>
      <c r="I9" s="58"/>
      <c r="J9" s="58"/>
      <c r="K9" s="58"/>
      <c r="L9" s="58"/>
      <c r="M9" s="58"/>
      <c r="N9" s="58"/>
      <c r="O9" s="58"/>
      <c r="P9" s="59"/>
    </row>
    <row r="10" spans="1:17" x14ac:dyDescent="0.2">
      <c r="A10" s="54"/>
      <c r="B10" s="56"/>
      <c r="C10" s="56"/>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26"/>
      <c r="C11" s="26"/>
      <c r="D11" s="26"/>
      <c r="E11" s="26"/>
      <c r="F11" s="26"/>
      <c r="G11" s="26"/>
      <c r="H11" s="26"/>
      <c r="I11" s="26"/>
      <c r="J11" s="26"/>
      <c r="K11" s="26"/>
      <c r="L11" s="26"/>
      <c r="M11" s="26"/>
      <c r="N11" s="26"/>
      <c r="O11" s="26"/>
      <c r="P11" s="26"/>
    </row>
    <row r="12" spans="1:17" x14ac:dyDescent="0.2">
      <c r="A12" s="5" t="s">
        <v>21</v>
      </c>
      <c r="B12" s="28">
        <f t="shared" ref="B12:C12" si="0">B13+B14+B17+B15+B16</f>
        <v>686419278</v>
      </c>
      <c r="C12" s="28">
        <f t="shared" si="0"/>
        <v>833431854</v>
      </c>
      <c r="D12" s="28">
        <f t="shared" ref="D12:N12" si="1">D13+D14+D17+D15+D16</f>
        <v>53936238.850000001</v>
      </c>
      <c r="E12" s="28">
        <f t="shared" si="1"/>
        <v>58596126.850000001</v>
      </c>
      <c r="F12" s="28">
        <f t="shared" si="1"/>
        <v>56531354.979999997</v>
      </c>
      <c r="G12" s="28">
        <f t="shared" si="1"/>
        <v>56449163.870000005</v>
      </c>
      <c r="H12" s="28">
        <f t="shared" si="1"/>
        <v>94742548.549999997</v>
      </c>
      <c r="I12" s="28">
        <f t="shared" si="1"/>
        <v>57893722.640000015</v>
      </c>
      <c r="J12" s="28">
        <f t="shared" si="1"/>
        <v>59676388.620000005</v>
      </c>
      <c r="K12" s="28">
        <f t="shared" si="1"/>
        <v>62246040.230000004</v>
      </c>
      <c r="L12" s="28">
        <f t="shared" si="1"/>
        <v>62271623.290000007</v>
      </c>
      <c r="M12" s="28">
        <f t="shared" si="1"/>
        <v>0</v>
      </c>
      <c r="N12" s="28">
        <f t="shared" si="1"/>
        <v>0</v>
      </c>
      <c r="O12" s="28">
        <f t="shared" ref="O12" si="2">O13+O14+O17+O15+O16</f>
        <v>0</v>
      </c>
      <c r="P12" s="28">
        <f>P13+P14+P17+P15+P16</f>
        <v>562343207.88</v>
      </c>
    </row>
    <row r="13" spans="1:17" x14ac:dyDescent="0.2">
      <c r="A13" s="7" t="s">
        <v>22</v>
      </c>
      <c r="B13" s="30">
        <v>509913115</v>
      </c>
      <c r="C13" s="30">
        <v>615624494</v>
      </c>
      <c r="D13" s="30">
        <v>45037759.060000002</v>
      </c>
      <c r="E13" s="30">
        <v>49253049.300000004</v>
      </c>
      <c r="F13" s="30">
        <v>47261956.93</v>
      </c>
      <c r="G13" s="30">
        <v>47175529.240000002</v>
      </c>
      <c r="H13" s="30">
        <v>47724834.540000007</v>
      </c>
      <c r="I13" s="30">
        <v>48370417.800000012</v>
      </c>
      <c r="J13" s="30">
        <v>49878421.480000004</v>
      </c>
      <c r="K13" s="30">
        <v>49974760.080000006</v>
      </c>
      <c r="L13" s="30">
        <v>52352856.900000006</v>
      </c>
      <c r="M13" s="30">
        <v>0</v>
      </c>
      <c r="N13" s="30">
        <v>0</v>
      </c>
      <c r="O13" s="30">
        <v>0</v>
      </c>
      <c r="P13" s="30">
        <f>D13+E13+F13+G13+H13+I13+J13+K13+L13+M13+N13+O13</f>
        <v>437029585.33000004</v>
      </c>
    </row>
    <row r="14" spans="1:17" x14ac:dyDescent="0.2">
      <c r="A14" s="7" t="s">
        <v>23</v>
      </c>
      <c r="B14" s="30">
        <v>105560404</v>
      </c>
      <c r="C14" s="30">
        <v>133731822</v>
      </c>
      <c r="D14" s="30">
        <v>2154000</v>
      </c>
      <c r="E14" s="30">
        <v>2428665</v>
      </c>
      <c r="F14" s="30">
        <v>2280292</v>
      </c>
      <c r="G14" s="30">
        <v>2239000</v>
      </c>
      <c r="H14" s="30">
        <v>39958623.679999992</v>
      </c>
      <c r="I14" s="30">
        <v>2350203</v>
      </c>
      <c r="J14" s="30">
        <v>2294000</v>
      </c>
      <c r="K14" s="30">
        <v>4781029.3599999994</v>
      </c>
      <c r="L14" s="30">
        <v>2294000</v>
      </c>
      <c r="M14" s="30">
        <v>0</v>
      </c>
      <c r="N14" s="30">
        <v>0</v>
      </c>
      <c r="O14" s="30">
        <v>0</v>
      </c>
      <c r="P14" s="30">
        <f t="shared" ref="P14:P37" si="3">D14+E14+F14+G14+H14+I14+J14+K14+L14+M14+N14+O14</f>
        <v>60779813.039999992</v>
      </c>
    </row>
    <row r="15" spans="1:17" x14ac:dyDescent="0.2">
      <c r="A15" s="9" t="s">
        <v>24</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25</v>
      </c>
      <c r="B16" s="30">
        <f>IFERROR(VLOOKUP(#REF!,[1]SIGEF!#REF!,15,0),0)</f>
        <v>0</v>
      </c>
      <c r="C16" s="30">
        <f>IFERROR(VLOOKUP(#REF!,[1]SIGEF!#REF!,15,0),0)</f>
        <v>0</v>
      </c>
      <c r="D16" s="30">
        <f>IFERROR(VLOOKUP(#REF!,[1]SIGEF!#REF!,15,0),0)</f>
        <v>0</v>
      </c>
      <c r="E16" s="30">
        <v>0</v>
      </c>
      <c r="F16" s="30">
        <v>0</v>
      </c>
      <c r="G16" s="30">
        <v>0</v>
      </c>
      <c r="H16" s="30">
        <v>0</v>
      </c>
      <c r="I16" s="30">
        <v>0</v>
      </c>
      <c r="J16" s="30">
        <v>0</v>
      </c>
      <c r="K16" s="30">
        <v>0</v>
      </c>
      <c r="L16" s="30">
        <v>0</v>
      </c>
      <c r="M16" s="30">
        <v>0</v>
      </c>
      <c r="N16" s="30">
        <v>0</v>
      </c>
      <c r="O16" s="30">
        <v>0</v>
      </c>
      <c r="P16" s="30">
        <f t="shared" si="3"/>
        <v>0</v>
      </c>
    </row>
    <row r="17" spans="1:16" x14ac:dyDescent="0.2">
      <c r="A17" s="9" t="s">
        <v>26</v>
      </c>
      <c r="B17" s="30">
        <v>70945759</v>
      </c>
      <c r="C17" s="30">
        <v>84075538</v>
      </c>
      <c r="D17" s="30">
        <v>6744479.79</v>
      </c>
      <c r="E17" s="30">
        <v>6914412.5499999998</v>
      </c>
      <c r="F17" s="30">
        <v>6989106.0499999998</v>
      </c>
      <c r="G17" s="30">
        <v>7034634.6300000008</v>
      </c>
      <c r="H17" s="30">
        <v>7059090.3300000001</v>
      </c>
      <c r="I17" s="30">
        <v>7173101.8400000008</v>
      </c>
      <c r="J17" s="30">
        <v>7503967.1400000015</v>
      </c>
      <c r="K17" s="30">
        <v>7490250.7899999991</v>
      </c>
      <c r="L17" s="30">
        <v>7624766.3899999997</v>
      </c>
      <c r="M17" s="30">
        <v>0</v>
      </c>
      <c r="N17" s="30">
        <v>0</v>
      </c>
      <c r="O17" s="30">
        <v>0</v>
      </c>
      <c r="P17" s="30">
        <f t="shared" si="3"/>
        <v>64533809.510000005</v>
      </c>
    </row>
    <row r="18" spans="1:16" x14ac:dyDescent="0.2">
      <c r="A18" s="5" t="s">
        <v>27</v>
      </c>
      <c r="B18" s="28">
        <f t="shared" ref="B18:C18" si="4">B19+B20+B21+B22+B23+B24+B25+B26+B27</f>
        <v>358123507</v>
      </c>
      <c r="C18" s="28">
        <f t="shared" si="4"/>
        <v>432521874</v>
      </c>
      <c r="D18" s="28">
        <f t="shared" ref="D18:N18" si="5">D19+D20+D21+D22+D23+D24+D25+D26+D27</f>
        <v>10602750.530000001</v>
      </c>
      <c r="E18" s="28">
        <f t="shared" si="5"/>
        <v>7727533.7599999998</v>
      </c>
      <c r="F18" s="28">
        <f t="shared" si="5"/>
        <v>25987342.060000002</v>
      </c>
      <c r="G18" s="28">
        <f t="shared" si="5"/>
        <v>14158921.500000002</v>
      </c>
      <c r="H18" s="28">
        <f t="shared" si="5"/>
        <v>12216993.159999998</v>
      </c>
      <c r="I18" s="28">
        <f t="shared" si="5"/>
        <v>15286305.879999997</v>
      </c>
      <c r="J18" s="28">
        <f t="shared" si="5"/>
        <v>21016709.030000001</v>
      </c>
      <c r="K18" s="28">
        <f t="shared" si="5"/>
        <v>50002260.759999998</v>
      </c>
      <c r="L18" s="28">
        <f t="shared" si="5"/>
        <v>22487533.509999998</v>
      </c>
      <c r="M18" s="28">
        <f t="shared" si="5"/>
        <v>0</v>
      </c>
      <c r="N18" s="28">
        <f t="shared" si="5"/>
        <v>0</v>
      </c>
      <c r="O18" s="28">
        <f t="shared" ref="O18:P18" si="6">O19+O20+O21+O22+O23+O24+O25+O26+O27</f>
        <v>0</v>
      </c>
      <c r="P18" s="28">
        <f t="shared" si="6"/>
        <v>179486350.19</v>
      </c>
    </row>
    <row r="19" spans="1:16" x14ac:dyDescent="0.2">
      <c r="A19" s="7" t="s">
        <v>28</v>
      </c>
      <c r="B19" s="30">
        <v>93400000</v>
      </c>
      <c r="C19" s="30">
        <v>83678000</v>
      </c>
      <c r="D19" s="30">
        <v>10602750.530000001</v>
      </c>
      <c r="E19" s="30">
        <v>6637965.7599999998</v>
      </c>
      <c r="F19" s="30">
        <v>5928002.2500000009</v>
      </c>
      <c r="G19" s="30">
        <v>6885385.5899999999</v>
      </c>
      <c r="H19" s="30">
        <v>6729854.5299999993</v>
      </c>
      <c r="I19" s="30">
        <v>7740919.7899999991</v>
      </c>
      <c r="J19" s="30">
        <v>7995577.1899999995</v>
      </c>
      <c r="K19" s="30">
        <v>7781089.0099999998</v>
      </c>
      <c r="L19" s="30">
        <v>8648291.709999999</v>
      </c>
      <c r="M19" s="30">
        <v>0</v>
      </c>
      <c r="N19" s="30">
        <v>0</v>
      </c>
      <c r="O19" s="30">
        <v>0</v>
      </c>
      <c r="P19" s="30">
        <f t="shared" si="3"/>
        <v>68949836.359999985</v>
      </c>
    </row>
    <row r="20" spans="1:16" x14ac:dyDescent="0.2">
      <c r="A20" s="9" t="s">
        <v>29</v>
      </c>
      <c r="B20" s="30">
        <v>11900000</v>
      </c>
      <c r="C20" s="30">
        <v>20070451</v>
      </c>
      <c r="D20" s="30">
        <v>0</v>
      </c>
      <c r="E20" s="30">
        <v>441910</v>
      </c>
      <c r="F20" s="30">
        <v>0</v>
      </c>
      <c r="G20" s="30">
        <v>122248</v>
      </c>
      <c r="H20" s="30">
        <v>937061.01000000013</v>
      </c>
      <c r="I20" s="30">
        <v>355447.25</v>
      </c>
      <c r="J20" s="30">
        <v>3593565.6800000006</v>
      </c>
      <c r="K20" s="30">
        <v>502881.51</v>
      </c>
      <c r="L20" s="30">
        <v>2084206.08</v>
      </c>
      <c r="M20" s="30">
        <v>0</v>
      </c>
      <c r="N20" s="30">
        <v>0</v>
      </c>
      <c r="O20" s="30">
        <v>0</v>
      </c>
      <c r="P20" s="30">
        <f t="shared" si="3"/>
        <v>8037319.5300000012</v>
      </c>
    </row>
    <row r="21" spans="1:16" x14ac:dyDescent="0.2">
      <c r="A21" s="7" t="s">
        <v>30</v>
      </c>
      <c r="B21" s="30">
        <v>1200000</v>
      </c>
      <c r="C21" s="30">
        <v>40266000</v>
      </c>
      <c r="D21" s="30">
        <v>0</v>
      </c>
      <c r="E21" s="30">
        <v>38850</v>
      </c>
      <c r="F21" s="30">
        <v>94950</v>
      </c>
      <c r="G21" s="30">
        <v>140300</v>
      </c>
      <c r="H21" s="30">
        <v>116250</v>
      </c>
      <c r="I21" s="30">
        <v>5440800</v>
      </c>
      <c r="J21" s="30">
        <v>20650</v>
      </c>
      <c r="K21" s="30">
        <v>4800</v>
      </c>
      <c r="L21" s="30">
        <v>59650</v>
      </c>
      <c r="M21" s="30">
        <v>0</v>
      </c>
      <c r="N21" s="30">
        <v>0</v>
      </c>
      <c r="O21" s="30">
        <v>0</v>
      </c>
      <c r="P21" s="30">
        <f t="shared" si="3"/>
        <v>5916250</v>
      </c>
    </row>
    <row r="22" spans="1:16" x14ac:dyDescent="0.2">
      <c r="A22" s="7" t="s">
        <v>31</v>
      </c>
      <c r="B22" s="30">
        <v>0</v>
      </c>
      <c r="C22" s="30">
        <v>6426400</v>
      </c>
      <c r="D22" s="30">
        <v>0</v>
      </c>
      <c r="E22" s="30">
        <v>0</v>
      </c>
      <c r="F22" s="30">
        <v>0</v>
      </c>
      <c r="G22" s="30">
        <v>0</v>
      </c>
      <c r="H22" s="30">
        <v>0</v>
      </c>
      <c r="I22" s="30">
        <v>26400</v>
      </c>
      <c r="J22" s="30">
        <v>131250</v>
      </c>
      <c r="K22" s="30">
        <v>58000</v>
      </c>
      <c r="L22" s="30">
        <v>0</v>
      </c>
      <c r="M22" s="30">
        <v>0</v>
      </c>
      <c r="N22" s="30">
        <v>0</v>
      </c>
      <c r="O22" s="30">
        <v>0</v>
      </c>
      <c r="P22" s="30">
        <f t="shared" si="3"/>
        <v>215650</v>
      </c>
    </row>
    <row r="23" spans="1:16" x14ac:dyDescent="0.2">
      <c r="A23" s="7" t="s">
        <v>32</v>
      </c>
      <c r="B23" s="30">
        <v>29600000</v>
      </c>
      <c r="C23" s="30">
        <v>27042983</v>
      </c>
      <c r="D23" s="30">
        <v>0</v>
      </c>
      <c r="E23" s="30">
        <v>0</v>
      </c>
      <c r="F23" s="30">
        <v>45500</v>
      </c>
      <c r="G23" s="30">
        <v>629746.88</v>
      </c>
      <c r="H23" s="30">
        <v>0</v>
      </c>
      <c r="I23" s="30">
        <v>67627.539999999994</v>
      </c>
      <c r="J23" s="30">
        <v>1087233.28</v>
      </c>
      <c r="K23" s="30">
        <v>0</v>
      </c>
      <c r="L23" s="30">
        <v>4785252.5600000005</v>
      </c>
      <c r="M23" s="30">
        <v>0</v>
      </c>
      <c r="N23" s="30">
        <v>0</v>
      </c>
      <c r="O23" s="30">
        <v>0</v>
      </c>
      <c r="P23" s="30">
        <f t="shared" si="3"/>
        <v>6615360.2600000007</v>
      </c>
    </row>
    <row r="24" spans="1:16" x14ac:dyDescent="0.2">
      <c r="A24" s="7" t="s">
        <v>33</v>
      </c>
      <c r="B24" s="30">
        <v>11500000</v>
      </c>
      <c r="C24" s="30">
        <v>8500000</v>
      </c>
      <c r="D24" s="30">
        <v>0</v>
      </c>
      <c r="E24" s="30">
        <v>608808</v>
      </c>
      <c r="F24" s="30">
        <v>800721.9</v>
      </c>
      <c r="G24" s="30">
        <v>763666.03</v>
      </c>
      <c r="H24" s="30">
        <v>588408.80000000005</v>
      </c>
      <c r="I24" s="30">
        <v>736009.35</v>
      </c>
      <c r="J24" s="30">
        <v>0</v>
      </c>
      <c r="K24" s="30">
        <v>1475747.02</v>
      </c>
      <c r="L24" s="30">
        <v>2128016.08</v>
      </c>
      <c r="M24" s="30">
        <v>0</v>
      </c>
      <c r="N24" s="30">
        <v>0</v>
      </c>
      <c r="O24" s="30">
        <v>0</v>
      </c>
      <c r="P24" s="30">
        <f t="shared" si="3"/>
        <v>7101377.1799999997</v>
      </c>
    </row>
    <row r="25" spans="1:16" ht="16.149999999999999" customHeight="1" x14ac:dyDescent="0.2">
      <c r="A25" s="9" t="s">
        <v>34</v>
      </c>
      <c r="B25" s="30">
        <v>13100000</v>
      </c>
      <c r="C25" s="30">
        <v>79182418</v>
      </c>
      <c r="D25" s="30">
        <v>0</v>
      </c>
      <c r="E25" s="30">
        <v>0</v>
      </c>
      <c r="F25" s="30">
        <v>279919.14</v>
      </c>
      <c r="G25" s="30">
        <v>119138.13</v>
      </c>
      <c r="H25" s="30">
        <v>1592584.33</v>
      </c>
      <c r="I25" s="30">
        <v>225574.5</v>
      </c>
      <c r="J25" s="30">
        <v>3601055.37</v>
      </c>
      <c r="K25" s="30">
        <v>27747907.539999999</v>
      </c>
      <c r="L25" s="30">
        <v>729171.08000000007</v>
      </c>
      <c r="M25" s="30">
        <v>0</v>
      </c>
      <c r="N25" s="30">
        <v>0</v>
      </c>
      <c r="O25" s="30">
        <v>0</v>
      </c>
      <c r="P25" s="30">
        <f t="shared" si="3"/>
        <v>34295350.089999996</v>
      </c>
    </row>
    <row r="26" spans="1:16" x14ac:dyDescent="0.2">
      <c r="A26" s="9" t="s">
        <v>35</v>
      </c>
      <c r="B26" s="30">
        <v>171623012</v>
      </c>
      <c r="C26" s="30">
        <v>126898748</v>
      </c>
      <c r="D26" s="30">
        <v>0</v>
      </c>
      <c r="E26" s="30">
        <v>0</v>
      </c>
      <c r="F26" s="30">
        <v>17198786.27</v>
      </c>
      <c r="G26" s="30">
        <v>3976378.47</v>
      </c>
      <c r="H26" s="30">
        <v>765609.69</v>
      </c>
      <c r="I26" s="30">
        <v>403468.25</v>
      </c>
      <c r="J26" s="30">
        <v>2799733.8</v>
      </c>
      <c r="K26" s="30">
        <v>10602427.99</v>
      </c>
      <c r="L26" s="30">
        <v>321963</v>
      </c>
      <c r="M26" s="30">
        <v>0</v>
      </c>
      <c r="N26" s="30">
        <v>0</v>
      </c>
      <c r="O26" s="30">
        <v>0</v>
      </c>
      <c r="P26" s="30">
        <f t="shared" si="3"/>
        <v>36068367.469999999</v>
      </c>
    </row>
    <row r="27" spans="1:16" x14ac:dyDescent="0.2">
      <c r="A27" s="9" t="s">
        <v>36</v>
      </c>
      <c r="B27" s="30">
        <v>25800495</v>
      </c>
      <c r="C27" s="30">
        <v>40456874</v>
      </c>
      <c r="D27" s="30">
        <v>0</v>
      </c>
      <c r="E27" s="30">
        <v>0</v>
      </c>
      <c r="F27" s="30">
        <v>1639462.5</v>
      </c>
      <c r="G27" s="30">
        <v>1522058.4</v>
      </c>
      <c r="H27" s="30">
        <v>1487224.8</v>
      </c>
      <c r="I27" s="30">
        <v>290059.2</v>
      </c>
      <c r="J27" s="30">
        <v>1787643.71</v>
      </c>
      <c r="K27" s="30">
        <v>1829407.69</v>
      </c>
      <c r="L27" s="30">
        <v>3730983</v>
      </c>
      <c r="M27" s="30">
        <v>0</v>
      </c>
      <c r="N27" s="30">
        <v>0</v>
      </c>
      <c r="O27" s="30">
        <v>0</v>
      </c>
      <c r="P27" s="30">
        <f t="shared" si="3"/>
        <v>12286839.300000001</v>
      </c>
    </row>
    <row r="28" spans="1:16" x14ac:dyDescent="0.2">
      <c r="A28" s="5" t="s">
        <v>37</v>
      </c>
      <c r="B28" s="28">
        <f t="shared" ref="B28:C28" si="7">B37+B35+B34+B33+B32+B31+B30+B29+B36</f>
        <v>39175000</v>
      </c>
      <c r="C28" s="28">
        <f t="shared" si="7"/>
        <v>45231368</v>
      </c>
      <c r="D28" s="28">
        <f t="shared" ref="D28:N28" si="8">D37+D35+D34+D33+D32+D31+D30+D29+D36</f>
        <v>0</v>
      </c>
      <c r="E28" s="28">
        <f t="shared" si="8"/>
        <v>560583</v>
      </c>
      <c r="F28" s="28">
        <f t="shared" si="8"/>
        <v>877454.19</v>
      </c>
      <c r="G28" s="28">
        <f t="shared" si="8"/>
        <v>1393019.5299999998</v>
      </c>
      <c r="H28" s="28">
        <f t="shared" si="8"/>
        <v>3251088.58</v>
      </c>
      <c r="I28" s="28">
        <f t="shared" si="8"/>
        <v>1564006.18</v>
      </c>
      <c r="J28" s="28">
        <f t="shared" si="8"/>
        <v>7589484.830000001</v>
      </c>
      <c r="K28" s="28">
        <f t="shared" si="8"/>
        <v>806750.24</v>
      </c>
      <c r="L28" s="28">
        <f t="shared" si="8"/>
        <v>1416173.28</v>
      </c>
      <c r="M28" s="28">
        <f t="shared" si="8"/>
        <v>0</v>
      </c>
      <c r="N28" s="28">
        <f t="shared" si="8"/>
        <v>0</v>
      </c>
      <c r="O28" s="28">
        <f t="shared" ref="O28:P28" si="9">O37+O35+O34+O33+O32+O31+O30+O29+O36</f>
        <v>0</v>
      </c>
      <c r="P28" s="28">
        <f t="shared" si="9"/>
        <v>17458559.829999998</v>
      </c>
    </row>
    <row r="29" spans="1:16" x14ac:dyDescent="0.2">
      <c r="A29" s="31" t="s">
        <v>38</v>
      </c>
      <c r="B29" s="30">
        <v>3000000</v>
      </c>
      <c r="C29" s="30">
        <v>4306599</v>
      </c>
      <c r="D29" s="30">
        <v>0</v>
      </c>
      <c r="E29" s="30">
        <v>23790</v>
      </c>
      <c r="F29" s="30">
        <v>250573.5</v>
      </c>
      <c r="G29" s="30">
        <v>285142.40000000002</v>
      </c>
      <c r="H29" s="30">
        <v>249541.28</v>
      </c>
      <c r="I29" s="30">
        <v>353024.17</v>
      </c>
      <c r="J29" s="30">
        <v>0</v>
      </c>
      <c r="K29" s="30">
        <v>0</v>
      </c>
      <c r="L29" s="30">
        <v>193503.44</v>
      </c>
      <c r="M29" s="30">
        <v>0</v>
      </c>
      <c r="N29" s="30">
        <v>0</v>
      </c>
      <c r="O29" s="30">
        <v>0</v>
      </c>
      <c r="P29" s="30">
        <f t="shared" si="3"/>
        <v>1355574.79</v>
      </c>
    </row>
    <row r="30" spans="1:16" x14ac:dyDescent="0.2">
      <c r="A30" s="29" t="s">
        <v>39</v>
      </c>
      <c r="B30" s="30">
        <v>3700000</v>
      </c>
      <c r="C30" s="30">
        <v>1775000</v>
      </c>
      <c r="D30" s="30">
        <v>0</v>
      </c>
      <c r="E30" s="30">
        <v>0</v>
      </c>
      <c r="F30" s="30">
        <v>11862.19</v>
      </c>
      <c r="G30" s="30">
        <v>0</v>
      </c>
      <c r="H30" s="30">
        <v>401.2</v>
      </c>
      <c r="I30" s="30">
        <v>0</v>
      </c>
      <c r="J30" s="30">
        <v>0</v>
      </c>
      <c r="K30" s="30">
        <v>41300</v>
      </c>
      <c r="L30" s="30">
        <v>5187.8</v>
      </c>
      <c r="M30" s="30">
        <v>0</v>
      </c>
      <c r="N30" s="30">
        <v>0</v>
      </c>
      <c r="O30" s="30">
        <v>0</v>
      </c>
      <c r="P30" s="30">
        <f t="shared" si="3"/>
        <v>58751.19</v>
      </c>
    </row>
    <row r="31" spans="1:16" x14ac:dyDescent="0.2">
      <c r="A31" s="31" t="s">
        <v>40</v>
      </c>
      <c r="B31" s="30">
        <v>2550000</v>
      </c>
      <c r="C31" s="30">
        <v>2435814</v>
      </c>
      <c r="D31" s="30">
        <v>0</v>
      </c>
      <c r="E31" s="30">
        <v>25063.200000000001</v>
      </c>
      <c r="F31" s="30">
        <v>192462.5</v>
      </c>
      <c r="G31" s="30">
        <v>153016.5</v>
      </c>
      <c r="H31" s="30">
        <v>628845.6</v>
      </c>
      <c r="I31" s="30">
        <v>147150.04999999999</v>
      </c>
      <c r="J31" s="30">
        <v>670359.40999999992</v>
      </c>
      <c r="K31" s="30">
        <v>223315</v>
      </c>
      <c r="L31" s="30">
        <v>0</v>
      </c>
      <c r="M31" s="30">
        <v>0</v>
      </c>
      <c r="N31" s="30">
        <v>0</v>
      </c>
      <c r="O31" s="30">
        <v>0</v>
      </c>
      <c r="P31" s="30">
        <f t="shared" si="3"/>
        <v>2040212.26</v>
      </c>
    </row>
    <row r="32" spans="1:16" x14ac:dyDescent="0.2">
      <c r="A32" s="29" t="s">
        <v>41</v>
      </c>
      <c r="B32" s="30">
        <v>0</v>
      </c>
      <c r="C32" s="30">
        <v>80000</v>
      </c>
      <c r="D32" s="30">
        <v>0</v>
      </c>
      <c r="E32" s="30">
        <v>0</v>
      </c>
      <c r="F32" s="30">
        <v>0</v>
      </c>
      <c r="G32" s="30">
        <v>0</v>
      </c>
      <c r="H32" s="30">
        <v>0</v>
      </c>
      <c r="I32" s="30">
        <v>0</v>
      </c>
      <c r="J32" s="30">
        <v>0</v>
      </c>
      <c r="K32" s="30">
        <v>0</v>
      </c>
      <c r="L32" s="30">
        <v>0</v>
      </c>
      <c r="M32" s="30">
        <v>0</v>
      </c>
      <c r="N32" s="30">
        <v>0</v>
      </c>
      <c r="O32" s="30">
        <v>0</v>
      </c>
      <c r="P32" s="30">
        <f t="shared" si="3"/>
        <v>0</v>
      </c>
    </row>
    <row r="33" spans="1:16" x14ac:dyDescent="0.2">
      <c r="A33" s="31" t="s">
        <v>42</v>
      </c>
      <c r="B33" s="30">
        <v>850000</v>
      </c>
      <c r="C33" s="30">
        <v>581500</v>
      </c>
      <c r="D33" s="30">
        <v>0</v>
      </c>
      <c r="E33" s="30">
        <v>0</v>
      </c>
      <c r="F33" s="30">
        <v>0</v>
      </c>
      <c r="G33" s="30">
        <v>0</v>
      </c>
      <c r="H33" s="30">
        <v>0</v>
      </c>
      <c r="I33" s="30">
        <v>11436.12</v>
      </c>
      <c r="J33" s="30">
        <v>283336.56</v>
      </c>
      <c r="K33" s="30">
        <v>0</v>
      </c>
      <c r="L33" s="30">
        <v>11800</v>
      </c>
      <c r="M33" s="30">
        <v>0</v>
      </c>
      <c r="N33" s="30">
        <v>0</v>
      </c>
      <c r="O33" s="30">
        <v>0</v>
      </c>
      <c r="P33" s="30">
        <f t="shared" si="3"/>
        <v>306572.68</v>
      </c>
    </row>
    <row r="34" spans="1:16" x14ac:dyDescent="0.2">
      <c r="A34" s="31" t="s">
        <v>43</v>
      </c>
      <c r="B34" s="30">
        <v>1050000</v>
      </c>
      <c r="C34" s="30">
        <v>1052000</v>
      </c>
      <c r="D34" s="30">
        <v>0</v>
      </c>
      <c r="E34" s="30">
        <v>0</v>
      </c>
      <c r="F34" s="30">
        <v>0</v>
      </c>
      <c r="G34" s="30">
        <v>1773.54</v>
      </c>
      <c r="H34" s="30">
        <v>10361.58</v>
      </c>
      <c r="I34" s="30">
        <v>0</v>
      </c>
      <c r="J34" s="30">
        <v>41911.24</v>
      </c>
      <c r="K34" s="30">
        <v>0</v>
      </c>
      <c r="L34" s="30">
        <v>22174.28</v>
      </c>
      <c r="M34" s="30">
        <v>0</v>
      </c>
      <c r="N34" s="30">
        <v>0</v>
      </c>
      <c r="O34" s="30">
        <v>0</v>
      </c>
      <c r="P34" s="30">
        <f t="shared" si="3"/>
        <v>76220.639999999999</v>
      </c>
    </row>
    <row r="35" spans="1:16" ht="16.5" x14ac:dyDescent="0.2">
      <c r="A35" s="31" t="s">
        <v>44</v>
      </c>
      <c r="B35" s="30">
        <v>18650000</v>
      </c>
      <c r="C35" s="30">
        <v>16346561</v>
      </c>
      <c r="D35" s="30">
        <v>0</v>
      </c>
      <c r="E35" s="30">
        <v>0</v>
      </c>
      <c r="F35" s="30">
        <v>81774</v>
      </c>
      <c r="G35" s="30">
        <v>4233.84</v>
      </c>
      <c r="H35" s="30">
        <v>832585.87000000011</v>
      </c>
      <c r="I35" s="30">
        <v>265498.23</v>
      </c>
      <c r="J35" s="30">
        <v>5158411.3800000008</v>
      </c>
      <c r="K35" s="30">
        <v>12154</v>
      </c>
      <c r="L35" s="30">
        <v>512682.67</v>
      </c>
      <c r="M35" s="30">
        <v>0</v>
      </c>
      <c r="N35" s="30">
        <v>0</v>
      </c>
      <c r="O35" s="30">
        <v>0</v>
      </c>
      <c r="P35" s="30">
        <f t="shared" si="3"/>
        <v>6867339.9900000002</v>
      </c>
    </row>
    <row r="36" spans="1:16" ht="16.5" x14ac:dyDescent="0.2">
      <c r="A36" s="31" t="s">
        <v>45</v>
      </c>
      <c r="B36" s="30">
        <v>0</v>
      </c>
      <c r="C36" s="30">
        <v>0</v>
      </c>
      <c r="D36" s="30">
        <v>0</v>
      </c>
      <c r="E36" s="30">
        <v>0</v>
      </c>
      <c r="F36" s="30">
        <v>0</v>
      </c>
      <c r="G36" s="30">
        <v>0</v>
      </c>
      <c r="H36" s="30">
        <v>0</v>
      </c>
      <c r="I36" s="30">
        <v>0</v>
      </c>
      <c r="J36" s="30">
        <v>0</v>
      </c>
      <c r="K36" s="30">
        <v>0</v>
      </c>
      <c r="L36" s="30">
        <v>0</v>
      </c>
      <c r="M36" s="30">
        <v>0</v>
      </c>
      <c r="N36" s="30">
        <v>0</v>
      </c>
      <c r="O36" s="30">
        <v>0</v>
      </c>
      <c r="P36" s="30">
        <f t="shared" si="3"/>
        <v>0</v>
      </c>
    </row>
    <row r="37" spans="1:16" x14ac:dyDescent="0.2">
      <c r="A37" s="29" t="s">
        <v>46</v>
      </c>
      <c r="B37" s="30">
        <v>9375000</v>
      </c>
      <c r="C37" s="30">
        <v>18653894</v>
      </c>
      <c r="D37" s="30">
        <v>0</v>
      </c>
      <c r="E37" s="30">
        <v>511729.8</v>
      </c>
      <c r="F37" s="30">
        <v>340782</v>
      </c>
      <c r="G37" s="30">
        <v>948853.25</v>
      </c>
      <c r="H37" s="30">
        <v>1529353.05</v>
      </c>
      <c r="I37" s="30">
        <v>786897.60999999987</v>
      </c>
      <c r="J37" s="30">
        <v>1435466.24</v>
      </c>
      <c r="K37" s="30">
        <v>529981.24</v>
      </c>
      <c r="L37" s="30">
        <v>670825.09000000008</v>
      </c>
      <c r="M37" s="30">
        <v>0</v>
      </c>
      <c r="N37" s="30">
        <v>0</v>
      </c>
      <c r="O37" s="30">
        <v>0</v>
      </c>
      <c r="P37" s="30">
        <f t="shared" si="3"/>
        <v>6753888.2800000003</v>
      </c>
    </row>
    <row r="38" spans="1:16" x14ac:dyDescent="0.2">
      <c r="A38" s="27" t="s">
        <v>47</v>
      </c>
      <c r="B38" s="28">
        <f t="shared" ref="B38:C38" si="10">B39+B40+B42+B44+B45+B46+B41+B43</f>
        <v>974874451</v>
      </c>
      <c r="C38" s="28">
        <f t="shared" si="10"/>
        <v>1012274451</v>
      </c>
      <c r="D38" s="28">
        <f t="shared" ref="D38:N38" si="11">D39+D40+D42+D44+D45+D46+D41+D43</f>
        <v>37292319.659999996</v>
      </c>
      <c r="E38" s="28">
        <f t="shared" si="11"/>
        <v>91426945.659999996</v>
      </c>
      <c r="F38" s="28">
        <f t="shared" si="11"/>
        <v>84410510.549999997</v>
      </c>
      <c r="G38" s="28">
        <f t="shared" si="11"/>
        <v>52544311.399999999</v>
      </c>
      <c r="H38" s="28">
        <f t="shared" si="11"/>
        <v>91401626.729999989</v>
      </c>
      <c r="I38" s="28">
        <f t="shared" si="11"/>
        <v>83210931.359999999</v>
      </c>
      <c r="J38" s="28">
        <f t="shared" si="11"/>
        <v>71751172.400000006</v>
      </c>
      <c r="K38" s="28">
        <f t="shared" si="11"/>
        <v>72246255.689999998</v>
      </c>
      <c r="L38" s="28">
        <f t="shared" si="11"/>
        <v>150516049.31999999</v>
      </c>
      <c r="M38" s="28">
        <f t="shared" si="11"/>
        <v>0</v>
      </c>
      <c r="N38" s="28">
        <f t="shared" si="11"/>
        <v>0</v>
      </c>
      <c r="O38" s="28">
        <f t="shared" ref="O38:P38" si="12">O39+O40+O42+O44+O45+O46+O41+O43</f>
        <v>0</v>
      </c>
      <c r="P38" s="28">
        <f t="shared" si="12"/>
        <v>734800122.76999998</v>
      </c>
    </row>
    <row r="39" spans="1:16" x14ac:dyDescent="0.2">
      <c r="A39" s="31" t="s">
        <v>48</v>
      </c>
      <c r="B39" s="30">
        <v>143667917</v>
      </c>
      <c r="C39" s="30">
        <v>110067917</v>
      </c>
      <c r="D39" s="30">
        <v>1350000</v>
      </c>
      <c r="E39" s="30">
        <v>6207956.7400000002</v>
      </c>
      <c r="F39" s="30">
        <v>15668580.15</v>
      </c>
      <c r="G39" s="30">
        <v>5595956.7400000002</v>
      </c>
      <c r="H39" s="30">
        <v>4835290.07</v>
      </c>
      <c r="I39" s="30">
        <v>12645956.700000001</v>
      </c>
      <c r="J39" s="30">
        <v>5039956.74</v>
      </c>
      <c r="K39" s="30">
        <v>5528290.0300000003</v>
      </c>
      <c r="L39" s="30">
        <v>3252090.08</v>
      </c>
      <c r="M39" s="30">
        <v>0</v>
      </c>
      <c r="N39" s="30">
        <v>0</v>
      </c>
      <c r="O39" s="30">
        <v>0</v>
      </c>
      <c r="P39" s="30">
        <f t="shared" ref="P39:P75" si="13">D39+E39+F39+G39+H39+I39+J39+K39+L39+M39+N39+O39</f>
        <v>60124077.250000007</v>
      </c>
    </row>
    <row r="40" spans="1:16" ht="16.5" x14ac:dyDescent="0.2">
      <c r="A40" s="31" t="s">
        <v>49</v>
      </c>
      <c r="B40" s="30">
        <v>414308934</v>
      </c>
      <c r="C40" s="30">
        <v>485308934</v>
      </c>
      <c r="D40" s="30">
        <v>22184197</v>
      </c>
      <c r="E40" s="30">
        <v>33152072.259999998</v>
      </c>
      <c r="F40" s="30">
        <v>44107361.740000002</v>
      </c>
      <c r="G40" s="30">
        <v>33147877</v>
      </c>
      <c r="H40" s="30">
        <v>33147877</v>
      </c>
      <c r="I40" s="30">
        <v>33147877</v>
      </c>
      <c r="J40" s="30">
        <v>33147877</v>
      </c>
      <c r="K40" s="30">
        <v>33147877</v>
      </c>
      <c r="L40" s="30">
        <v>104147877</v>
      </c>
      <c r="M40" s="30">
        <v>0</v>
      </c>
      <c r="N40" s="30">
        <v>0</v>
      </c>
      <c r="O40" s="30">
        <v>0</v>
      </c>
      <c r="P40" s="30">
        <f t="shared" si="13"/>
        <v>369330893</v>
      </c>
    </row>
    <row r="41" spans="1:16" ht="16.5" x14ac:dyDescent="0.2">
      <c r="A41" s="31" t="s">
        <v>50</v>
      </c>
      <c r="B41" s="30">
        <f>IFERROR(VLOOKUP(#REF!,[1]SIGEF!#REF!,15,0),0)</f>
        <v>0</v>
      </c>
      <c r="C41" s="30">
        <f>IFERROR(VLOOKUP(#REF!,[1]SIGEF!#REF!,15,0),0)</f>
        <v>0</v>
      </c>
      <c r="D41" s="30">
        <f>IFERROR(VLOOKUP(#REF!,[1]SIGEF!#REF!,15,0),0)</f>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51</v>
      </c>
      <c r="B42" s="30">
        <v>169657636</v>
      </c>
      <c r="C42" s="30">
        <v>169657636</v>
      </c>
      <c r="D42" s="30">
        <v>13272260</v>
      </c>
      <c r="E42" s="30">
        <v>13272260</v>
      </c>
      <c r="F42" s="30">
        <v>13272260</v>
      </c>
      <c r="G42" s="30">
        <v>13272260</v>
      </c>
      <c r="H42" s="30">
        <v>13272260</v>
      </c>
      <c r="I42" s="30">
        <v>13272260</v>
      </c>
      <c r="J42" s="30">
        <v>13272260</v>
      </c>
      <c r="K42" s="30">
        <v>13272260</v>
      </c>
      <c r="L42" s="30">
        <v>13272260</v>
      </c>
      <c r="M42" s="30">
        <v>0</v>
      </c>
      <c r="N42" s="30">
        <v>0</v>
      </c>
      <c r="O42" s="30">
        <v>0</v>
      </c>
      <c r="P42" s="30">
        <f t="shared" si="13"/>
        <v>119450340</v>
      </c>
    </row>
    <row r="43" spans="1:16" ht="16.5" x14ac:dyDescent="0.2">
      <c r="A43" s="31" t="s">
        <v>52</v>
      </c>
      <c r="B43" s="30">
        <f>IFERROR(VLOOKUP(#REF!,[1]SIGEF!#REF!,15,0),0)</f>
        <v>0</v>
      </c>
      <c r="C43" s="30">
        <f>IFERROR(VLOOKUP(#REF!,[1]SIGEF!#REF!,15,0),0)</f>
        <v>0</v>
      </c>
      <c r="D43" s="30">
        <f>IFERROR(VLOOKUP(#REF!,[1]SIGEF!#REF!,15,0),0)</f>
        <v>0</v>
      </c>
      <c r="E43" s="30">
        <v>0</v>
      </c>
      <c r="F43" s="30">
        <v>0</v>
      </c>
      <c r="G43" s="30">
        <v>0</v>
      </c>
      <c r="H43" s="30">
        <v>0</v>
      </c>
      <c r="I43" s="30">
        <v>0</v>
      </c>
      <c r="J43" s="30">
        <v>0</v>
      </c>
      <c r="K43" s="30">
        <v>0</v>
      </c>
      <c r="L43" s="30">
        <v>0</v>
      </c>
      <c r="M43" s="30">
        <v>0</v>
      </c>
      <c r="N43" s="30">
        <v>0</v>
      </c>
      <c r="O43" s="30">
        <v>0</v>
      </c>
      <c r="P43" s="30">
        <f t="shared" si="13"/>
        <v>0</v>
      </c>
    </row>
    <row r="44" spans="1:16" x14ac:dyDescent="0.2">
      <c r="A44" s="7" t="s">
        <v>53</v>
      </c>
      <c r="B44" s="30">
        <f>IFERROR(VLOOKUP(#REF!,[1]SIGEF!#REF!,15,0),0)</f>
        <v>0</v>
      </c>
      <c r="C44" s="30">
        <f>IFERROR(VLOOKUP(#REF!,[1]SIGEF!#REF!,15,0),0)</f>
        <v>0</v>
      </c>
      <c r="D44" s="30">
        <f>IFERROR(VLOOKUP(#REF!,[1]SIGEF!#REF!,15,0),0)</f>
        <v>0</v>
      </c>
      <c r="E44" s="30">
        <v>0</v>
      </c>
      <c r="F44" s="30">
        <v>0</v>
      </c>
      <c r="G44" s="30">
        <v>0</v>
      </c>
      <c r="H44" s="30">
        <v>0</v>
      </c>
      <c r="I44" s="30">
        <v>0</v>
      </c>
      <c r="J44" s="30">
        <v>0</v>
      </c>
      <c r="K44" s="30">
        <v>0</v>
      </c>
      <c r="L44" s="30">
        <v>0</v>
      </c>
      <c r="M44" s="30">
        <v>0</v>
      </c>
      <c r="N44" s="30">
        <v>0</v>
      </c>
      <c r="O44" s="30">
        <v>0</v>
      </c>
      <c r="P44" s="30">
        <f t="shared" si="13"/>
        <v>0</v>
      </c>
    </row>
    <row r="45" spans="1:16" x14ac:dyDescent="0.2">
      <c r="A45" s="9" t="s">
        <v>54</v>
      </c>
      <c r="B45" s="30">
        <v>11556832</v>
      </c>
      <c r="C45" s="30">
        <v>11556832</v>
      </c>
      <c r="D45" s="30">
        <v>0</v>
      </c>
      <c r="E45" s="30">
        <v>0</v>
      </c>
      <c r="F45" s="30">
        <v>0</v>
      </c>
      <c r="G45" s="30">
        <v>0</v>
      </c>
      <c r="H45" s="30">
        <v>0</v>
      </c>
      <c r="I45" s="30">
        <v>0</v>
      </c>
      <c r="J45" s="30">
        <v>0</v>
      </c>
      <c r="K45" s="30">
        <v>0</v>
      </c>
      <c r="L45" s="30">
        <v>11552744.58</v>
      </c>
      <c r="M45" s="30">
        <v>0</v>
      </c>
      <c r="N45" s="30">
        <v>0</v>
      </c>
      <c r="O45" s="30">
        <v>0</v>
      </c>
      <c r="P45" s="30">
        <f t="shared" si="13"/>
        <v>11552744.58</v>
      </c>
    </row>
    <row r="46" spans="1:16" ht="16.5" x14ac:dyDescent="0.2">
      <c r="A46" s="9" t="s">
        <v>55</v>
      </c>
      <c r="B46" s="30">
        <v>235683132</v>
      </c>
      <c r="C46" s="30">
        <v>235683132</v>
      </c>
      <c r="D46" s="30">
        <v>485862.66</v>
      </c>
      <c r="E46" s="30">
        <v>38794656.659999996</v>
      </c>
      <c r="F46" s="30">
        <v>11362308.66</v>
      </c>
      <c r="G46" s="30">
        <v>528217.65999999992</v>
      </c>
      <c r="H46" s="30">
        <v>40146199.659999996</v>
      </c>
      <c r="I46" s="30">
        <v>24144837.66</v>
      </c>
      <c r="J46" s="30">
        <v>20291078.66</v>
      </c>
      <c r="K46" s="30">
        <v>20297828.66</v>
      </c>
      <c r="L46" s="30">
        <v>18291077.66</v>
      </c>
      <c r="M46" s="30">
        <v>0</v>
      </c>
      <c r="N46" s="30">
        <v>0</v>
      </c>
      <c r="O46" s="30">
        <v>0</v>
      </c>
      <c r="P46" s="30">
        <f t="shared" si="13"/>
        <v>174342067.93999997</v>
      </c>
    </row>
    <row r="47" spans="1:16" s="12" customFormat="1" ht="15" x14ac:dyDescent="0.2">
      <c r="A47" s="5" t="s">
        <v>56</v>
      </c>
      <c r="B47" s="28">
        <f t="shared" ref="B47:C47" si="14">SUM(B48:B53)</f>
        <v>45000000</v>
      </c>
      <c r="C47" s="28">
        <f t="shared" si="14"/>
        <v>45000000</v>
      </c>
      <c r="D47" s="28">
        <f t="shared" ref="D47:N47" si="15">SUM(D48:D53)</f>
        <v>3750000</v>
      </c>
      <c r="E47" s="28">
        <f t="shared" si="15"/>
        <v>3750000</v>
      </c>
      <c r="F47" s="28">
        <f t="shared" si="15"/>
        <v>3750000</v>
      </c>
      <c r="G47" s="28">
        <f t="shared" si="15"/>
        <v>3750000</v>
      </c>
      <c r="H47" s="28">
        <f t="shared" si="15"/>
        <v>3750000</v>
      </c>
      <c r="I47" s="28">
        <f t="shared" si="15"/>
        <v>3750000</v>
      </c>
      <c r="J47" s="28">
        <f t="shared" si="15"/>
        <v>3750000</v>
      </c>
      <c r="K47" s="28">
        <f t="shared" si="15"/>
        <v>3750000</v>
      </c>
      <c r="L47" s="28">
        <f t="shared" si="15"/>
        <v>3750000</v>
      </c>
      <c r="M47" s="28">
        <f t="shared" si="15"/>
        <v>0</v>
      </c>
      <c r="N47" s="28">
        <f t="shared" si="15"/>
        <v>0</v>
      </c>
      <c r="O47" s="28">
        <f t="shared" ref="O47:P47" si="16">SUM(O48:O53)</f>
        <v>0</v>
      </c>
      <c r="P47" s="28">
        <f t="shared" si="16"/>
        <v>33750000</v>
      </c>
    </row>
    <row r="48" spans="1:16" x14ac:dyDescent="0.2">
      <c r="A48" s="9" t="s">
        <v>57</v>
      </c>
      <c r="B48" s="30">
        <f>IFERROR(VLOOKUP(#REF!,[1]SIGEF!#REF!,15,0),0)</f>
        <v>0</v>
      </c>
      <c r="C48" s="30">
        <f>IFERROR(VLOOKUP(#REF!,[1]SIGEF!#REF!,15,0),0)</f>
        <v>0</v>
      </c>
      <c r="D48" s="30">
        <f>IFERROR(VLOOKUP(#REF!,[1]SIGEF!#REF!,15,0),0)</f>
        <v>0</v>
      </c>
      <c r="E48" s="30">
        <v>0</v>
      </c>
      <c r="F48" s="30">
        <v>0</v>
      </c>
      <c r="G48" s="30">
        <v>0</v>
      </c>
      <c r="H48" s="30">
        <v>0</v>
      </c>
      <c r="I48" s="30">
        <v>0</v>
      </c>
      <c r="J48" s="30">
        <v>0</v>
      </c>
      <c r="K48" s="30">
        <v>0</v>
      </c>
      <c r="L48" s="30">
        <v>0</v>
      </c>
      <c r="M48" s="30">
        <v>0</v>
      </c>
      <c r="N48" s="30">
        <v>0</v>
      </c>
      <c r="O48" s="30">
        <v>0</v>
      </c>
      <c r="P48" s="30">
        <f t="shared" si="13"/>
        <v>0</v>
      </c>
    </row>
    <row r="49" spans="1:16" ht="16.5" x14ac:dyDescent="0.2">
      <c r="A49" s="9" t="s">
        <v>58</v>
      </c>
      <c r="B49" s="30">
        <v>45000000</v>
      </c>
      <c r="C49" s="30">
        <v>45000000</v>
      </c>
      <c r="D49" s="30">
        <v>3750000</v>
      </c>
      <c r="E49" s="30">
        <v>3750000</v>
      </c>
      <c r="F49" s="30">
        <v>3750000</v>
      </c>
      <c r="G49" s="30">
        <v>3750000</v>
      </c>
      <c r="H49" s="30">
        <v>3750000</v>
      </c>
      <c r="I49" s="30">
        <v>3750000</v>
      </c>
      <c r="J49" s="30">
        <v>3750000</v>
      </c>
      <c r="K49" s="30">
        <v>3750000</v>
      </c>
      <c r="L49" s="30">
        <v>3750000</v>
      </c>
      <c r="M49" s="30">
        <v>0</v>
      </c>
      <c r="N49" s="30">
        <v>0</v>
      </c>
      <c r="O49" s="30">
        <v>0</v>
      </c>
      <c r="P49" s="30">
        <f t="shared" si="13"/>
        <v>33750000</v>
      </c>
    </row>
    <row r="50" spans="1:16" ht="16.5" x14ac:dyDescent="0.2">
      <c r="A50" s="9" t="s">
        <v>59</v>
      </c>
      <c r="B50" s="30">
        <f>IFERROR(VLOOKUP(#REF!,[1]SIGEF!#REF!,15,0),0)</f>
        <v>0</v>
      </c>
      <c r="C50" s="30">
        <f>IFERROR(VLOOKUP(#REF!,[1]SIGEF!#REF!,15,0),0)</f>
        <v>0</v>
      </c>
      <c r="D50" s="30">
        <f>IFERROR(VLOOKUP(#REF!,[1]SIGEF!#REF!,15,0),0)</f>
        <v>0</v>
      </c>
      <c r="E50" s="30">
        <v>0</v>
      </c>
      <c r="F50" s="30">
        <v>0</v>
      </c>
      <c r="G50" s="30">
        <v>0</v>
      </c>
      <c r="H50" s="30">
        <v>0</v>
      </c>
      <c r="I50" s="30">
        <v>0</v>
      </c>
      <c r="J50" s="30">
        <v>0</v>
      </c>
      <c r="K50" s="30">
        <v>0</v>
      </c>
      <c r="L50" s="30">
        <v>0</v>
      </c>
      <c r="M50" s="30">
        <v>0</v>
      </c>
      <c r="N50" s="30">
        <v>0</v>
      </c>
      <c r="O50" s="30">
        <v>0</v>
      </c>
      <c r="P50" s="30">
        <f t="shared" si="13"/>
        <v>0</v>
      </c>
    </row>
    <row r="51" spans="1:16" ht="16.5" x14ac:dyDescent="0.2">
      <c r="A51" s="9" t="s">
        <v>60</v>
      </c>
      <c r="B51" s="30">
        <f>IFERROR(VLOOKUP(#REF!,[1]SIGEF!#REF!,15,0),0)</f>
        <v>0</v>
      </c>
      <c r="C51" s="30">
        <f>IFERROR(VLOOKUP(#REF!,[1]SIGEF!#REF!,15,0),0)</f>
        <v>0</v>
      </c>
      <c r="D51" s="30">
        <f>IFERROR(VLOOKUP(#REF!,[1]SIGEF!#REF!,15,0),0)</f>
        <v>0</v>
      </c>
      <c r="E51" s="30">
        <v>0</v>
      </c>
      <c r="F51" s="30">
        <v>0</v>
      </c>
      <c r="G51" s="30">
        <v>0</v>
      </c>
      <c r="H51" s="30">
        <v>0</v>
      </c>
      <c r="I51" s="30">
        <v>0</v>
      </c>
      <c r="J51" s="30">
        <v>0</v>
      </c>
      <c r="K51" s="30">
        <v>0</v>
      </c>
      <c r="L51" s="30">
        <v>0</v>
      </c>
      <c r="M51" s="30">
        <v>0</v>
      </c>
      <c r="N51" s="30">
        <v>0</v>
      </c>
      <c r="O51" s="30">
        <v>0</v>
      </c>
      <c r="P51" s="30">
        <f t="shared" si="13"/>
        <v>0</v>
      </c>
    </row>
    <row r="52" spans="1:16" x14ac:dyDescent="0.2">
      <c r="A52" s="9" t="s">
        <v>61</v>
      </c>
      <c r="B52" s="30">
        <f>IFERROR(VLOOKUP(#REF!,[1]SIGEF!#REF!,15,0),0)</f>
        <v>0</v>
      </c>
      <c r="C52" s="30">
        <f>IFERROR(VLOOKUP(#REF!,[1]SIGEF!#REF!,15,0),0)</f>
        <v>0</v>
      </c>
      <c r="D52" s="30">
        <f>IFERROR(VLOOKUP(#REF!,[1]SIGEF!#REF!,15,0),0)</f>
        <v>0</v>
      </c>
      <c r="E52" s="30">
        <v>0</v>
      </c>
      <c r="F52" s="30">
        <v>0</v>
      </c>
      <c r="G52" s="30">
        <v>0</v>
      </c>
      <c r="H52" s="30">
        <v>0</v>
      </c>
      <c r="I52" s="30">
        <v>0</v>
      </c>
      <c r="J52" s="30">
        <v>0</v>
      </c>
      <c r="K52" s="30">
        <v>0</v>
      </c>
      <c r="L52" s="30">
        <v>0</v>
      </c>
      <c r="M52" s="30">
        <v>0</v>
      </c>
      <c r="N52" s="30">
        <v>0</v>
      </c>
      <c r="O52" s="30">
        <v>0</v>
      </c>
      <c r="P52" s="30">
        <f t="shared" si="13"/>
        <v>0</v>
      </c>
    </row>
    <row r="53" spans="1:16" ht="16.5" x14ac:dyDescent="0.2">
      <c r="A53" s="9" t="s">
        <v>62</v>
      </c>
      <c r="B53" s="30">
        <f>IFERROR(VLOOKUP(#REF!,[1]SIGEF!#REF!,15,0),0)</f>
        <v>0</v>
      </c>
      <c r="C53" s="30">
        <f>IFERROR(VLOOKUP(#REF!,[1]SIGEF!#REF!,15,0),0)</f>
        <v>0</v>
      </c>
      <c r="D53" s="30">
        <f>IFERROR(VLOOKUP(#REF!,[1]SIGEF!#REF!,15,0),0)</f>
        <v>0</v>
      </c>
      <c r="E53" s="30">
        <v>0</v>
      </c>
      <c r="F53" s="30">
        <v>0</v>
      </c>
      <c r="G53" s="30">
        <v>0</v>
      </c>
      <c r="H53" s="30">
        <v>0</v>
      </c>
      <c r="I53" s="30">
        <v>0</v>
      </c>
      <c r="J53" s="30">
        <v>0</v>
      </c>
      <c r="K53" s="30">
        <v>0</v>
      </c>
      <c r="L53" s="30">
        <v>0</v>
      </c>
      <c r="M53" s="30">
        <v>0</v>
      </c>
      <c r="N53" s="30">
        <v>0</v>
      </c>
      <c r="O53" s="30">
        <v>0</v>
      </c>
      <c r="P53" s="30">
        <f t="shared" si="13"/>
        <v>0</v>
      </c>
    </row>
    <row r="54" spans="1:16" ht="16.149999999999999" customHeight="1" x14ac:dyDescent="0.2">
      <c r="A54" s="5" t="s">
        <v>63</v>
      </c>
      <c r="B54" s="28">
        <f t="shared" ref="B54:H54" si="17">B55+B56+B58+B59+B60+B62+B57+B63+B61</f>
        <v>16683253</v>
      </c>
      <c r="C54" s="28">
        <f t="shared" si="17"/>
        <v>30459073</v>
      </c>
      <c r="D54" s="28">
        <f t="shared" si="17"/>
        <v>0</v>
      </c>
      <c r="E54" s="28">
        <f t="shared" si="17"/>
        <v>83999.94</v>
      </c>
      <c r="F54" s="28">
        <f t="shared" si="17"/>
        <v>1007573.3200000001</v>
      </c>
      <c r="G54" s="28">
        <f t="shared" si="17"/>
        <v>451324.84</v>
      </c>
      <c r="H54" s="28">
        <f t="shared" si="17"/>
        <v>1082360.7999999998</v>
      </c>
      <c r="I54" s="28">
        <f t="shared" ref="I54:N54" si="18">I55+I56+I58+I59+I60+I62+I57+I63+I61</f>
        <v>232497.32000000004</v>
      </c>
      <c r="J54" s="28">
        <f t="shared" si="18"/>
        <v>565756.23</v>
      </c>
      <c r="K54" s="28">
        <f t="shared" si="18"/>
        <v>387169.8</v>
      </c>
      <c r="L54" s="28">
        <f t="shared" si="18"/>
        <v>1373384.53</v>
      </c>
      <c r="M54" s="28">
        <f t="shared" si="18"/>
        <v>0</v>
      </c>
      <c r="N54" s="28">
        <f t="shared" si="18"/>
        <v>0</v>
      </c>
      <c r="O54" s="28">
        <f t="shared" ref="O54:P54" si="19">O55+O56+O58+O59+O60+O62+O57+O63+O61</f>
        <v>0</v>
      </c>
      <c r="P54" s="28">
        <f t="shared" si="19"/>
        <v>5184066.78</v>
      </c>
    </row>
    <row r="55" spans="1:16" x14ac:dyDescent="0.2">
      <c r="A55" s="7" t="s">
        <v>64</v>
      </c>
      <c r="B55" s="30">
        <v>7700000</v>
      </c>
      <c r="C55" s="30">
        <v>16277000</v>
      </c>
      <c r="D55" s="30">
        <v>0</v>
      </c>
      <c r="E55" s="30">
        <v>83999.94</v>
      </c>
      <c r="F55" s="30">
        <v>16620.259999999998</v>
      </c>
      <c r="G55" s="30">
        <v>449200.84</v>
      </c>
      <c r="H55" s="30">
        <v>1004903.1199999999</v>
      </c>
      <c r="I55" s="30">
        <v>14999.98</v>
      </c>
      <c r="J55" s="30">
        <v>0</v>
      </c>
      <c r="K55" s="30">
        <v>174769.8</v>
      </c>
      <c r="L55" s="30">
        <v>1300908.3800000001</v>
      </c>
      <c r="M55" s="30">
        <v>0</v>
      </c>
      <c r="N55" s="30">
        <v>0</v>
      </c>
      <c r="O55" s="30">
        <v>0</v>
      </c>
      <c r="P55" s="30">
        <f t="shared" ref="P55:P60" si="20">D55+E55+F55+G55+H55+I55+J55+K55+L55+M55+N55+O55</f>
        <v>3045402.3200000003</v>
      </c>
    </row>
    <row r="56" spans="1:16" ht="16.5" x14ac:dyDescent="0.2">
      <c r="A56" s="9" t="s">
        <v>65</v>
      </c>
      <c r="B56" s="30">
        <v>3970000</v>
      </c>
      <c r="C56" s="30">
        <v>5770000</v>
      </c>
      <c r="D56" s="30">
        <v>0</v>
      </c>
      <c r="E56" s="30">
        <v>0</v>
      </c>
      <c r="F56" s="30">
        <v>990953.06</v>
      </c>
      <c r="G56" s="30">
        <v>2124</v>
      </c>
      <c r="H56" s="30">
        <v>77457.679999999993</v>
      </c>
      <c r="I56" s="30">
        <v>0</v>
      </c>
      <c r="J56" s="30">
        <v>340376.23</v>
      </c>
      <c r="K56" s="30">
        <v>0</v>
      </c>
      <c r="L56" s="30">
        <v>0</v>
      </c>
      <c r="M56" s="30">
        <v>0</v>
      </c>
      <c r="N56" s="30">
        <v>0</v>
      </c>
      <c r="O56" s="30">
        <v>0</v>
      </c>
      <c r="P56" s="30">
        <f t="shared" si="20"/>
        <v>1410910.97</v>
      </c>
    </row>
    <row r="57" spans="1:16" x14ac:dyDescent="0.2">
      <c r="A57" s="9" t="s">
        <v>66</v>
      </c>
      <c r="B57" s="30">
        <v>0</v>
      </c>
      <c r="C57" s="30">
        <v>100000</v>
      </c>
      <c r="D57" s="30">
        <v>0</v>
      </c>
      <c r="E57" s="30">
        <v>0</v>
      </c>
      <c r="F57" s="30">
        <v>0</v>
      </c>
      <c r="G57" s="30">
        <v>0</v>
      </c>
      <c r="H57" s="30">
        <v>0</v>
      </c>
      <c r="I57" s="30">
        <v>0</v>
      </c>
      <c r="J57" s="30">
        <v>0</v>
      </c>
      <c r="K57" s="30">
        <v>0</v>
      </c>
      <c r="L57" s="30">
        <v>0</v>
      </c>
      <c r="M57" s="30">
        <v>0</v>
      </c>
      <c r="N57" s="30">
        <v>0</v>
      </c>
      <c r="O57" s="30">
        <v>0</v>
      </c>
      <c r="P57" s="30">
        <f t="shared" si="20"/>
        <v>0</v>
      </c>
    </row>
    <row r="58" spans="1:16" x14ac:dyDescent="0.2">
      <c r="A58" s="9" t="s">
        <v>67</v>
      </c>
      <c r="B58" s="30">
        <v>0</v>
      </c>
      <c r="C58" s="30">
        <v>25000</v>
      </c>
      <c r="D58" s="30">
        <v>0</v>
      </c>
      <c r="E58" s="30">
        <v>0</v>
      </c>
      <c r="F58" s="30">
        <v>0</v>
      </c>
      <c r="G58" s="30">
        <v>0</v>
      </c>
      <c r="H58" s="30">
        <v>0</v>
      </c>
      <c r="I58" s="30">
        <v>0</v>
      </c>
      <c r="J58" s="30">
        <v>0</v>
      </c>
      <c r="K58" s="30">
        <v>0</v>
      </c>
      <c r="L58" s="30">
        <v>0</v>
      </c>
      <c r="M58" s="30">
        <v>0</v>
      </c>
      <c r="N58" s="30">
        <v>0</v>
      </c>
      <c r="O58" s="30">
        <v>0</v>
      </c>
      <c r="P58" s="30">
        <f t="shared" si="20"/>
        <v>0</v>
      </c>
    </row>
    <row r="59" spans="1:16" x14ac:dyDescent="0.2">
      <c r="A59" s="9" t="s">
        <v>68</v>
      </c>
      <c r="B59" s="30">
        <v>5013253</v>
      </c>
      <c r="C59" s="30">
        <v>7787073</v>
      </c>
      <c r="D59" s="30">
        <v>0</v>
      </c>
      <c r="E59" s="30">
        <v>0</v>
      </c>
      <c r="F59" s="30">
        <v>0</v>
      </c>
      <c r="G59" s="30">
        <v>0</v>
      </c>
      <c r="H59" s="30">
        <v>0</v>
      </c>
      <c r="I59" s="30">
        <v>217497.34000000003</v>
      </c>
      <c r="J59" s="30">
        <v>225380</v>
      </c>
      <c r="K59" s="30">
        <v>212400</v>
      </c>
      <c r="L59" s="30">
        <v>72476.149999999994</v>
      </c>
      <c r="M59" s="30">
        <v>0</v>
      </c>
      <c r="N59" s="30">
        <v>0</v>
      </c>
      <c r="O59" s="30">
        <v>0</v>
      </c>
      <c r="P59" s="30">
        <f t="shared" si="20"/>
        <v>727753.49000000011</v>
      </c>
    </row>
    <row r="60" spans="1:16" x14ac:dyDescent="0.2">
      <c r="A60" s="9" t="s">
        <v>69</v>
      </c>
      <c r="B60" s="30">
        <v>0</v>
      </c>
      <c r="C60" s="30">
        <v>500000</v>
      </c>
      <c r="D60" s="30">
        <v>0</v>
      </c>
      <c r="E60" s="30">
        <v>0</v>
      </c>
      <c r="F60" s="30">
        <v>0</v>
      </c>
      <c r="G60" s="30">
        <v>0</v>
      </c>
      <c r="H60" s="30">
        <v>0</v>
      </c>
      <c r="I60" s="30">
        <v>0</v>
      </c>
      <c r="J60" s="30">
        <v>0</v>
      </c>
      <c r="K60" s="30">
        <v>0</v>
      </c>
      <c r="L60" s="30">
        <v>0</v>
      </c>
      <c r="M60" s="30">
        <v>0</v>
      </c>
      <c r="N60" s="30">
        <v>0</v>
      </c>
      <c r="O60" s="30">
        <v>0</v>
      </c>
      <c r="P60" s="30">
        <f t="shared" si="20"/>
        <v>0</v>
      </c>
    </row>
    <row r="61" spans="1:16" x14ac:dyDescent="0.2">
      <c r="A61" s="7" t="s">
        <v>70</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x14ac:dyDescent="0.2">
      <c r="A62" s="7" t="s">
        <v>71</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6.5" x14ac:dyDescent="0.2">
      <c r="A63" s="9" t="s">
        <v>72</v>
      </c>
      <c r="B63" s="30">
        <v>0</v>
      </c>
      <c r="C63" s="30">
        <v>0</v>
      </c>
      <c r="D63" s="30">
        <v>0</v>
      </c>
      <c r="E63" s="30">
        <v>0</v>
      </c>
      <c r="F63" s="30">
        <v>0</v>
      </c>
      <c r="G63" s="30">
        <v>0</v>
      </c>
      <c r="H63" s="30">
        <v>0</v>
      </c>
      <c r="I63" s="30">
        <v>0</v>
      </c>
      <c r="J63" s="30">
        <v>0</v>
      </c>
      <c r="K63" s="30">
        <v>0</v>
      </c>
      <c r="L63" s="30">
        <v>0</v>
      </c>
      <c r="M63" s="30">
        <v>0</v>
      </c>
      <c r="N63" s="30">
        <v>0</v>
      </c>
      <c r="O63" s="30">
        <v>0</v>
      </c>
      <c r="P63" s="30">
        <f t="shared" si="13"/>
        <v>0</v>
      </c>
    </row>
    <row r="64" spans="1:16" x14ac:dyDescent="0.2">
      <c r="A64" s="13" t="s">
        <v>73</v>
      </c>
      <c r="B64" s="28">
        <f t="shared" ref="B64:C64" si="21">B65+B66+B67+B68</f>
        <v>0</v>
      </c>
      <c r="C64" s="28">
        <f t="shared" si="21"/>
        <v>42412149</v>
      </c>
      <c r="D64" s="28">
        <f t="shared" ref="D64:N64" si="22">D65+D66+D67+D68</f>
        <v>0</v>
      </c>
      <c r="E64" s="28">
        <f t="shared" si="22"/>
        <v>0</v>
      </c>
      <c r="F64" s="28">
        <f t="shared" si="22"/>
        <v>0</v>
      </c>
      <c r="G64" s="28">
        <f t="shared" si="22"/>
        <v>0</v>
      </c>
      <c r="H64" s="28">
        <f t="shared" si="22"/>
        <v>0</v>
      </c>
      <c r="I64" s="28">
        <f t="shared" si="22"/>
        <v>2117906.81</v>
      </c>
      <c r="J64" s="28">
        <f t="shared" si="22"/>
        <v>0</v>
      </c>
      <c r="K64" s="28">
        <f t="shared" si="22"/>
        <v>1219408.33</v>
      </c>
      <c r="L64" s="28">
        <f t="shared" si="22"/>
        <v>1456492.37</v>
      </c>
      <c r="M64" s="28">
        <f t="shared" si="22"/>
        <v>0</v>
      </c>
      <c r="N64" s="28">
        <f t="shared" si="22"/>
        <v>0</v>
      </c>
      <c r="O64" s="28">
        <f t="shared" ref="O64:P64" si="23">O65+O66+O67+O68</f>
        <v>0</v>
      </c>
      <c r="P64" s="28">
        <f t="shared" si="23"/>
        <v>4793807.51</v>
      </c>
    </row>
    <row r="65" spans="1:16" x14ac:dyDescent="0.2">
      <c r="A65" s="7" t="s">
        <v>74</v>
      </c>
      <c r="B65" s="30">
        <v>0</v>
      </c>
      <c r="C65" s="30">
        <v>39497204</v>
      </c>
      <c r="D65" s="30">
        <v>0</v>
      </c>
      <c r="E65" s="30">
        <v>0</v>
      </c>
      <c r="F65" s="30">
        <v>0</v>
      </c>
      <c r="G65" s="30">
        <v>0</v>
      </c>
      <c r="H65" s="30">
        <v>0</v>
      </c>
      <c r="I65" s="30">
        <v>1534918.08</v>
      </c>
      <c r="J65" s="30">
        <v>0</v>
      </c>
      <c r="K65" s="30">
        <v>1219408.33</v>
      </c>
      <c r="L65" s="30">
        <v>0</v>
      </c>
      <c r="M65" s="30">
        <v>0</v>
      </c>
      <c r="N65" s="30">
        <v>0</v>
      </c>
      <c r="O65" s="30">
        <v>0</v>
      </c>
      <c r="P65" s="30">
        <f t="shared" si="13"/>
        <v>2754326.41</v>
      </c>
    </row>
    <row r="66" spans="1:16" x14ac:dyDescent="0.2">
      <c r="A66" s="7" t="s">
        <v>75</v>
      </c>
      <c r="B66" s="30">
        <v>0</v>
      </c>
      <c r="C66" s="30">
        <v>2914945</v>
      </c>
      <c r="D66" s="30">
        <v>0</v>
      </c>
      <c r="E66" s="30">
        <v>0</v>
      </c>
      <c r="F66" s="30">
        <v>0</v>
      </c>
      <c r="G66" s="30">
        <v>0</v>
      </c>
      <c r="H66" s="30">
        <v>0</v>
      </c>
      <c r="I66" s="30">
        <v>582988.73</v>
      </c>
      <c r="J66" s="30">
        <v>0</v>
      </c>
      <c r="K66" s="30">
        <v>0</v>
      </c>
      <c r="L66" s="30">
        <v>1456492.37</v>
      </c>
      <c r="M66" s="30">
        <v>0</v>
      </c>
      <c r="N66" s="30">
        <v>0</v>
      </c>
      <c r="O66" s="30">
        <v>0</v>
      </c>
      <c r="P66" s="30">
        <f t="shared" si="13"/>
        <v>2039481.1</v>
      </c>
    </row>
    <row r="67" spans="1:16" ht="19.149999999999999" customHeight="1" x14ac:dyDescent="0.2">
      <c r="A67" s="9" t="s">
        <v>76</v>
      </c>
      <c r="B67" s="30">
        <f>IFERROR(VLOOKUP(#REF!,[1]SIGEF!#REF!,15,0),0)</f>
        <v>0</v>
      </c>
      <c r="C67" s="30">
        <f>IFERROR(VLOOKUP(#REF!,[1]SIGEF!#REF!,15,0),0)</f>
        <v>0</v>
      </c>
      <c r="D67" s="30">
        <f>IFERROR(VLOOKUP(#REF!,[1]SIGEF!#REF!,15,0),0)</f>
        <v>0</v>
      </c>
      <c r="E67" s="30">
        <v>0</v>
      </c>
      <c r="F67" s="30">
        <v>0</v>
      </c>
      <c r="G67" s="30">
        <v>0</v>
      </c>
      <c r="H67" s="30">
        <v>0</v>
      </c>
      <c r="I67" s="30">
        <v>0</v>
      </c>
      <c r="J67" s="30">
        <v>0</v>
      </c>
      <c r="K67" s="30">
        <v>0</v>
      </c>
      <c r="L67" s="30">
        <v>0</v>
      </c>
      <c r="M67" s="30">
        <v>0</v>
      </c>
      <c r="N67" s="30">
        <v>0</v>
      </c>
      <c r="O67" s="30">
        <v>0</v>
      </c>
      <c r="P67" s="30">
        <f t="shared" si="13"/>
        <v>0</v>
      </c>
    </row>
    <row r="68" spans="1:16" ht="17.45" customHeight="1" x14ac:dyDescent="0.2">
      <c r="A68" s="9" t="s">
        <v>77</v>
      </c>
      <c r="B68" s="30">
        <f>IFERROR(VLOOKUP(#REF!,[1]SIGEF!#REF!,15,0),0)</f>
        <v>0</v>
      </c>
      <c r="C68" s="30">
        <f>IFERROR(VLOOKUP(#REF!,[1]SIGEF!#REF!,15,0),0)</f>
        <v>0</v>
      </c>
      <c r="D68" s="30">
        <f>IFERROR(VLOOKUP(#REF!,[1]SIGEF!#REF!,15,0),0)</f>
        <v>0</v>
      </c>
      <c r="E68" s="30">
        <v>0</v>
      </c>
      <c r="F68" s="30">
        <v>0</v>
      </c>
      <c r="G68" s="30">
        <v>0</v>
      </c>
      <c r="H68" s="30">
        <v>0</v>
      </c>
      <c r="I68" s="30">
        <v>0</v>
      </c>
      <c r="J68" s="30">
        <v>0</v>
      </c>
      <c r="K68" s="30">
        <v>0</v>
      </c>
      <c r="L68" s="30">
        <v>0</v>
      </c>
      <c r="M68" s="30">
        <v>0</v>
      </c>
      <c r="N68" s="30">
        <v>0</v>
      </c>
      <c r="O68" s="30">
        <v>0</v>
      </c>
      <c r="P68" s="30">
        <f t="shared" si="13"/>
        <v>0</v>
      </c>
    </row>
    <row r="69" spans="1:16" ht="18" customHeight="1" x14ac:dyDescent="0.2">
      <c r="A69" s="5" t="s">
        <v>78</v>
      </c>
      <c r="B69" s="28">
        <f t="shared" ref="B69:C69" si="24">SUM(B70:B71)</f>
        <v>0</v>
      </c>
      <c r="C69" s="28">
        <f t="shared" si="24"/>
        <v>0</v>
      </c>
      <c r="D69" s="28">
        <f t="shared" ref="D69:N69" si="25">SUM(D70:D71)</f>
        <v>0</v>
      </c>
      <c r="E69" s="28">
        <f t="shared" si="25"/>
        <v>0</v>
      </c>
      <c r="F69" s="28">
        <f t="shared" si="25"/>
        <v>0</v>
      </c>
      <c r="G69" s="28">
        <f t="shared" si="25"/>
        <v>0</v>
      </c>
      <c r="H69" s="28">
        <f t="shared" si="25"/>
        <v>0</v>
      </c>
      <c r="I69" s="28">
        <f t="shared" si="25"/>
        <v>0</v>
      </c>
      <c r="J69" s="28">
        <f t="shared" si="25"/>
        <v>0</v>
      </c>
      <c r="K69" s="28">
        <f t="shared" si="25"/>
        <v>0</v>
      </c>
      <c r="L69" s="28">
        <f t="shared" si="25"/>
        <v>0</v>
      </c>
      <c r="M69" s="28">
        <f t="shared" si="25"/>
        <v>0</v>
      </c>
      <c r="N69" s="28">
        <f t="shared" si="25"/>
        <v>0</v>
      </c>
      <c r="O69" s="28">
        <f t="shared" ref="O69:P69" si="26">SUM(O70:O71)</f>
        <v>0</v>
      </c>
      <c r="P69" s="28">
        <f t="shared" si="26"/>
        <v>0</v>
      </c>
    </row>
    <row r="70" spans="1:16" ht="12.6" customHeight="1" x14ac:dyDescent="0.2">
      <c r="A70" s="7" t="s">
        <v>79</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8.600000000000001" customHeight="1" x14ac:dyDescent="0.2">
      <c r="A71" s="9" t="s">
        <v>80</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19.899999999999999" customHeight="1" x14ac:dyDescent="0.2">
      <c r="A72" s="13" t="s">
        <v>81</v>
      </c>
      <c r="B72" s="28">
        <f t="shared" ref="B72:C72" si="27">SUM(B73:B75)</f>
        <v>0</v>
      </c>
      <c r="C72" s="28">
        <f t="shared" si="27"/>
        <v>0</v>
      </c>
      <c r="D72" s="28">
        <f t="shared" ref="D72:N72" si="28">SUM(D73:D75)</f>
        <v>0</v>
      </c>
      <c r="E72" s="28">
        <f t="shared" si="28"/>
        <v>0</v>
      </c>
      <c r="F72" s="28">
        <f t="shared" si="28"/>
        <v>0</v>
      </c>
      <c r="G72" s="28">
        <f t="shared" si="28"/>
        <v>0</v>
      </c>
      <c r="H72" s="28">
        <f t="shared" si="28"/>
        <v>0</v>
      </c>
      <c r="I72" s="28">
        <f t="shared" si="28"/>
        <v>0</v>
      </c>
      <c r="J72" s="28">
        <f t="shared" si="28"/>
        <v>0</v>
      </c>
      <c r="K72" s="28">
        <f t="shared" si="28"/>
        <v>0</v>
      </c>
      <c r="L72" s="28">
        <f t="shared" si="28"/>
        <v>0</v>
      </c>
      <c r="M72" s="28">
        <f t="shared" si="28"/>
        <v>0</v>
      </c>
      <c r="N72" s="28">
        <f t="shared" si="28"/>
        <v>0</v>
      </c>
      <c r="O72" s="28">
        <f t="shared" ref="O72:P72" si="29">SUM(O73:O75)</f>
        <v>0</v>
      </c>
      <c r="P72" s="28">
        <f t="shared" si="29"/>
        <v>0</v>
      </c>
    </row>
    <row r="73" spans="1:16" ht="17.45" customHeight="1" x14ac:dyDescent="0.2">
      <c r="A73" s="9" t="s">
        <v>82</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ht="16.149999999999999" customHeight="1" x14ac:dyDescent="0.2">
      <c r="A74" s="9" t="s">
        <v>83</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21.6" customHeight="1" x14ac:dyDescent="0.2">
      <c r="A75" s="9" t="s">
        <v>84</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85</v>
      </c>
      <c r="B76" s="32">
        <f t="shared" ref="B76:C76" si="30">+B77+B80+B83</f>
        <v>0</v>
      </c>
      <c r="C76" s="32">
        <f t="shared" si="30"/>
        <v>0</v>
      </c>
      <c r="D76" s="32">
        <f t="shared" ref="D76:N76" si="31">+D77+D80+D83</f>
        <v>0</v>
      </c>
      <c r="E76" s="32">
        <f t="shared" si="31"/>
        <v>0</v>
      </c>
      <c r="F76" s="32">
        <f t="shared" si="31"/>
        <v>0</v>
      </c>
      <c r="G76" s="32">
        <f t="shared" si="31"/>
        <v>0</v>
      </c>
      <c r="H76" s="32">
        <f t="shared" si="31"/>
        <v>0</v>
      </c>
      <c r="I76" s="32">
        <f t="shared" si="31"/>
        <v>0</v>
      </c>
      <c r="J76" s="32">
        <f t="shared" si="31"/>
        <v>0</v>
      </c>
      <c r="K76" s="32">
        <f t="shared" si="31"/>
        <v>0</v>
      </c>
      <c r="L76" s="32">
        <f t="shared" si="31"/>
        <v>0</v>
      </c>
      <c r="M76" s="32">
        <f t="shared" si="31"/>
        <v>0</v>
      </c>
      <c r="N76" s="32">
        <f t="shared" si="31"/>
        <v>0</v>
      </c>
      <c r="O76" s="32">
        <f t="shared" ref="O76:P76" si="32">+O77+O80+O83</f>
        <v>0</v>
      </c>
      <c r="P76" s="32">
        <f t="shared" si="32"/>
        <v>0</v>
      </c>
    </row>
    <row r="77" spans="1:16" x14ac:dyDescent="0.2">
      <c r="A77" s="5" t="s">
        <v>86</v>
      </c>
      <c r="B77" s="28">
        <f t="shared" ref="B77:C77" si="33">SUM(B78:B79)</f>
        <v>0</v>
      </c>
      <c r="C77" s="28">
        <f t="shared" si="33"/>
        <v>0</v>
      </c>
      <c r="D77" s="28">
        <f t="shared" ref="D77:N77" si="34">SUM(D78:D79)</f>
        <v>0</v>
      </c>
      <c r="E77" s="28">
        <f t="shared" si="34"/>
        <v>0</v>
      </c>
      <c r="F77" s="28">
        <f t="shared" si="34"/>
        <v>0</v>
      </c>
      <c r="G77" s="28">
        <f t="shared" si="34"/>
        <v>0</v>
      </c>
      <c r="H77" s="28">
        <f t="shared" si="34"/>
        <v>0</v>
      </c>
      <c r="I77" s="28">
        <f t="shared" si="34"/>
        <v>0</v>
      </c>
      <c r="J77" s="28">
        <f t="shared" si="34"/>
        <v>0</v>
      </c>
      <c r="K77" s="28">
        <f t="shared" si="34"/>
        <v>0</v>
      </c>
      <c r="L77" s="28">
        <f t="shared" si="34"/>
        <v>0</v>
      </c>
      <c r="M77" s="28">
        <f t="shared" si="34"/>
        <v>0</v>
      </c>
      <c r="N77" s="28">
        <f t="shared" si="34"/>
        <v>0</v>
      </c>
      <c r="O77" s="28">
        <f t="shared" ref="O77:P77" si="35">SUM(O78:O79)</f>
        <v>0</v>
      </c>
      <c r="P77" s="28">
        <f t="shared" si="35"/>
        <v>0</v>
      </c>
    </row>
    <row r="78" spans="1:16" x14ac:dyDescent="0.2">
      <c r="A78" s="9" t="s">
        <v>87</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x14ac:dyDescent="0.2">
      <c r="A79" s="9" t="s">
        <v>88</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89</v>
      </c>
      <c r="B80" s="28">
        <f t="shared" ref="B80:C80" si="36">SUM(B81:B82)</f>
        <v>0</v>
      </c>
      <c r="C80" s="28">
        <f t="shared" si="36"/>
        <v>0</v>
      </c>
      <c r="D80" s="28">
        <f t="shared" ref="D80:N80" si="37">SUM(D81:D82)</f>
        <v>0</v>
      </c>
      <c r="E80" s="28">
        <f t="shared" si="37"/>
        <v>0</v>
      </c>
      <c r="F80" s="28">
        <f t="shared" si="37"/>
        <v>0</v>
      </c>
      <c r="G80" s="28">
        <f t="shared" si="37"/>
        <v>0</v>
      </c>
      <c r="H80" s="28">
        <f t="shared" si="37"/>
        <v>0</v>
      </c>
      <c r="I80" s="28">
        <f t="shared" si="37"/>
        <v>0</v>
      </c>
      <c r="J80" s="28">
        <f t="shared" si="37"/>
        <v>0</v>
      </c>
      <c r="K80" s="28">
        <f t="shared" si="37"/>
        <v>0</v>
      </c>
      <c r="L80" s="28">
        <f t="shared" si="37"/>
        <v>0</v>
      </c>
      <c r="M80" s="28">
        <f t="shared" si="37"/>
        <v>0</v>
      </c>
      <c r="N80" s="28">
        <f t="shared" si="37"/>
        <v>0</v>
      </c>
      <c r="O80" s="28">
        <f t="shared" ref="O80:P80" si="38">SUM(O81:O82)</f>
        <v>0</v>
      </c>
      <c r="P80" s="28">
        <f t="shared" si="38"/>
        <v>0</v>
      </c>
    </row>
    <row r="81" spans="1:18" ht="17.45" customHeight="1" x14ac:dyDescent="0.2">
      <c r="A81" s="9" t="s">
        <v>90</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x14ac:dyDescent="0.2">
      <c r="A82" s="9" t="s">
        <v>91</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92</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93</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94</v>
      </c>
      <c r="B85" s="17">
        <f t="shared" ref="B85:C85" si="40">B12+B18+B28+B38+B47+B54+B64</f>
        <v>2120275489</v>
      </c>
      <c r="C85" s="17">
        <f t="shared" si="40"/>
        <v>2441330769</v>
      </c>
      <c r="D85" s="17">
        <f t="shared" ref="D85:N85" si="41">D12+D18+D28+D38+D47+D54+D64</f>
        <v>105581309.03999999</v>
      </c>
      <c r="E85" s="17">
        <f t="shared" si="41"/>
        <v>162145189.20999998</v>
      </c>
      <c r="F85" s="17">
        <f t="shared" si="41"/>
        <v>172564235.09999996</v>
      </c>
      <c r="G85" s="17">
        <f t="shared" si="41"/>
        <v>128746741.14000002</v>
      </c>
      <c r="H85" s="17">
        <f t="shared" si="41"/>
        <v>206444617.81999999</v>
      </c>
      <c r="I85" s="17">
        <f t="shared" si="41"/>
        <v>164055370.19</v>
      </c>
      <c r="J85" s="17">
        <f t="shared" si="41"/>
        <v>164349511.10999998</v>
      </c>
      <c r="K85" s="17">
        <f t="shared" si="41"/>
        <v>190657885.05000004</v>
      </c>
      <c r="L85" s="17">
        <f t="shared" si="41"/>
        <v>243271256.30000001</v>
      </c>
      <c r="M85" s="17">
        <f t="shared" si="41"/>
        <v>0</v>
      </c>
      <c r="N85" s="17">
        <f t="shared" si="41"/>
        <v>0</v>
      </c>
      <c r="O85" s="17">
        <f t="shared" ref="O85" si="42">O12+O18+O28+O38+O47+O54+O64</f>
        <v>0</v>
      </c>
      <c r="P85" s="17">
        <f>P12+P18+P28+P38+P47+P54+P64</f>
        <v>1537816114.96</v>
      </c>
      <c r="Q85" s="43"/>
      <c r="R85" s="37"/>
    </row>
    <row r="86" spans="1:18" x14ac:dyDescent="0.2">
      <c r="A86" s="44" t="s">
        <v>108</v>
      </c>
      <c r="B86" s="15"/>
      <c r="C86" s="15"/>
      <c r="D86" s="25"/>
      <c r="E86" s="25"/>
      <c r="F86" s="25"/>
      <c r="G86" s="25"/>
      <c r="H86" s="25"/>
      <c r="I86" s="25"/>
      <c r="J86" s="25"/>
      <c r="K86" s="6"/>
      <c r="L86" s="6"/>
      <c r="M86" s="6"/>
      <c r="N86" s="11"/>
      <c r="O86" s="11"/>
      <c r="P86" s="11"/>
    </row>
    <row r="87" spans="1:18" ht="12" customHeight="1" x14ac:dyDescent="0.2">
      <c r="A87" s="53" t="s">
        <v>98</v>
      </c>
      <c r="B87" s="53"/>
      <c r="C87" s="53"/>
      <c r="D87" s="53"/>
      <c r="E87" s="53"/>
      <c r="F87" s="53"/>
      <c r="G87" s="53"/>
      <c r="H87" s="53"/>
      <c r="I87" s="53"/>
      <c r="J87" s="53"/>
      <c r="K87" s="11"/>
      <c r="L87" s="11"/>
      <c r="M87" s="11"/>
      <c r="N87" s="11"/>
      <c r="O87" s="11"/>
      <c r="P87" s="11"/>
    </row>
    <row r="88" spans="1:18" ht="14.25" customHeight="1" x14ac:dyDescent="0.2">
      <c r="A88" s="60" t="s">
        <v>99</v>
      </c>
      <c r="B88" s="60"/>
      <c r="C88" s="60"/>
      <c r="D88" s="60"/>
      <c r="E88" s="60"/>
      <c r="F88" s="60"/>
      <c r="G88" s="60"/>
      <c r="H88" s="60"/>
      <c r="I88" s="60"/>
      <c r="J88" s="60"/>
      <c r="K88" s="11"/>
      <c r="L88" s="11"/>
      <c r="M88" s="11"/>
      <c r="N88" s="11"/>
      <c r="O88" s="11"/>
      <c r="P88" s="11"/>
    </row>
    <row r="89" spans="1:18" ht="27" customHeight="1" x14ac:dyDescent="0.2">
      <c r="A89" s="53" t="s">
        <v>100</v>
      </c>
      <c r="B89" s="53"/>
      <c r="C89" s="53"/>
      <c r="D89" s="53"/>
      <c r="E89" s="53"/>
      <c r="F89" s="53"/>
      <c r="G89" s="53"/>
      <c r="H89" s="53"/>
      <c r="I89" s="53"/>
      <c r="J89" s="53"/>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102</v>
      </c>
      <c r="N91" s="51" t="s">
        <v>101</v>
      </c>
      <c r="O91" s="51"/>
      <c r="P91" s="51"/>
    </row>
    <row r="92" spans="1:18" ht="15" x14ac:dyDescent="0.2">
      <c r="A92" s="20" t="s">
        <v>95</v>
      </c>
      <c r="B92" s="18"/>
      <c r="C92" s="18"/>
      <c r="D92" s="18"/>
      <c r="E92" s="18"/>
      <c r="F92" s="18"/>
      <c r="G92" s="18"/>
      <c r="H92" s="18"/>
      <c r="I92" s="18"/>
      <c r="J92" s="18"/>
      <c r="K92" s="18"/>
      <c r="L92" s="18"/>
      <c r="M92" s="18"/>
      <c r="N92" s="52" t="s">
        <v>96</v>
      </c>
      <c r="O92" s="52"/>
      <c r="P92" s="52"/>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rgb="FFFFFF00"/>
  </sheetPr>
  <dimension ref="A7:K105"/>
  <sheetViews>
    <sheetView tabSelected="1" topLeftCell="A10" zoomScaleNormal="100" workbookViewId="0">
      <selection activeCell="D13" sqref="D13"/>
    </sheetView>
  </sheetViews>
  <sheetFormatPr baseColWidth="10" defaultColWidth="8.83203125" defaultRowHeight="12.75" x14ac:dyDescent="0.2"/>
  <cols>
    <col min="1" max="1" width="11.1640625" style="34" customWidth="1"/>
    <col min="2" max="2" width="7.6640625" style="40" customWidth="1"/>
    <col min="3" max="3" width="22.83203125" style="67" customWidth="1"/>
    <col min="4" max="4" width="59.1640625" style="38" customWidth="1"/>
    <col min="5" max="5" width="17.6640625" style="71" customWidth="1"/>
    <col min="6" max="16384" width="8.83203125" style="34"/>
  </cols>
  <sheetData>
    <row r="7" spans="1:11" ht="15.6" customHeight="1" x14ac:dyDescent="0.2">
      <c r="A7" s="61" t="s">
        <v>0</v>
      </c>
      <c r="B7" s="62"/>
      <c r="C7" s="62"/>
      <c r="D7" s="62"/>
      <c r="E7" s="62"/>
      <c r="F7" s="35"/>
      <c r="G7" s="35"/>
      <c r="H7" s="35"/>
      <c r="I7" s="35"/>
      <c r="J7" s="35"/>
      <c r="K7" s="35"/>
    </row>
    <row r="8" spans="1:11" ht="15.6" customHeight="1" x14ac:dyDescent="0.2">
      <c r="A8" s="61" t="s">
        <v>110</v>
      </c>
      <c r="B8" s="62"/>
      <c r="C8" s="62"/>
      <c r="D8" s="62"/>
      <c r="E8" s="62"/>
      <c r="F8" s="36"/>
      <c r="G8" s="36"/>
      <c r="H8" s="36"/>
      <c r="I8" s="36"/>
      <c r="J8" s="36"/>
      <c r="K8" s="36"/>
    </row>
    <row r="9" spans="1:11" ht="21" x14ac:dyDescent="0.2">
      <c r="A9" s="61" t="s">
        <v>372</v>
      </c>
      <c r="B9" s="62"/>
      <c r="C9" s="62"/>
      <c r="D9" s="62"/>
      <c r="E9" s="62"/>
    </row>
    <row r="10" spans="1:11" ht="15.6" customHeight="1" x14ac:dyDescent="0.2">
      <c r="A10" s="61" t="s">
        <v>109</v>
      </c>
      <c r="B10" s="62"/>
      <c r="C10" s="62"/>
      <c r="D10" s="62"/>
      <c r="E10" s="62"/>
    </row>
    <row r="11" spans="1:11" ht="34.15" customHeight="1" x14ac:dyDescent="0.25">
      <c r="A11" s="33" t="s">
        <v>104</v>
      </c>
      <c r="B11" s="39" t="s">
        <v>106</v>
      </c>
      <c r="C11" s="64" t="s">
        <v>111</v>
      </c>
      <c r="D11" s="64" t="s">
        <v>105</v>
      </c>
      <c r="E11" s="68" t="s">
        <v>103</v>
      </c>
    </row>
    <row r="12" spans="1:11" ht="49.9" customHeight="1" x14ac:dyDescent="0.2">
      <c r="A12" s="41">
        <v>44935</v>
      </c>
      <c r="B12" s="42" t="s">
        <v>142</v>
      </c>
      <c r="C12" s="65" t="s">
        <v>0</v>
      </c>
      <c r="D12" s="66" t="s">
        <v>138</v>
      </c>
      <c r="E12" s="69">
        <v>1078690.45</v>
      </c>
    </row>
    <row r="13" spans="1:11" ht="49.9" customHeight="1" x14ac:dyDescent="0.2">
      <c r="A13" s="41">
        <v>44935</v>
      </c>
      <c r="B13" s="42" t="s">
        <v>143</v>
      </c>
      <c r="C13" s="65" t="s">
        <v>0</v>
      </c>
      <c r="D13" s="66" t="s">
        <v>144</v>
      </c>
      <c r="E13" s="69">
        <v>5817000</v>
      </c>
    </row>
    <row r="14" spans="1:11" ht="75.599999999999994" customHeight="1" x14ac:dyDescent="0.2">
      <c r="A14" s="41">
        <v>44935</v>
      </c>
      <c r="B14" s="42" t="s">
        <v>145</v>
      </c>
      <c r="C14" s="65" t="s">
        <v>146</v>
      </c>
      <c r="D14" s="66" t="s">
        <v>147</v>
      </c>
      <c r="E14" s="69">
        <v>1193275</v>
      </c>
    </row>
    <row r="15" spans="1:11" ht="69" customHeight="1" x14ac:dyDescent="0.2">
      <c r="A15" s="41">
        <v>45086</v>
      </c>
      <c r="B15" s="42" t="s">
        <v>148</v>
      </c>
      <c r="C15" s="65" t="s">
        <v>149</v>
      </c>
      <c r="D15" s="66" t="s">
        <v>150</v>
      </c>
      <c r="E15" s="69">
        <v>353642.27999999997</v>
      </c>
    </row>
    <row r="16" spans="1:11" ht="75.599999999999994" customHeight="1" x14ac:dyDescent="0.2">
      <c r="A16" s="41">
        <v>45086</v>
      </c>
      <c r="B16" s="42" t="s">
        <v>151</v>
      </c>
      <c r="C16" s="65" t="s">
        <v>152</v>
      </c>
      <c r="D16" s="66" t="s">
        <v>153</v>
      </c>
      <c r="E16" s="69">
        <v>161860.42000000001</v>
      </c>
    </row>
    <row r="17" spans="1:5" ht="57.6" customHeight="1" x14ac:dyDescent="0.2">
      <c r="A17" s="41">
        <v>45086</v>
      </c>
      <c r="B17" s="42" t="s">
        <v>154</v>
      </c>
      <c r="C17" s="65" t="s">
        <v>155</v>
      </c>
      <c r="D17" s="66" t="s">
        <v>156</v>
      </c>
      <c r="E17" s="69">
        <v>1351938.13</v>
      </c>
    </row>
    <row r="18" spans="1:5" ht="49.9" customHeight="1" x14ac:dyDescent="0.2">
      <c r="A18" s="41">
        <v>45086</v>
      </c>
      <c r="B18" s="42" t="s">
        <v>157</v>
      </c>
      <c r="C18" s="65" t="s">
        <v>158</v>
      </c>
      <c r="D18" s="66" t="s">
        <v>159</v>
      </c>
      <c r="E18" s="69">
        <v>773970.26</v>
      </c>
    </row>
    <row r="19" spans="1:5" ht="63.6" customHeight="1" x14ac:dyDescent="0.2">
      <c r="A19" s="41">
        <v>45116</v>
      </c>
      <c r="B19" s="42" t="s">
        <v>160</v>
      </c>
      <c r="C19" s="65" t="s">
        <v>161</v>
      </c>
      <c r="D19" s="66" t="s">
        <v>162</v>
      </c>
      <c r="E19" s="69">
        <v>11552744.58</v>
      </c>
    </row>
    <row r="20" spans="1:5" ht="71.45" customHeight="1" x14ac:dyDescent="0.2">
      <c r="A20" s="41">
        <v>45147</v>
      </c>
      <c r="B20" s="42" t="s">
        <v>163</v>
      </c>
      <c r="C20" s="65" t="s">
        <v>132</v>
      </c>
      <c r="D20" s="66" t="s">
        <v>164</v>
      </c>
      <c r="E20" s="69">
        <v>99120</v>
      </c>
    </row>
    <row r="21" spans="1:5" ht="71.45" customHeight="1" x14ac:dyDescent="0.2">
      <c r="A21" s="41">
        <v>45147</v>
      </c>
      <c r="B21" s="42" t="s">
        <v>165</v>
      </c>
      <c r="C21" s="65" t="s">
        <v>113</v>
      </c>
      <c r="D21" s="66" t="s">
        <v>166</v>
      </c>
      <c r="E21" s="69">
        <v>13272260</v>
      </c>
    </row>
    <row r="22" spans="1:5" ht="49.9" customHeight="1" x14ac:dyDescent="0.2">
      <c r="A22" s="41">
        <v>45147</v>
      </c>
      <c r="B22" s="42" t="s">
        <v>167</v>
      </c>
      <c r="C22" s="65" t="s">
        <v>0</v>
      </c>
      <c r="D22" s="66" t="s">
        <v>168</v>
      </c>
      <c r="E22" s="69">
        <v>9714759</v>
      </c>
    </row>
    <row r="23" spans="1:5" ht="49.9" customHeight="1" x14ac:dyDescent="0.2">
      <c r="A23" s="41">
        <v>45147</v>
      </c>
      <c r="B23" s="42" t="s">
        <v>169</v>
      </c>
      <c r="C23" s="65" t="s">
        <v>170</v>
      </c>
      <c r="D23" s="66" t="s">
        <v>171</v>
      </c>
      <c r="E23" s="69">
        <v>44000</v>
      </c>
    </row>
    <row r="24" spans="1:5" ht="49.9" customHeight="1" x14ac:dyDescent="0.2">
      <c r="A24" s="41">
        <v>45147</v>
      </c>
      <c r="B24" s="42" t="s">
        <v>172</v>
      </c>
      <c r="C24" s="65" t="s">
        <v>114</v>
      </c>
      <c r="D24" s="66" t="s">
        <v>173</v>
      </c>
      <c r="E24" s="69">
        <v>100000</v>
      </c>
    </row>
    <row r="25" spans="1:5" ht="70.150000000000006" customHeight="1" x14ac:dyDescent="0.2">
      <c r="A25" s="41">
        <v>45147</v>
      </c>
      <c r="B25" s="42" t="s">
        <v>174</v>
      </c>
      <c r="C25" s="65" t="s">
        <v>175</v>
      </c>
      <c r="D25" s="66" t="s">
        <v>176</v>
      </c>
      <c r="E25" s="69">
        <v>72768.239999999991</v>
      </c>
    </row>
    <row r="26" spans="1:5" ht="43.9" customHeight="1" x14ac:dyDescent="0.2">
      <c r="A26" s="41">
        <v>45147</v>
      </c>
      <c r="B26" s="42" t="s">
        <v>177</v>
      </c>
      <c r="C26" s="65" t="s">
        <v>0</v>
      </c>
      <c r="D26" s="66" t="s">
        <v>178</v>
      </c>
      <c r="E26" s="69">
        <v>1525768</v>
      </c>
    </row>
    <row r="27" spans="1:5" ht="43.9" customHeight="1" x14ac:dyDescent="0.2">
      <c r="A27" s="41">
        <v>45147</v>
      </c>
      <c r="B27" s="42" t="s">
        <v>179</v>
      </c>
      <c r="C27" s="65" t="s">
        <v>133</v>
      </c>
      <c r="D27" s="66" t="s">
        <v>180</v>
      </c>
      <c r="E27" s="69">
        <v>120354</v>
      </c>
    </row>
    <row r="28" spans="1:5" ht="43.9" customHeight="1" x14ac:dyDescent="0.2">
      <c r="A28" s="41">
        <v>45147</v>
      </c>
      <c r="B28" s="42" t="s">
        <v>181</v>
      </c>
      <c r="C28" s="65" t="s">
        <v>121</v>
      </c>
      <c r="D28" s="66" t="s">
        <v>182</v>
      </c>
      <c r="E28" s="69">
        <v>385862.66</v>
      </c>
    </row>
    <row r="29" spans="1:5" ht="57.6" customHeight="1" x14ac:dyDescent="0.2">
      <c r="A29" s="41">
        <v>45147</v>
      </c>
      <c r="B29" s="42" t="s">
        <v>183</v>
      </c>
      <c r="C29" s="65" t="s">
        <v>0</v>
      </c>
      <c r="D29" s="66" t="s">
        <v>184</v>
      </c>
      <c r="E29" s="69">
        <v>583334</v>
      </c>
    </row>
    <row r="30" spans="1:5" ht="64.900000000000006" customHeight="1" x14ac:dyDescent="0.2">
      <c r="A30" s="41">
        <v>45147</v>
      </c>
      <c r="B30" s="42" t="s">
        <v>185</v>
      </c>
      <c r="C30" s="65" t="s">
        <v>186</v>
      </c>
      <c r="D30" s="66" t="s">
        <v>187</v>
      </c>
      <c r="E30" s="69">
        <v>93583.44</v>
      </c>
    </row>
    <row r="31" spans="1:5" ht="75" customHeight="1" x14ac:dyDescent="0.2">
      <c r="A31" s="41">
        <v>45147</v>
      </c>
      <c r="B31" s="42" t="s">
        <v>188</v>
      </c>
      <c r="C31" s="65" t="s">
        <v>189</v>
      </c>
      <c r="D31" s="66" t="s">
        <v>190</v>
      </c>
      <c r="E31" s="69">
        <v>207394.44</v>
      </c>
    </row>
    <row r="32" spans="1:5" ht="40.15" customHeight="1" x14ac:dyDescent="0.2">
      <c r="A32" s="41">
        <v>45239</v>
      </c>
      <c r="B32" s="42" t="s">
        <v>191</v>
      </c>
      <c r="C32" s="65" t="s">
        <v>133</v>
      </c>
      <c r="D32" s="66" t="s">
        <v>192</v>
      </c>
      <c r="E32" s="69">
        <v>2282090.08</v>
      </c>
    </row>
    <row r="33" spans="1:5" ht="73.150000000000006" customHeight="1" x14ac:dyDescent="0.2">
      <c r="A33" s="41">
        <v>45239</v>
      </c>
      <c r="B33" s="42" t="s">
        <v>193</v>
      </c>
      <c r="C33" s="65" t="s">
        <v>123</v>
      </c>
      <c r="D33" s="66" t="s">
        <v>194</v>
      </c>
      <c r="E33" s="69">
        <v>32570</v>
      </c>
    </row>
    <row r="34" spans="1:5" ht="52.15" customHeight="1" x14ac:dyDescent="0.2">
      <c r="A34" s="41">
        <v>45239</v>
      </c>
      <c r="B34" s="42" t="s">
        <v>195</v>
      </c>
      <c r="C34" s="65" t="s">
        <v>133</v>
      </c>
      <c r="D34" s="66" t="s">
        <v>196</v>
      </c>
      <c r="E34" s="69">
        <v>550000</v>
      </c>
    </row>
    <row r="35" spans="1:5" ht="51.6" customHeight="1" x14ac:dyDescent="0.2">
      <c r="A35" s="41">
        <v>45239</v>
      </c>
      <c r="B35" s="42" t="s">
        <v>197</v>
      </c>
      <c r="C35" s="65" t="s">
        <v>133</v>
      </c>
      <c r="D35" s="66" t="s">
        <v>198</v>
      </c>
      <c r="E35" s="69">
        <v>320000</v>
      </c>
    </row>
    <row r="36" spans="1:5" ht="55.9" customHeight="1" x14ac:dyDescent="0.2">
      <c r="A36" s="41">
        <v>45239</v>
      </c>
      <c r="B36" s="42" t="s">
        <v>199</v>
      </c>
      <c r="C36" s="65" t="s">
        <v>200</v>
      </c>
      <c r="D36" s="66" t="s">
        <v>201</v>
      </c>
      <c r="E36" s="69">
        <v>134832.70000000001</v>
      </c>
    </row>
    <row r="37" spans="1:5" ht="67.150000000000006" customHeight="1" x14ac:dyDescent="0.2">
      <c r="A37" s="41">
        <v>45239</v>
      </c>
      <c r="B37" s="42" t="s">
        <v>202</v>
      </c>
      <c r="C37" s="65" t="s">
        <v>127</v>
      </c>
      <c r="D37" s="66" t="s">
        <v>203</v>
      </c>
      <c r="E37" s="69">
        <v>39129.81</v>
      </c>
    </row>
    <row r="38" spans="1:5" ht="49.9" customHeight="1" x14ac:dyDescent="0.2">
      <c r="A38" s="41">
        <v>45239</v>
      </c>
      <c r="B38" s="42" t="s">
        <v>204</v>
      </c>
      <c r="C38" s="65" t="s">
        <v>205</v>
      </c>
      <c r="D38" s="66" t="s">
        <v>206</v>
      </c>
      <c r="E38" s="69">
        <v>451645</v>
      </c>
    </row>
    <row r="39" spans="1:5" ht="49.9" customHeight="1" x14ac:dyDescent="0.2">
      <c r="A39" s="41">
        <v>45239</v>
      </c>
      <c r="B39" s="42" t="s">
        <v>207</v>
      </c>
      <c r="C39" s="65" t="s">
        <v>117</v>
      </c>
      <c r="D39" s="66" t="s">
        <v>208</v>
      </c>
      <c r="E39" s="69">
        <v>20345.04</v>
      </c>
    </row>
    <row r="40" spans="1:5" ht="58.15" customHeight="1" x14ac:dyDescent="0.2">
      <c r="A40" s="41">
        <v>45239</v>
      </c>
      <c r="B40" s="42" t="s">
        <v>209</v>
      </c>
      <c r="C40" s="65" t="s">
        <v>210</v>
      </c>
      <c r="D40" s="66" t="s">
        <v>211</v>
      </c>
      <c r="E40" s="69">
        <v>10865.88</v>
      </c>
    </row>
    <row r="41" spans="1:5" ht="61.9" customHeight="1" x14ac:dyDescent="0.2">
      <c r="A41" s="41">
        <v>45239</v>
      </c>
      <c r="B41" s="42" t="s">
        <v>212</v>
      </c>
      <c r="C41" s="65" t="s">
        <v>175</v>
      </c>
      <c r="D41" s="66" t="s">
        <v>213</v>
      </c>
      <c r="E41" s="69">
        <v>3899.65</v>
      </c>
    </row>
    <row r="42" spans="1:5" ht="49.9" customHeight="1" x14ac:dyDescent="0.2">
      <c r="A42" s="41">
        <v>45269</v>
      </c>
      <c r="B42" s="42" t="s">
        <v>214</v>
      </c>
      <c r="C42" s="65" t="s">
        <v>215</v>
      </c>
      <c r="D42" s="66" t="s">
        <v>216</v>
      </c>
      <c r="E42" s="69">
        <v>19175</v>
      </c>
    </row>
    <row r="43" spans="1:5" ht="25.9" customHeight="1" x14ac:dyDescent="0.2">
      <c r="A43" s="41">
        <v>45269</v>
      </c>
      <c r="B43" s="42" t="s">
        <v>217</v>
      </c>
      <c r="C43" s="65" t="s">
        <v>0</v>
      </c>
      <c r="D43" s="66" t="s">
        <v>218</v>
      </c>
      <c r="E43" s="69">
        <v>16500</v>
      </c>
    </row>
    <row r="44" spans="1:5" ht="25.9" customHeight="1" x14ac:dyDescent="0.2">
      <c r="A44" s="41">
        <v>45269</v>
      </c>
      <c r="B44" s="42" t="s">
        <v>219</v>
      </c>
      <c r="C44" s="65" t="s">
        <v>0</v>
      </c>
      <c r="D44" s="66" t="s">
        <v>220</v>
      </c>
      <c r="E44" s="69">
        <v>9150</v>
      </c>
    </row>
    <row r="45" spans="1:5" ht="25.9" customHeight="1" x14ac:dyDescent="0.2">
      <c r="A45" s="41">
        <v>45269</v>
      </c>
      <c r="B45" s="42" t="s">
        <v>221</v>
      </c>
      <c r="C45" s="65" t="s">
        <v>0</v>
      </c>
      <c r="D45" s="66" t="s">
        <v>222</v>
      </c>
      <c r="E45" s="69">
        <v>24600</v>
      </c>
    </row>
    <row r="46" spans="1:5" ht="55.15" customHeight="1" x14ac:dyDescent="0.2">
      <c r="A46" s="41">
        <v>45269</v>
      </c>
      <c r="B46" s="42" t="s">
        <v>223</v>
      </c>
      <c r="C46" s="65" t="s">
        <v>128</v>
      </c>
      <c r="D46" s="66" t="s">
        <v>224</v>
      </c>
      <c r="E46" s="69">
        <v>1877621.1</v>
      </c>
    </row>
    <row r="47" spans="1:5" ht="58.15" customHeight="1" x14ac:dyDescent="0.2">
      <c r="A47" s="41">
        <v>45269</v>
      </c>
      <c r="B47" s="42" t="s">
        <v>225</v>
      </c>
      <c r="C47" s="65" t="s">
        <v>116</v>
      </c>
      <c r="D47" s="66" t="s">
        <v>226</v>
      </c>
      <c r="E47" s="69">
        <v>3578549.76</v>
      </c>
    </row>
    <row r="48" spans="1:5" ht="55.15" customHeight="1" x14ac:dyDescent="0.2">
      <c r="A48" s="41">
        <v>45269</v>
      </c>
      <c r="B48" s="42" t="s">
        <v>227</v>
      </c>
      <c r="C48" s="65" t="s">
        <v>122</v>
      </c>
      <c r="D48" s="66" t="s">
        <v>228</v>
      </c>
      <c r="E48" s="69">
        <v>197690.18</v>
      </c>
    </row>
    <row r="49" spans="1:5" ht="52.9" customHeight="1" x14ac:dyDescent="0.2">
      <c r="A49" s="41">
        <v>45269</v>
      </c>
      <c r="B49" s="42" t="s">
        <v>229</v>
      </c>
      <c r="C49" s="65" t="s">
        <v>131</v>
      </c>
      <c r="D49" s="66" t="s">
        <v>230</v>
      </c>
      <c r="E49" s="69">
        <v>2759167</v>
      </c>
    </row>
    <row r="50" spans="1:5" ht="63.6" customHeight="1" x14ac:dyDescent="0.2">
      <c r="A50" s="41">
        <v>45269</v>
      </c>
      <c r="B50" s="42" t="s">
        <v>231</v>
      </c>
      <c r="C50" s="65" t="s">
        <v>232</v>
      </c>
      <c r="D50" s="66" t="s">
        <v>233</v>
      </c>
      <c r="E50" s="69">
        <v>15630</v>
      </c>
    </row>
    <row r="51" spans="1:5" ht="30.6" customHeight="1" x14ac:dyDescent="0.2">
      <c r="A51" s="42" t="s">
        <v>234</v>
      </c>
      <c r="B51" s="42" t="s">
        <v>235</v>
      </c>
      <c r="C51" s="65" t="s">
        <v>0</v>
      </c>
      <c r="D51" s="66" t="s">
        <v>236</v>
      </c>
      <c r="E51" s="69">
        <v>2400</v>
      </c>
    </row>
    <row r="52" spans="1:5" ht="52.15" customHeight="1" x14ac:dyDescent="0.2">
      <c r="A52" s="42" t="s">
        <v>237</v>
      </c>
      <c r="B52" s="42" t="s">
        <v>238</v>
      </c>
      <c r="C52" s="65" t="s">
        <v>239</v>
      </c>
      <c r="D52" s="66" t="s">
        <v>240</v>
      </c>
      <c r="E52" s="69">
        <v>60095</v>
      </c>
    </row>
    <row r="53" spans="1:5" ht="57.6" customHeight="1" x14ac:dyDescent="0.2">
      <c r="A53" s="42" t="s">
        <v>241</v>
      </c>
      <c r="B53" s="42" t="s">
        <v>242</v>
      </c>
      <c r="C53" s="65" t="s">
        <v>134</v>
      </c>
      <c r="D53" s="66" t="s">
        <v>243</v>
      </c>
      <c r="E53" s="69">
        <v>71000000</v>
      </c>
    </row>
    <row r="54" spans="1:5" ht="57.6" customHeight="1" x14ac:dyDescent="0.2">
      <c r="A54" s="42" t="s">
        <v>241</v>
      </c>
      <c r="B54" s="42" t="s">
        <v>244</v>
      </c>
      <c r="C54" s="65" t="s">
        <v>134</v>
      </c>
      <c r="D54" s="66" t="s">
        <v>245</v>
      </c>
      <c r="E54" s="69">
        <v>19425030</v>
      </c>
    </row>
    <row r="55" spans="1:5" ht="43.9" customHeight="1" x14ac:dyDescent="0.2">
      <c r="A55" s="42" t="s">
        <v>241</v>
      </c>
      <c r="B55" s="42" t="s">
        <v>246</v>
      </c>
      <c r="C55" s="65" t="s">
        <v>247</v>
      </c>
      <c r="D55" s="66" t="s">
        <v>248</v>
      </c>
      <c r="E55" s="69">
        <v>64900</v>
      </c>
    </row>
    <row r="56" spans="1:5" ht="60.6" customHeight="1" x14ac:dyDescent="0.2">
      <c r="A56" s="42" t="s">
        <v>241</v>
      </c>
      <c r="B56" s="42" t="s">
        <v>249</v>
      </c>
      <c r="C56" s="65" t="s">
        <v>134</v>
      </c>
      <c r="D56" s="66" t="s">
        <v>250</v>
      </c>
      <c r="E56" s="69">
        <v>3750000</v>
      </c>
    </row>
    <row r="57" spans="1:5" ht="48" customHeight="1" x14ac:dyDescent="0.2">
      <c r="A57" s="42" t="s">
        <v>241</v>
      </c>
      <c r="B57" s="42" t="s">
        <v>251</v>
      </c>
      <c r="C57" s="65" t="s">
        <v>137</v>
      </c>
      <c r="D57" s="66" t="s">
        <v>252</v>
      </c>
      <c r="E57" s="69">
        <v>57330.400000000001</v>
      </c>
    </row>
    <row r="58" spans="1:5" ht="48" customHeight="1" x14ac:dyDescent="0.2">
      <c r="A58" s="42" t="s">
        <v>241</v>
      </c>
      <c r="B58" s="42" t="s">
        <v>253</v>
      </c>
      <c r="C58" s="65" t="s">
        <v>124</v>
      </c>
      <c r="D58" s="66" t="s">
        <v>254</v>
      </c>
      <c r="E58" s="69">
        <v>81078</v>
      </c>
    </row>
    <row r="59" spans="1:5" ht="63.6" customHeight="1" x14ac:dyDescent="0.2">
      <c r="A59" s="42" t="s">
        <v>241</v>
      </c>
      <c r="B59" s="42" t="s">
        <v>255</v>
      </c>
      <c r="C59" s="65" t="s">
        <v>130</v>
      </c>
      <c r="D59" s="66" t="s">
        <v>256</v>
      </c>
      <c r="E59" s="69">
        <v>150479.5</v>
      </c>
    </row>
    <row r="60" spans="1:5" ht="72.599999999999994" customHeight="1" x14ac:dyDescent="0.2">
      <c r="A60" s="42" t="s">
        <v>241</v>
      </c>
      <c r="B60" s="42" t="s">
        <v>257</v>
      </c>
      <c r="C60" s="65" t="s">
        <v>258</v>
      </c>
      <c r="D60" s="66" t="s">
        <v>259</v>
      </c>
      <c r="E60" s="69">
        <v>413585.28</v>
      </c>
    </row>
    <row r="61" spans="1:5" ht="19.899999999999999" customHeight="1" x14ac:dyDescent="0.2">
      <c r="A61" s="42" t="s">
        <v>260</v>
      </c>
      <c r="B61" s="42" t="s">
        <v>261</v>
      </c>
      <c r="C61" s="65" t="s">
        <v>133</v>
      </c>
      <c r="D61" s="66" t="s">
        <v>262</v>
      </c>
      <c r="E61" s="69">
        <v>3948662.24</v>
      </c>
    </row>
    <row r="62" spans="1:5" ht="19.899999999999999" customHeight="1" x14ac:dyDescent="0.2">
      <c r="A62" s="42" t="s">
        <v>260</v>
      </c>
      <c r="B62" s="42" t="s">
        <v>263</v>
      </c>
      <c r="C62" s="65" t="s">
        <v>133</v>
      </c>
      <c r="D62" s="66" t="s">
        <v>264</v>
      </c>
      <c r="E62" s="69">
        <v>158795.32999999999</v>
      </c>
    </row>
    <row r="63" spans="1:5" ht="19.899999999999999" customHeight="1" x14ac:dyDescent="0.2">
      <c r="A63" s="42" t="s">
        <v>260</v>
      </c>
      <c r="B63" s="42" t="s">
        <v>265</v>
      </c>
      <c r="C63" s="65" t="s">
        <v>133</v>
      </c>
      <c r="D63" s="66" t="s">
        <v>266</v>
      </c>
      <c r="E63" s="69">
        <v>18289690.699999999</v>
      </c>
    </row>
    <row r="64" spans="1:5" ht="19.899999999999999" customHeight="1" x14ac:dyDescent="0.2">
      <c r="A64" s="42" t="s">
        <v>260</v>
      </c>
      <c r="B64" s="42" t="s">
        <v>267</v>
      </c>
      <c r="C64" s="65" t="s">
        <v>133</v>
      </c>
      <c r="D64" s="66" t="s">
        <v>268</v>
      </c>
      <c r="E64" s="69">
        <v>1215799.05</v>
      </c>
    </row>
    <row r="65" spans="1:5" ht="19.899999999999999" customHeight="1" x14ac:dyDescent="0.2">
      <c r="A65" s="42" t="s">
        <v>260</v>
      </c>
      <c r="B65" s="42" t="s">
        <v>269</v>
      </c>
      <c r="C65" s="65" t="s">
        <v>133</v>
      </c>
      <c r="D65" s="66" t="s">
        <v>270</v>
      </c>
      <c r="E65" s="69">
        <v>293989.5</v>
      </c>
    </row>
    <row r="66" spans="1:5" ht="19.899999999999999" customHeight="1" x14ac:dyDescent="0.2">
      <c r="A66" s="42" t="s">
        <v>260</v>
      </c>
      <c r="B66" s="42" t="s">
        <v>271</v>
      </c>
      <c r="C66" s="65" t="s">
        <v>0</v>
      </c>
      <c r="D66" s="66" t="s">
        <v>272</v>
      </c>
      <c r="E66" s="69">
        <v>25000</v>
      </c>
    </row>
    <row r="67" spans="1:5" ht="73.150000000000006" customHeight="1" x14ac:dyDescent="0.2">
      <c r="A67" s="42" t="s">
        <v>260</v>
      </c>
      <c r="B67" s="42" t="s">
        <v>273</v>
      </c>
      <c r="C67" s="65" t="s">
        <v>139</v>
      </c>
      <c r="D67" s="66" t="s">
        <v>274</v>
      </c>
      <c r="E67" s="69">
        <v>2615379.46</v>
      </c>
    </row>
    <row r="68" spans="1:5" ht="21" customHeight="1" x14ac:dyDescent="0.2">
      <c r="A68" s="42" t="s">
        <v>260</v>
      </c>
      <c r="B68" s="42" t="s">
        <v>275</v>
      </c>
      <c r="C68" s="65" t="s">
        <v>133</v>
      </c>
      <c r="D68" s="66" t="s">
        <v>276</v>
      </c>
      <c r="E68" s="69">
        <v>23254017.580000002</v>
      </c>
    </row>
    <row r="69" spans="1:5" ht="21" customHeight="1" x14ac:dyDescent="0.2">
      <c r="A69" s="42" t="s">
        <v>260</v>
      </c>
      <c r="B69" s="42" t="s">
        <v>277</v>
      </c>
      <c r="C69" s="65" t="s">
        <v>0</v>
      </c>
      <c r="D69" s="66" t="s">
        <v>278</v>
      </c>
      <c r="E69" s="69">
        <v>2269000</v>
      </c>
    </row>
    <row r="70" spans="1:5" ht="21" customHeight="1" x14ac:dyDescent="0.2">
      <c r="A70" s="42" t="s">
        <v>260</v>
      </c>
      <c r="B70" s="42" t="s">
        <v>279</v>
      </c>
      <c r="C70" s="65" t="s">
        <v>133</v>
      </c>
      <c r="D70" s="66" t="s">
        <v>280</v>
      </c>
      <c r="E70" s="69">
        <v>443866.5</v>
      </c>
    </row>
    <row r="71" spans="1:5" ht="57.6" customHeight="1" x14ac:dyDescent="0.2">
      <c r="A71" s="42" t="s">
        <v>260</v>
      </c>
      <c r="B71" s="42" t="s">
        <v>281</v>
      </c>
      <c r="C71" s="65" t="s">
        <v>135</v>
      </c>
      <c r="D71" s="66" t="s">
        <v>282</v>
      </c>
      <c r="E71" s="69">
        <v>90114</v>
      </c>
    </row>
    <row r="72" spans="1:5" ht="45.6" customHeight="1" x14ac:dyDescent="0.2">
      <c r="A72" s="42" t="s">
        <v>260</v>
      </c>
      <c r="B72" s="42" t="s">
        <v>283</v>
      </c>
      <c r="C72" s="65" t="s">
        <v>284</v>
      </c>
      <c r="D72" s="66" t="s">
        <v>285</v>
      </c>
      <c r="E72" s="69">
        <v>88028</v>
      </c>
    </row>
    <row r="73" spans="1:5" ht="51.6" customHeight="1" x14ac:dyDescent="0.2">
      <c r="A73" s="42" t="s">
        <v>260</v>
      </c>
      <c r="B73" s="42" t="s">
        <v>286</v>
      </c>
      <c r="C73" s="65" t="s">
        <v>287</v>
      </c>
      <c r="D73" s="66" t="s">
        <v>371</v>
      </c>
      <c r="E73" s="69">
        <v>16325.3</v>
      </c>
    </row>
    <row r="74" spans="1:5" ht="21.6" customHeight="1" x14ac:dyDescent="0.2">
      <c r="A74" s="42" t="s">
        <v>288</v>
      </c>
      <c r="B74" s="42" t="s">
        <v>289</v>
      </c>
      <c r="C74" s="65" t="s">
        <v>0</v>
      </c>
      <c r="D74" s="66" t="s">
        <v>290</v>
      </c>
      <c r="E74" s="69">
        <v>252000</v>
      </c>
    </row>
    <row r="75" spans="1:5" ht="21.6" customHeight="1" x14ac:dyDescent="0.2">
      <c r="A75" s="42" t="s">
        <v>288</v>
      </c>
      <c r="B75" s="42" t="s">
        <v>291</v>
      </c>
      <c r="C75" s="65" t="s">
        <v>0</v>
      </c>
      <c r="D75" s="66" t="s">
        <v>292</v>
      </c>
      <c r="E75" s="69">
        <v>331333.65000000002</v>
      </c>
    </row>
    <row r="76" spans="1:5" ht="21.6" customHeight="1" x14ac:dyDescent="0.2">
      <c r="A76" s="42" t="s">
        <v>288</v>
      </c>
      <c r="B76" s="42" t="s">
        <v>293</v>
      </c>
      <c r="C76" s="65" t="s">
        <v>0</v>
      </c>
      <c r="D76" s="66" t="s">
        <v>294</v>
      </c>
      <c r="E76" s="69">
        <v>7000</v>
      </c>
    </row>
    <row r="77" spans="1:5" ht="21.6" customHeight="1" x14ac:dyDescent="0.2">
      <c r="A77" s="42" t="s">
        <v>295</v>
      </c>
      <c r="B77" s="42" t="s">
        <v>296</v>
      </c>
      <c r="C77" s="65" t="s">
        <v>133</v>
      </c>
      <c r="D77" s="66" t="s">
        <v>297</v>
      </c>
      <c r="E77" s="69">
        <v>10710778.289999999</v>
      </c>
    </row>
    <row r="78" spans="1:5" ht="54.6" customHeight="1" x14ac:dyDescent="0.2">
      <c r="A78" s="42" t="s">
        <v>298</v>
      </c>
      <c r="B78" s="42" t="s">
        <v>299</v>
      </c>
      <c r="C78" s="65" t="s">
        <v>141</v>
      </c>
      <c r="D78" s="66" t="s">
        <v>300</v>
      </c>
      <c r="E78" s="69">
        <v>63720</v>
      </c>
    </row>
    <row r="79" spans="1:5" ht="70.900000000000006" customHeight="1" x14ac:dyDescent="0.2">
      <c r="A79" s="42" t="s">
        <v>298</v>
      </c>
      <c r="B79" s="42" t="s">
        <v>301</v>
      </c>
      <c r="C79" s="65" t="s">
        <v>302</v>
      </c>
      <c r="D79" s="66" t="s">
        <v>303</v>
      </c>
      <c r="E79" s="69">
        <v>30000</v>
      </c>
    </row>
    <row r="80" spans="1:5" ht="56.45" customHeight="1" x14ac:dyDescent="0.2">
      <c r="A80" s="42" t="s">
        <v>298</v>
      </c>
      <c r="B80" s="42" t="s">
        <v>304</v>
      </c>
      <c r="C80" s="65" t="s">
        <v>129</v>
      </c>
      <c r="D80" s="66" t="s">
        <v>305</v>
      </c>
      <c r="E80" s="69">
        <v>1500</v>
      </c>
    </row>
    <row r="81" spans="1:5" ht="56.45" customHeight="1" x14ac:dyDescent="0.2">
      <c r="A81" s="42" t="s">
        <v>298</v>
      </c>
      <c r="B81" s="42" t="s">
        <v>306</v>
      </c>
      <c r="C81" s="65" t="s">
        <v>119</v>
      </c>
      <c r="D81" s="66" t="s">
        <v>307</v>
      </c>
      <c r="E81" s="69">
        <v>53100</v>
      </c>
    </row>
    <row r="82" spans="1:5" ht="56.45" customHeight="1" x14ac:dyDescent="0.2">
      <c r="A82" s="42" t="s">
        <v>308</v>
      </c>
      <c r="B82" s="42" t="s">
        <v>309</v>
      </c>
      <c r="C82" s="65" t="s">
        <v>135</v>
      </c>
      <c r="D82" s="66" t="s">
        <v>136</v>
      </c>
      <c r="E82" s="69">
        <v>77329</v>
      </c>
    </row>
    <row r="83" spans="1:5" ht="83.45" customHeight="1" x14ac:dyDescent="0.2">
      <c r="A83" s="42" t="s">
        <v>308</v>
      </c>
      <c r="B83" s="42" t="s">
        <v>310</v>
      </c>
      <c r="C83" s="65" t="s">
        <v>311</v>
      </c>
      <c r="D83" s="66" t="s">
        <v>312</v>
      </c>
      <c r="E83" s="69">
        <v>424800</v>
      </c>
    </row>
    <row r="84" spans="1:5" ht="53.45" customHeight="1" x14ac:dyDescent="0.2">
      <c r="A84" s="42" t="s">
        <v>308</v>
      </c>
      <c r="B84" s="42" t="s">
        <v>313</v>
      </c>
      <c r="C84" s="65" t="s">
        <v>120</v>
      </c>
      <c r="D84" s="66" t="s">
        <v>314</v>
      </c>
      <c r="E84" s="69">
        <v>100000</v>
      </c>
    </row>
    <row r="85" spans="1:5" ht="57.6" customHeight="1" x14ac:dyDescent="0.2">
      <c r="A85" s="42" t="s">
        <v>308</v>
      </c>
      <c r="B85" s="42" t="s">
        <v>315</v>
      </c>
      <c r="C85" s="65" t="s">
        <v>316</v>
      </c>
      <c r="D85" s="66" t="s">
        <v>317</v>
      </c>
      <c r="E85" s="69">
        <v>205000</v>
      </c>
    </row>
    <row r="86" spans="1:5" ht="72" customHeight="1" x14ac:dyDescent="0.2">
      <c r="A86" s="42" t="s">
        <v>318</v>
      </c>
      <c r="B86" s="42" t="s">
        <v>319</v>
      </c>
      <c r="C86" s="65" t="s">
        <v>320</v>
      </c>
      <c r="D86" s="66" t="s">
        <v>321</v>
      </c>
      <c r="E86" s="69">
        <v>1976614.44</v>
      </c>
    </row>
    <row r="87" spans="1:5" ht="63" customHeight="1" x14ac:dyDescent="0.2">
      <c r="A87" s="42" t="s">
        <v>318</v>
      </c>
      <c r="B87" s="42" t="s">
        <v>322</v>
      </c>
      <c r="C87" s="65" t="s">
        <v>323</v>
      </c>
      <c r="D87" s="66" t="s">
        <v>324</v>
      </c>
      <c r="E87" s="69">
        <v>53365.38</v>
      </c>
    </row>
    <row r="88" spans="1:5" ht="63.6" customHeight="1" x14ac:dyDescent="0.2">
      <c r="A88" s="42" t="s">
        <v>318</v>
      </c>
      <c r="B88" s="42" t="s">
        <v>325</v>
      </c>
      <c r="C88" s="65" t="s">
        <v>126</v>
      </c>
      <c r="D88" s="66" t="s">
        <v>326</v>
      </c>
      <c r="E88" s="69">
        <v>10963680</v>
      </c>
    </row>
    <row r="89" spans="1:5" ht="49.9" customHeight="1" x14ac:dyDescent="0.2">
      <c r="A89" s="42" t="s">
        <v>327</v>
      </c>
      <c r="B89" s="42" t="s">
        <v>328</v>
      </c>
      <c r="C89" s="65" t="s">
        <v>132</v>
      </c>
      <c r="D89" s="66" t="s">
        <v>329</v>
      </c>
      <c r="E89" s="69">
        <v>531590</v>
      </c>
    </row>
    <row r="90" spans="1:5" ht="66.599999999999994" customHeight="1" x14ac:dyDescent="0.2">
      <c r="A90" s="42" t="s">
        <v>327</v>
      </c>
      <c r="B90" s="42" t="s">
        <v>330</v>
      </c>
      <c r="C90" s="65" t="s">
        <v>115</v>
      </c>
      <c r="D90" s="66" t="s">
        <v>331</v>
      </c>
      <c r="E90" s="69">
        <v>776077.95</v>
      </c>
    </row>
    <row r="91" spans="1:5" ht="84.6" customHeight="1" x14ac:dyDescent="0.2">
      <c r="A91" s="42" t="s">
        <v>327</v>
      </c>
      <c r="B91" s="42" t="s">
        <v>332</v>
      </c>
      <c r="C91" s="65" t="s">
        <v>333</v>
      </c>
      <c r="D91" s="66" t="s">
        <v>334</v>
      </c>
      <c r="E91" s="69">
        <v>1456492.37</v>
      </c>
    </row>
    <row r="92" spans="1:5" ht="45.6" customHeight="1" x14ac:dyDescent="0.2">
      <c r="A92" s="42" t="s">
        <v>335</v>
      </c>
      <c r="B92" s="42" t="s">
        <v>336</v>
      </c>
      <c r="C92" s="65" t="s">
        <v>337</v>
      </c>
      <c r="D92" s="66" t="s">
        <v>338</v>
      </c>
      <c r="E92" s="69">
        <v>204990</v>
      </c>
    </row>
    <row r="93" spans="1:5" ht="52.15" customHeight="1" x14ac:dyDescent="0.2">
      <c r="A93" s="42" t="s">
        <v>335</v>
      </c>
      <c r="B93" s="42" t="s">
        <v>339</v>
      </c>
      <c r="C93" s="65" t="s">
        <v>337</v>
      </c>
      <c r="D93" s="66" t="s">
        <v>340</v>
      </c>
      <c r="E93" s="69">
        <v>198990</v>
      </c>
    </row>
    <row r="94" spans="1:5" ht="56.45" customHeight="1" x14ac:dyDescent="0.2">
      <c r="A94" s="42" t="s">
        <v>335</v>
      </c>
      <c r="B94" s="42" t="s">
        <v>341</v>
      </c>
      <c r="C94" s="65" t="s">
        <v>342</v>
      </c>
      <c r="D94" s="66" t="s">
        <v>343</v>
      </c>
      <c r="E94" s="69">
        <v>586530.56000000006</v>
      </c>
    </row>
    <row r="95" spans="1:5" ht="48" customHeight="1" x14ac:dyDescent="0.2">
      <c r="A95" s="42" t="s">
        <v>335</v>
      </c>
      <c r="B95" s="42" t="s">
        <v>344</v>
      </c>
      <c r="C95" s="65" t="s">
        <v>345</v>
      </c>
      <c r="D95" s="66" t="s">
        <v>346</v>
      </c>
      <c r="E95" s="69">
        <v>469099.56</v>
      </c>
    </row>
    <row r="96" spans="1:5" ht="64.150000000000006" customHeight="1" x14ac:dyDescent="0.2">
      <c r="A96" s="42" t="s">
        <v>335</v>
      </c>
      <c r="B96" s="42" t="s">
        <v>347</v>
      </c>
      <c r="C96" s="65" t="s">
        <v>348</v>
      </c>
      <c r="D96" s="66" t="s">
        <v>349</v>
      </c>
      <c r="E96" s="69">
        <v>204730</v>
      </c>
    </row>
    <row r="97" spans="1:5" ht="76.900000000000006" customHeight="1" x14ac:dyDescent="0.2">
      <c r="A97" s="42" t="s">
        <v>335</v>
      </c>
      <c r="B97" s="42" t="s">
        <v>350</v>
      </c>
      <c r="C97" s="65" t="s">
        <v>351</v>
      </c>
      <c r="D97" s="66" t="s">
        <v>352</v>
      </c>
      <c r="E97" s="69">
        <v>2020856.2</v>
      </c>
    </row>
    <row r="98" spans="1:5" ht="64.150000000000006" customHeight="1" x14ac:dyDescent="0.2">
      <c r="A98" s="42" t="s">
        <v>353</v>
      </c>
      <c r="B98" s="42" t="s">
        <v>354</v>
      </c>
      <c r="C98" s="65" t="s">
        <v>355</v>
      </c>
      <c r="D98" s="66" t="s">
        <v>356</v>
      </c>
      <c r="E98" s="69">
        <v>1328208</v>
      </c>
    </row>
    <row r="99" spans="1:5" ht="55.15" customHeight="1" x14ac:dyDescent="0.2">
      <c r="A99" s="42" t="s">
        <v>353</v>
      </c>
      <c r="B99" s="42" t="s">
        <v>357</v>
      </c>
      <c r="C99" s="65" t="s">
        <v>125</v>
      </c>
      <c r="D99" s="66" t="s">
        <v>358</v>
      </c>
      <c r="E99" s="69">
        <v>10381.08</v>
      </c>
    </row>
    <row r="100" spans="1:5" ht="48" customHeight="1" x14ac:dyDescent="0.2">
      <c r="A100" s="42" t="s">
        <v>353</v>
      </c>
      <c r="B100" s="42" t="s">
        <v>359</v>
      </c>
      <c r="C100" s="65" t="s">
        <v>118</v>
      </c>
      <c r="D100" s="66" t="s">
        <v>360</v>
      </c>
      <c r="E100" s="69">
        <v>65875</v>
      </c>
    </row>
    <row r="101" spans="1:5" ht="63" customHeight="1" x14ac:dyDescent="0.2">
      <c r="A101" s="42" t="s">
        <v>353</v>
      </c>
      <c r="B101" s="42" t="s">
        <v>361</v>
      </c>
      <c r="C101" s="65" t="s">
        <v>362</v>
      </c>
      <c r="D101" s="66" t="s">
        <v>363</v>
      </c>
      <c r="E101" s="69">
        <v>496256.08</v>
      </c>
    </row>
    <row r="102" spans="1:5" ht="52.9" customHeight="1" x14ac:dyDescent="0.2">
      <c r="A102" s="42" t="s">
        <v>353</v>
      </c>
      <c r="B102" s="42" t="s">
        <v>364</v>
      </c>
      <c r="C102" s="65" t="s">
        <v>141</v>
      </c>
      <c r="D102" s="66" t="s">
        <v>365</v>
      </c>
      <c r="E102" s="69">
        <v>21240</v>
      </c>
    </row>
    <row r="103" spans="1:5" ht="63.6" customHeight="1" x14ac:dyDescent="0.2">
      <c r="A103" s="42" t="s">
        <v>353</v>
      </c>
      <c r="B103" s="42" t="s">
        <v>366</v>
      </c>
      <c r="C103" s="65" t="s">
        <v>140</v>
      </c>
      <c r="D103" s="66" t="s">
        <v>367</v>
      </c>
      <c r="E103" s="69">
        <v>10950</v>
      </c>
    </row>
    <row r="104" spans="1:5" ht="63.6" customHeight="1" x14ac:dyDescent="0.2">
      <c r="A104" s="42" t="s">
        <v>353</v>
      </c>
      <c r="B104" s="42" t="s">
        <v>368</v>
      </c>
      <c r="C104" s="65" t="s">
        <v>369</v>
      </c>
      <c r="D104" s="66" t="s">
        <v>370</v>
      </c>
      <c r="E104" s="69">
        <v>1079416.8</v>
      </c>
    </row>
    <row r="105" spans="1:5" ht="37.15" customHeight="1" x14ac:dyDescent="0.25">
      <c r="A105" s="63" t="s">
        <v>112</v>
      </c>
      <c r="B105" s="63"/>
      <c r="C105" s="63"/>
      <c r="D105" s="63"/>
      <c r="E105" s="70">
        <f>SUM(E12:E104)</f>
        <v>243271256.30000007</v>
      </c>
    </row>
  </sheetData>
  <mergeCells count="5">
    <mergeCell ref="A10:E10"/>
    <mergeCell ref="A7:E7"/>
    <mergeCell ref="A8:E8"/>
    <mergeCell ref="A9:E9"/>
    <mergeCell ref="A105:D105"/>
  </mergeCells>
  <pageMargins left="0.28000000000000003" right="0.17" top="0.34" bottom="0.37" header="0.3" footer="0.3"/>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2023-10-03T15:36:11Z</cp:lastPrinted>
  <dcterms:created xsi:type="dcterms:W3CDTF">2022-09-16T14:51:44Z</dcterms:created>
  <dcterms:modified xsi:type="dcterms:W3CDTF">2023-10-04T12:55:49Z</dcterms:modified>
</cp:coreProperties>
</file>