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3\Portal Transparencia\Octubre\Presupuesto\"/>
    </mc:Choice>
  </mc:AlternateContent>
  <xr:revisionPtr revIDLastSave="0" documentId="13_ncr:1_{1EC95962-BE7C-455E-B315-A4A29A52284D}" xr6:coauthVersionLast="47" xr6:coauthVersionMax="47" xr10:uidLastSave="{00000000-0000-0000-0000-000000000000}"/>
  <bookViews>
    <workbookView xWindow="-120" yWindow="-120" windowWidth="20730" windowHeight="11160" xr2:uid="{FC1906C0-413A-4D5D-8CDD-37ECD67BC6BF}"/>
  </bookViews>
  <sheets>
    <sheet name="0001" sheetId="2" r:id="rId1"/>
    <sheet name="listado de los lib." sheetId="3" r:id="rId2"/>
  </sheets>
  <externalReferences>
    <externalReference r:id="rId3"/>
  </externalReferences>
  <definedNames>
    <definedName name="_xlnm.Print_Area" localSheetId="0">'0001'!$A$1:$P$92</definedName>
    <definedName name="_xlnm.Print_Area" localSheetId="1">'listado de los lib.'!$A$1:$E$138</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9" i="3" l="1"/>
  <c r="P13" i="2" l="1"/>
  <c r="C84" i="2" l="1"/>
  <c r="C83" i="2" s="1"/>
  <c r="B84" i="2"/>
  <c r="B83" i="2" s="1"/>
  <c r="C82" i="2"/>
  <c r="B82" i="2"/>
  <c r="C81" i="2"/>
  <c r="B81" i="2"/>
  <c r="C79" i="2"/>
  <c r="B79" i="2"/>
  <c r="C78" i="2"/>
  <c r="B78" i="2"/>
  <c r="C75" i="2"/>
  <c r="B75" i="2"/>
  <c r="C74" i="2"/>
  <c r="B74" i="2"/>
  <c r="C73" i="2"/>
  <c r="B73" i="2"/>
  <c r="C71" i="2"/>
  <c r="B71" i="2"/>
  <c r="C70" i="2"/>
  <c r="B70" i="2"/>
  <c r="C68" i="2"/>
  <c r="B68" i="2"/>
  <c r="C67" i="2"/>
  <c r="B67" i="2"/>
  <c r="C53" i="2"/>
  <c r="B53" i="2"/>
  <c r="C52" i="2"/>
  <c r="B52" i="2"/>
  <c r="C51" i="2"/>
  <c r="B51" i="2"/>
  <c r="C50" i="2"/>
  <c r="B50" i="2"/>
  <c r="C48" i="2"/>
  <c r="B48" i="2"/>
  <c r="C44" i="2"/>
  <c r="B44" i="2"/>
  <c r="C43" i="2"/>
  <c r="B43" i="2"/>
  <c r="C41" i="2"/>
  <c r="B41" i="2"/>
  <c r="B18" i="2"/>
  <c r="C16" i="2"/>
  <c r="C12" i="2" s="1"/>
  <c r="B16" i="2"/>
  <c r="N83" i="2"/>
  <c r="M83" i="2"/>
  <c r="I83" i="2"/>
  <c r="G83" i="2"/>
  <c r="F83" i="2"/>
  <c r="E83" i="2"/>
  <c r="D84" i="2"/>
  <c r="D83" i="2" s="1"/>
  <c r="L83" i="2"/>
  <c r="K83" i="2"/>
  <c r="J83" i="2"/>
  <c r="H83" i="2"/>
  <c r="D82" i="2"/>
  <c r="N80" i="2"/>
  <c r="M80" i="2"/>
  <c r="L80" i="2"/>
  <c r="I80" i="2"/>
  <c r="H80" i="2"/>
  <c r="E80" i="2"/>
  <c r="D81" i="2"/>
  <c r="K80" i="2"/>
  <c r="F80" i="2"/>
  <c r="I77" i="2"/>
  <c r="D79" i="2"/>
  <c r="N77" i="2"/>
  <c r="M77" i="2"/>
  <c r="K77" i="2"/>
  <c r="G77" i="2"/>
  <c r="F77" i="2"/>
  <c r="E77" i="2"/>
  <c r="D78" i="2"/>
  <c r="L77" i="2"/>
  <c r="D75" i="2"/>
  <c r="K72" i="2"/>
  <c r="J72" i="2"/>
  <c r="D74" i="2"/>
  <c r="N72" i="2"/>
  <c r="M72" i="2"/>
  <c r="L72" i="2"/>
  <c r="H72" i="2"/>
  <c r="E72" i="2"/>
  <c r="D73" i="2"/>
  <c r="L69" i="2"/>
  <c r="D71" i="2"/>
  <c r="N69" i="2"/>
  <c r="J69" i="2"/>
  <c r="I69" i="2"/>
  <c r="H69" i="2"/>
  <c r="G69" i="2"/>
  <c r="D70" i="2"/>
  <c r="K69" i="2"/>
  <c r="F69" i="2"/>
  <c r="D68" i="2"/>
  <c r="D67" i="2"/>
  <c r="M64" i="2"/>
  <c r="E64" i="2"/>
  <c r="L64" i="2"/>
  <c r="J64" i="2"/>
  <c r="I54" i="2"/>
  <c r="L54" i="2"/>
  <c r="M54" i="2"/>
  <c r="H54" i="2"/>
  <c r="E54" i="2"/>
  <c r="D53" i="2"/>
  <c r="D52" i="2"/>
  <c r="D51" i="2"/>
  <c r="D50" i="2"/>
  <c r="M47" i="2"/>
  <c r="E47" i="2"/>
  <c r="K47" i="2"/>
  <c r="D48" i="2"/>
  <c r="D44" i="2"/>
  <c r="D43" i="2"/>
  <c r="H38" i="2"/>
  <c r="D41" i="2"/>
  <c r="G38" i="2"/>
  <c r="J38" i="2"/>
  <c r="N28" i="2"/>
  <c r="F28" i="2"/>
  <c r="D18" i="2"/>
  <c r="L18" i="2"/>
  <c r="D16" i="2"/>
  <c r="D12" i="2" s="1"/>
  <c r="N12" i="2"/>
  <c r="I12" i="2"/>
  <c r="L12" i="2"/>
  <c r="F12" i="2"/>
  <c r="D80" i="2" l="1"/>
  <c r="C80" i="2"/>
  <c r="B69" i="2"/>
  <c r="C38" i="2"/>
  <c r="D69" i="2"/>
  <c r="C72" i="2"/>
  <c r="F76" i="2"/>
  <c r="B77" i="2"/>
  <c r="B47" i="2"/>
  <c r="D64" i="2"/>
  <c r="B80" i="2"/>
  <c r="D77" i="2"/>
  <c r="D54" i="2"/>
  <c r="D72" i="2"/>
  <c r="C64" i="2"/>
  <c r="C69" i="2"/>
  <c r="C47" i="2"/>
  <c r="C77" i="2"/>
  <c r="K76" i="2"/>
  <c r="L76" i="2"/>
  <c r="E28" i="2"/>
  <c r="M28" i="2"/>
  <c r="F54" i="2"/>
  <c r="N54" i="2"/>
  <c r="K54" i="2"/>
  <c r="B12" i="2"/>
  <c r="J12" i="2"/>
  <c r="H28" i="2"/>
  <c r="J47" i="2"/>
  <c r="I47" i="2"/>
  <c r="F47" i="2"/>
  <c r="N47" i="2"/>
  <c r="G72" i="2"/>
  <c r="E76" i="2"/>
  <c r="M76" i="2"/>
  <c r="J77" i="2"/>
  <c r="F18" i="2"/>
  <c r="N18" i="2"/>
  <c r="K18" i="2"/>
  <c r="E38" i="2"/>
  <c r="M38" i="2"/>
  <c r="D38" i="2"/>
  <c r="L38" i="2"/>
  <c r="I38" i="2"/>
  <c r="H47" i="2"/>
  <c r="I64" i="2"/>
  <c r="F64" i="2"/>
  <c r="N64" i="2"/>
  <c r="K64" i="2"/>
  <c r="N76" i="2"/>
  <c r="I76" i="2"/>
  <c r="B38" i="2"/>
  <c r="H12" i="2"/>
  <c r="E12" i="2"/>
  <c r="M12" i="2"/>
  <c r="F38" i="2"/>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G12" i="2"/>
  <c r="J18" i="2"/>
  <c r="G47" i="2"/>
  <c r="D47" i="2"/>
  <c r="L47" i="2"/>
  <c r="H64" i="2"/>
  <c r="F72" i="2"/>
  <c r="B54" i="2"/>
  <c r="O77" i="2"/>
  <c r="C76" i="2" l="1"/>
  <c r="D76" i="2"/>
  <c r="F85" i="2"/>
  <c r="B76" i="2"/>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<sst xmlns="http://schemas.openxmlformats.org/spreadsheetml/2006/main" count="442" uniqueCount="325">
  <si>
    <t>MINISTERIO DE CULTURA</t>
  </si>
  <si>
    <t xml:space="preserve"> DIRECCION FINANCIERA / DEPARTAMENTO DE PRESUPUESTO</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</si>
  <si>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</si>
  <si>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</si>
  <si>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</si>
  <si>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</si>
  <si>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</si>
  <si>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</si>
  <si>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</si>
  <si>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</si>
  <si>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</si>
  <si>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</si>
  <si>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</si>
  <si>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</si>
  <si>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</si>
  <si>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</si>
  <si>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</si>
  <si>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</si>
  <si>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</si>
  <si>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</si>
  <si>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</si>
  <si>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</si>
  <si>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</si>
  <si>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</si>
  <si>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</si>
  <si>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</si>
  <si>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</si>
  <si>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</si>
  <si>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</si>
  <si>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</si>
  <si>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</si>
  <si>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</si>
  <si>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</si>
  <si>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</si>
  <si>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</si>
  <si>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</si>
  <si>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</si>
  <si>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</si>
  <si>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</si>
  <si>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</si>
  <si>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</si>
  <si>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</si>
  <si>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</si>
  <si>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</si>
  <si>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</si>
  <si>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</si>
  <si>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</si>
  <si>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</si>
  <si>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</si>
  <si>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</si>
  <si>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</si>
  <si>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</si>
  <si>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</si>
  <si>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</si>
  <si>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</si>
  <si>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</si>
  <si>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</si>
  <si>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</si>
  <si>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</si>
  <si>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</si>
  <si>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</si>
  <si>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</si>
  <si>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</si>
  <si>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</si>
  <si>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</si>
  <si>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</si>
  <si>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</si>
  <si>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</si>
  <si>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</si>
  <si>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</si>
  <si>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</si>
  <si>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</si>
  <si>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</si>
  <si>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</si>
  <si>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</si>
  <si>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</si>
  <si>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</si>
  <si>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</si>
  <si>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</si>
  <si>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</si>
  <si>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</si>
  <si>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</si>
  <si>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</si>
  <si>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</si>
  <si>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</si>
  <si>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</si>
  <si>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</si>
  <si>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</si>
  <si>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</si>
  <si>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</si>
  <si>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</si>
  <si>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</si>
  <si>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</si>
  <si>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</si>
  <si>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</si>
  <si>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</si>
  <si>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</si>
  <si>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</si>
  <si>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</si>
  <si>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</si>
  <si>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 FLORINDA MATRILLE LAJARA</t>
  </si>
  <si>
    <t xml:space="preserve"> JUANA VILLAR</t>
  </si>
  <si>
    <t>Año 2023</t>
  </si>
  <si>
    <r>
      <rPr>
        <b/>
        <sz val="8"/>
        <color theme="1"/>
        <rFont val="Calibri"/>
        <family val="2"/>
        <scheme val="minor"/>
      </rPr>
      <t xml:space="preserve">FUENTE </t>
    </r>
    <r>
      <rPr>
        <sz val="8"/>
        <color theme="1"/>
        <rFont val="Calibri"/>
        <family val="2"/>
        <scheme val="minor"/>
      </rPr>
      <t>: Sistema Integrado de Gestión Financiera  (SIGEF)</t>
    </r>
  </si>
  <si>
    <t xml:space="preserve">UNIDAD EJECUTORA 0001 	</t>
  </si>
  <si>
    <t>En RD$1,800,474,740.19</t>
  </si>
  <si>
    <t>DESDE EL 01 AL 31 DE OCTUBRE 2023</t>
  </si>
  <si>
    <t>Fecha</t>
  </si>
  <si>
    <t>LIB.</t>
  </si>
  <si>
    <t xml:space="preserve">Beneficiario </t>
  </si>
  <si>
    <t xml:space="preserve">Descripcion </t>
  </si>
  <si>
    <t>Monto</t>
  </si>
  <si>
    <t>TRANSFERENCIA A FAVOR DE DIRECCION DE CULTURA DOMINICANA EN EL EXTERIOR, CORRESPONDIENTE AL MES DE SEPTIEMBRE 2023, SEGUN ANEXOS.</t>
  </si>
  <si>
    <t>TRANSFERENCIA A FAVOR DE ACTIVIDADES CULTURALES, CORRESPONDIENTE AL MES DE SEPTIEMBRE 2023</t>
  </si>
  <si>
    <t>PEYPAC C POR A</t>
  </si>
  <si>
    <t>PAGO FACT B1500000060, POR SERVICIOS DE CORRECCION DE FILTRACIONES EN MUROS DE LOS BAÑOS DEL MUSEO DE HISTORIA Y GEOGRAFIA, UBICADO EN LA PLAZA DE LA CULTURA JUAN PABLO DUARTE, PROCESO CULTURA-UC-CD-2023-0102, SEGUN ANEXOS.</t>
  </si>
  <si>
    <t>JOSE PIO SANTANA HERRERA</t>
  </si>
  <si>
    <t>PAGO FACT B1500000362, POR SERVICIOS DE NOTARIO PUBLICO PARA EL LEVANTAMIENTO Y REPARACION DE ACTOS DE COMPROBACION EN EL DISTRITO NACIONAL. PROCESO CULTURA-DAF-CM-2023-0022. SEGUN ANEXOS.</t>
  </si>
  <si>
    <t>PAGO FACT B1500001257, POR SERVICIO DE ALQUILER DE GRUAS Y CAMIONES PARA MOVILIZACIONES EN LA SEDE Y DEPENDENCIAS DE ACTIVOS PARA DESCARGO HACIA BIENES NACIONALES. PROCESO CULTURA-UC-CD-2023-0077. SEGUN ANEXOS.</t>
  </si>
  <si>
    <t>SERVICIOS DE MANTENIMIENTO PREVENTIVO Y REPARACION DE LOS VEHICULOS PERTENECIENTE A LA FLOTILLA VEHICULAR DE ESTE MINISTERIO, PROC. CULT CCC-PEEX-2022-0001, ORDEN 2022-00399, SEGUN ANEXOS.</t>
  </si>
  <si>
    <t>CUB.07 Y FINAL DE LA CERTIFICACION No. CO-0001318-2021, ADENDUM CO-0000856-2022, ADENDUM CO-0002390-2022, ADENDUM CO-0001978-2023, REMOZAMIENTO Y REPARACION DE LA PLAZA DE LA CULT. (ITEM1), PROC. CULT. CCC-CP-2020-0015, SEGUN ANEXOS.</t>
  </si>
  <si>
    <t>AGENCIA DE VIAJES MILENA TOURS, SRL</t>
  </si>
  <si>
    <t>PAGO FACT B1500005693 POR SERVICIO DE ALQUILERES DE VEHICULOS PARA LA FIL 2023. PROCESO CULTURA-DAF-CM-2023-0044. SEGUN ANEXOS.</t>
  </si>
  <si>
    <t>PAGO POR SERVICIOS DE IMPRESIONES VARIAS A REQUERIMIENTO (TALONARIO DE RECIBOS PARA SER UTILIZADOS EN LOS FONDOS OPERATIVOS DE LA 25a FIL  Y FESTIVAL INTER. DE TEATRO 2023, Y TARJETAS DE PRESENT). PROCESO CULTURA-UC-CD-2023-0040. SEGUN ANEXOS.</t>
  </si>
  <si>
    <t>SALDO FACT- B1500000209 MENOS AVAN. 20% DE LA CERT. CONT.BS-0008731-2023, CONTRATACION DE CONSTRUCCION EFIMERA, EQUIPAMIENTO DE PABELLONES Y AREAS EXT. P/ LA 25a. FERIA INT. DEL LIBRO STO.DGO. 2023, PROC. CULT. CCC-CP-2023-0007 OR.2023-00200, SEGUN ANEXOS</t>
  </si>
  <si>
    <t>PAGO FACT.B1500000208 Y AVANCE B1500000209 MENOS AVAN. 20% DE LA CERT. CONT.BS-0008731-2023, CONTRATACION DE CONSTRUCCION EFIMERA, EQUIPAMIENTO DE PABELLONES Y AREAS EXT. P/ LA 25a. FIL. INT. DEL LIBRO STO.DGO. 2023, PROC. CULT. CCC-CP-2023-0007 OR.2023-0</t>
  </si>
  <si>
    <t>ADQUISICION DE AGUA, PARA USO DE LOS EMPLEADOS DE LA SEDE Y DEPENDENCIAS DE ESTE MINISTERIO, PROCESO CULTURA DAF-CM-2022-0031, ORDEN 2022-00231, SEGUN ANEXOS.</t>
  </si>
  <si>
    <t>OFICINA DE COORDINACION PRESIDENCIAL</t>
  </si>
  <si>
    <t>PAGO CORRESP. A GASTOS COMPRA BOLETOS AEREOS DE ESTE MINIC. REALIZADOS A TRAVES DE LA OFIC. DE COORDINACION PRESIDENCIAL P/ INVITADOS INT.A LA 25a. FIL STO. DGO. 2023 DEL 25 DE AGOSTO AL 04 DE SEPT. 2023 PLAZA DE LA CULT. JUAN PABLO DUARTE, SEGUN ANEXOS.</t>
  </si>
  <si>
    <t>P/DIF.SDO. FIJO SEP.2023 - PROG.01</t>
  </si>
  <si>
    <t>B&amp;F MERCANTIL, SRL</t>
  </si>
  <si>
    <t>PAGO FACT B1500000671, POR SUMINISTRO DE MATERIALES ELECTRICOS, DE PLOMERIA Y OTROS, PARA LA ADECUCACION DE LAS AREAS A &amp; B, BIBLIOTECA MOVIL, BAÑOS PORTATILES CARPAS DE SEGURIDAD Y TRANSP. EN EL MARCO DE LA CELEBRACION DE LA FIL 2023. SEGUN ANEXOS.</t>
  </si>
  <si>
    <t>ACADEMIA DOMINICANA DE LA LENGUA</t>
  </si>
  <si>
    <t>TRANSFERENCIA A FAVOR DE LA ACADEMIA DOMINICANA DE LA LENGUA, CORRESPONDIENTE A LA SUBVENCION DEL MES DE OCTUBRE 2023, SEGUN ANEXOS.</t>
  </si>
  <si>
    <t>TRANSFERENCIA A FAVOR DE CORPORACION ESTATAL DE RADIO Y TELEVISION (CERTV), CORRESPONDIENTE AL MES DE OCTUBRE 2023, PARA PAGO DE NOMINA Y APORTE PARA GASTOS ADMINISTRATIVOS Y ENERGIA ELECTRICA</t>
  </si>
  <si>
    <t>INSTITUTO DUARTIANO</t>
  </si>
  <si>
    <t>TRANFERENCIA A FAVOR DEL INSTITUTO DUARTIANO, CORRESPONDIENTE A GASTOS CORRIENTES Y PAGO DE NOMINA DEL MES DE OCTUBRE 2023</t>
  </si>
  <si>
    <t>AYUNTAMIENTO DEL DISTRITO NACIONAL</t>
  </si>
  <si>
    <t>PAGO POR SERVICIOS DE RECOGIDA DE BASURA DE ESTE MINISTERIO DE CULTURA Y SUS DEPENDENCIAS, CORRESPONDIENTE AL MES DE OCTUBRE 2023</t>
  </si>
  <si>
    <t>PAGO FACTURAS B1500403283 Y B1500407033, POR SERVICIOS DE ENERGIA ELECTRICA DE LAS DEPENDENCIAS, CENTRO NACIONAL DE DOCUMENTOS (CENACOD) Y CENTRO CULTURAL MARIA MONTEZ(BARAHON), CORRESPONDOENTE AL MES DE AGOSTO 2023</t>
  </si>
  <si>
    <t>P/VIATICOS D/PAIS SEPT.2023 - PROG.01</t>
  </si>
  <si>
    <t>PANTEON DE LA PATRIA</t>
  </si>
  <si>
    <t>TRANSFERENCIA A FAVOR DEL PANTEON DE LA PATRIA, CORRESPONDIENTE AL MES DE OCTUBRE 2023</t>
  </si>
  <si>
    <t>TRANSFERENCIA A FAVOR DE (2) BANDAS DE MUSICA MUNICIPALES, CORRESPONDIENTE AL MES DE OCTUBRE 2023</t>
  </si>
  <si>
    <t>PAGO FACTURA B1500000681, POR SERVICIO DE MONTAJE DEL AREA DE ALIMENTOS Y BEBIDAS PARA LA 25a FERIA INTERNACIONAL DEL LIBRO SANTO DOMINGO 2023, PROCESO CULTURA-DAF-CM-2023-0054, ORDEN DE COMPRA CULTURA-2023-00243</t>
  </si>
  <si>
    <t>PAGO FACTURA No. B1500000076 POR SERVICIOS DE ALQUILER DE VALLAS DE SEGURIDAD PARA LA 25a FERIA INTERNACIONAL DEL LIBRO SANTO DOMINGO 2023, PROCESO CULTURA-DAF-CM-2023-0036, ORDEN DE COMPRA 2023-00215, SEGUN ANEXOS</t>
  </si>
  <si>
    <t>13/10/2023</t>
  </si>
  <si>
    <t>PREMIO ANUAL DE LITERATURA 2023.</t>
  </si>
  <si>
    <t>LIZA ORTEGA ARQUITECTOS, SRL</t>
  </si>
  <si>
    <t>PAGO FACTURA B1500000013 Y B1500000014 DEL CONTRATO BS-0009510-2023, PROC CULTURA-CCC-PEOR-2023-0005, POR CONTRAT. DE DISEÑO, CONST EFIMERA, PRODUCCION Y ELAB. DE CONTENIDO, FUNCIONAMIENTO Y MANT. DEL PABELLON DE LA IMAGINACION  PARA  LA 25a FIL 2023, ANE</t>
  </si>
  <si>
    <t>16/10/2023</t>
  </si>
  <si>
    <t>2do.PAGO 60% DE LA CERT. DE CONT. BS-0008566-2023, REALIZACION Y EJECUCION DE LA PRODUCCION GRAL. DE LA 25a. FIL.  STO. DGO.2023 DISEÑO Y MONTAJE DE VARIOS PABELLONES, PROC-CULT.CCC-PEOR-2023-0002, OR. 2023-00154, SEGUN ANEXOS.</t>
  </si>
  <si>
    <t>17/10/2023</t>
  </si>
  <si>
    <t>PAGO FACTURA B1500000182 POR ADQUISICION DE BASES DE PEDESTAL Y DE PARED PARA TV DE DIFERENTES DIMENSIONES UTILIZADAS EN LA 25a FERIA INTERNACIONAL DEL IBRO 2023, PROCESO CULTURA-UC-CD-2023-0083, ORDEN DE COMPRA 2023-00233, SEGUN ANEXOS</t>
  </si>
  <si>
    <t>JARDIN ILUSIONES S A</t>
  </si>
  <si>
    <t>PAGO FACT B1500002156, POR ADQUISICION DE CORONA DE FLORES, PARA EL TRASLADO DE LOS RESTOS DE ABIGAIL MEJIA AL PANTEON DE LA PATRIA, PROCESO CULTURA-DAF-CM-2023-0001, ORDEN 2023-00109, SEGUN ANEXOS</t>
  </si>
  <si>
    <t>PAGO FACTURA B1500000405 POR ADQUISICION DE RADIOS DE COMUNICACION PARA SER UTILIZADOS EN LAS ACTIVIDADES DE ESTE MINISTERIO(FIL2023), PROCESO CULTURA -UC-CD-2023-0073, ORDEN DE COMPRA 2023-00288, SEGUN ANEXOS</t>
  </si>
  <si>
    <t>IRIS ARMONIA PEÑA MINAYA</t>
  </si>
  <si>
    <t>PAGO FACTURA B1500000091, POR SERVICIOS DE NOTARIO PUBLICO PARA LA PREPARACION DE ACTOS DE COMPROBACION EN EL DISTRITO NACIONAL, PROCESO CULTURA-DAF-CM-2023-0004, ORDEN DE COMPRA 2023-00088, SEGUN ANEXOS</t>
  </si>
  <si>
    <t>PAGO FACTURA B1500001616, POR LA CONFECCION DE BANDERAS NACIONALES E INSTITUCIONALES Y LA ADQUISICION DE ASTAS PARA USO DE ESTE MINISTERIO Y DEPENDENCIAS, PROCESO CULTURA-DAF-CM-2023-0049, ORDEN DE COMPRA 2023-00236, SEGUN ANEXOS</t>
  </si>
  <si>
    <t>TRANSFERENCIA A FAVOR DE TEATRO ORQUESTAL DOMINICANO, CORRESPONDIENTE AL MES DE OCTUBRE 2023</t>
  </si>
  <si>
    <t>TRANSFERENCIA A FAVOR DE CORO DE CAMARA KORIBE, CORRESPONDIENTE AL MES DE OCTUBRE 2023</t>
  </si>
  <si>
    <t>CORPORACION DEL ACUEDUCTO Y ALCANTARILLADO DE SANTO DOMINGO</t>
  </si>
  <si>
    <t>PAGO POR SERVICIOS DE AGUA POTABLE DE ESTE MINISTERIO DE CULTURA Y SUS DEPENDENCIAS, CORRESPONDIENTE AL MES DE OCTUBRE 2023</t>
  </si>
  <si>
    <t>ACADEMIA DOMINICANA DE LA HISTORIA</t>
  </si>
  <si>
    <t>TRANSFERENCIA A FAVOR DE LA   ACADEMIA DOMINICANA DE LA HISTORIA, CORRESPONDIENTE AL MES DE OCTUBRE 2023</t>
  </si>
  <si>
    <t>PAGO SUELDO FIJO OCTUBRE 2023-P11</t>
  </si>
  <si>
    <t>PAGO SUELDO FIJO OCTUBRE 2023-P13</t>
  </si>
  <si>
    <t>INST NAC DE AGUAS POTABLES Y ALCATARILLADOS</t>
  </si>
  <si>
    <t>PAGO FACT. B1500317517, POR SUMINISTRO DE AGUA CORRESPONDIENTE AL   MES DE SEPTIEMBRE 2023 DEL INMUEBLE DONDE ESTA UBICADA LA CASA DE LA CULTURA MARIA MONTES EN LA PROVINCIA BARAHONA, DEPENDENCIA DE ESTE MINISTERIO DE CULTURA, SEGUN ANEXO</t>
  </si>
  <si>
    <t>FUNDACION HEROES DE CONSTANZA MAIMON Y ESTERO HONDO</t>
  </si>
  <si>
    <t>TRANSFERENCIA A FAVOR DE (1) ASFL DEL SECTOR CULTURAL, CORRESPONDIENTE A LAS SUBVENCION DE LOS MESES  DE JUNIO Y JULIO 2023, SEGUN ANEXOS.</t>
  </si>
  <si>
    <t>TRANSFERENCIA A FAVOR DE (1) ASFL DEL SECTOR CULTURAL, CORRESPONDIENTE A LAS SUBVENCION DEL MES  DE  MAYO 2023, SEGUN ANEXOS.</t>
  </si>
  <si>
    <t>ARCHIVO GRAL DE LA NACION</t>
  </si>
  <si>
    <t>TRANSFERENCIA A FAVOR DEL ARCHIVO GENERAL DE LA NACION (AGN), PARA CUBRIR GASTOS DE CAPITAL CORRESPONDIENTE AL MES DE OCTUBRE 2023, SEGUN ANEXOS.</t>
  </si>
  <si>
    <t>TRANSFERENCIA A FAVOR DEL ARCHIVO GENERAL DE LA NACION (AGN), CORRESPONDIENTE A LA SUBVENCION POR GASTOS Y PAGO DE NOMINA, MES DE OCTUBRE 2023, SEGUN ANEXOS.</t>
  </si>
  <si>
    <t>PAGO TRAMITE DE PENSION OCTUBRE 2023</t>
  </si>
  <si>
    <t>TRANSFERENCIA A FAVOR DE PROYECTOS CULTURALES, CORRESPONDIENTE AL MES DE OCTUBRE 2023</t>
  </si>
  <si>
    <t>PAGO CARACTER EVENTUAL OCTUBRE 2023</t>
  </si>
  <si>
    <t>PAGO INTERINATO OCTUBRE 2023</t>
  </si>
  <si>
    <t>ADQUISICION DE MOBILIARIOS, PARA USO DE LA SEDE Y SUS DEPENDENCIAS PROCESO CULT.DAF-CM-223-0033, ORDEN 2023-00186, SEGUN ANEXOS.</t>
  </si>
  <si>
    <t>SERVICIOS DE IMPRESION, ENCUADERNACION Y ROTULACION DE MATERIALES DIVERSOS, PARA VARIAS ACTIVIDADES DE LA SEDE Y DEPENDENCIAS DE ESTE MINC. PROC. CULT.CCC-CP-2022-0025, SEGUN ANEXOS.</t>
  </si>
  <si>
    <t>18/10/2023</t>
  </si>
  <si>
    <t>EMPRESA DISTRIBUIDORA DE ELECTRICIDAD DEL ESTE S A</t>
  </si>
  <si>
    <t>PAGO SERVICIOS DE ENERGIA ELECTRICA DE ESTE MINISTERIO DE CULTURA Y SUS DEPENDENCIAS, CORRESPONDIENTE AL MES DE SEPTIEMBRE 2023, SEGUN ANEXOS</t>
  </si>
  <si>
    <t>PAGO FACTURA No. B1500054498, POR SERVICIOS DE INTERNET MOVIL Y TELEFONICAS DE LAS FLOTAS DE ESTE MINISTERIO DE CULTURA, CORRESPONDIENTE AL MES DE SEPTIEMBRE 2023 (TELEFONO LOCAL Y SERVICIOS DE INTERNET Y TELEVISION POR CABLE), SEGUN ANEXOS.</t>
  </si>
  <si>
    <t>PAGO PRIMA DE TRANSPORTE OCTUBRE 2023</t>
  </si>
  <si>
    <t>PAGO VIATICO DENTRO DEL PAIS SEPTIEMBRE 2023</t>
  </si>
  <si>
    <t>PAGO VIATICO DENTRO DEL PAIS OCTUBRE 2023</t>
  </si>
  <si>
    <t>CORPORACION DE ACUEDUCTO Y ALCANTARILLADO DE SANTIAGO</t>
  </si>
  <si>
    <t>PAGO FACTURA No B1500028965, POR SERVICIOS DE AGUA Y BASURA DEL GRAN TEATRO DEL CIBAO, DEPENDENCIA DE ESTE MINISTERIO DE CULTURA, UBICADA EN LA REGION NORTE, CORRESPONDIENTE AL MES DE SEPTIEMBRE 2023, SEGUN ANEXOS</t>
  </si>
  <si>
    <t>AYUNTAMIENTO DEL MUNICIPIO DE SANTIAGO</t>
  </si>
  <si>
    <t>PAGO FACTS B1500005281 Y B1500005272, POR SERVICIOS DE RECOGIDA DE BASURA DE LAS DEPENDENCIAS DE ESTE MINISTERIO DE CULTURA, UBIADAS EN LA REGION NORTE, CORRESPONDIENTE AL MES DE OCTUBRE 2023, SEGUN ANEXOS</t>
  </si>
  <si>
    <t>CONTRATACION DE SERVICIO DE LIMPIEZA Y RECOLECCION DE DESECHOS SOLIDOS EN EL TRANSCURSO DE LA 25a. FIL 2023, PROC. CULT. UC-CD-2023-0053, OR. 2023-00283, SEGUN ANEXOS.</t>
  </si>
  <si>
    <t>PAGO COMPENSACION SEGURIDAD OCTUBRE 2023</t>
  </si>
  <si>
    <t>PAGO PERIODO PROBATORIO OCTUBRE 2023</t>
  </si>
  <si>
    <t>PAGO HORAS EXTRAORDINARIAS AGOSTO 2023-P01</t>
  </si>
  <si>
    <t>ADQUISICION DE PODIUM PARA SER UTILIZADOS EN LAS DIFERENTES ACTIVIDADES REALIZADAS POR LA SEDE Y DEPENDENCIAS DE ESTE MINISTERIO, PROCESO CULTURA-UC-CD-2022-0205, ORDEN  2022-00442, FACTURA B1500000413, SEGUN ANEXOS</t>
  </si>
  <si>
    <t>PAGO FACT B1500008703, POR PUBLICACION EL DIA 25 DE AGOSTO 2023, PROMOCIONANDO LA 25a FIL 2023, DE ACUERDO AL PROCESO CULTURA-CCC-PEPB-2023-0001. SEGUN ANEXOS.</t>
  </si>
  <si>
    <t>SUMINISTRO DE GASOIL, PARA PLANTAS ELECTRICAS DE LA SEDE Y CINEMATECA EN LA PLAZA DE LA CULTURA, PROC. CULT.UC-CD-2023-00118, ORDEN 2023-00311, SEGUN ANEXOS.</t>
  </si>
  <si>
    <t>GRUPO DIARIO LIBRE S A</t>
  </si>
  <si>
    <t>PAGO FACT B1500002590, POR PUBLICACION LOS DIAS 21,22,24 Y 25 DE AGOSTO 2023, PROMOCIONANDO LA 25a FERIA INTERNACIONAL DEL LIBRO, DE ACUERDO A PROCESO CULTURA-CCC-PEPB-2023-0001 Y ORDEN DE COMPRA 2023-00280</t>
  </si>
  <si>
    <t>PAGO FACT B1500000162 DE LA CERT CO-0001120-2019, ADENDUM CO-0001641-2023 PARA ADECUACION DE DUCTERIAS DEL AUDITORIO ENRIQUILLO SANCHEZ Y LAS AREAS DEL VICEMINISTERIO DE PATRIMONIO CULTURAL, SEGUN ANEXOS</t>
  </si>
  <si>
    <t>19/10/2023</t>
  </si>
  <si>
    <t>PAGO SUPLENCIA OCTUBRE 2023</t>
  </si>
  <si>
    <t>PAGO SUELDO FIJO OCTUBRE 2023-P01</t>
  </si>
  <si>
    <t>COMPANIA DOMINICANA DE TELEFONOS C POR A</t>
  </si>
  <si>
    <t>PAGO SERV. TELEFONICOS Y FLOTAS  DE ESTE MINC Y SUS DEPENDENCIAS, CORRESPONDIENTE AL MES DE SEPTIEMBRE 2023 Y MES DE OCTUBRE 2023 DEL PATRONATO DE LA CIUDAD COLONIAL Y DEL PANTEON DE LA PATRIA(SERVICIO LARGA DISTANCIA, TEL. LOCAL, INTERNET Y TV POR CABLE.</t>
  </si>
  <si>
    <t>PAGO POR SERVICIOS DE CATERING PARA VARIAS ACTIVIDADES DE ESTE MINISTERIO  Y SUS DEPENDENCIAS, PROCESO CULTURA -UC-CD-2023-0069, ORDEN 2023-00180, FACTS B1500001828, B1500001737, B1500001671, SEGUN ANEXOS</t>
  </si>
  <si>
    <t>PAGO FACTURA B1500065078, POR ADQUISICION DE MEDICAMENTOS E INSUMOS PARA USO EN LA UNIDAD MEDICA DEL MINISTERIO DE CULTURA, PROCESO CULTURA-UC-CD-2023-0104, ORDEN DE COMPRA 2023-00312, SEGUN ANEXOS</t>
  </si>
  <si>
    <t>ADQ. DE PLANTAS ORNAMENTALES (PALMA ARECA) TARROS DECORATIVOS, P/ AMBIENTACION EN DIFERENTES AREAS DE LA PLAZA DE LA CULT. CELEBRACION DE LA FERIA INTERNACIONAL DEL LIBRO 2023, PROC. CULT.UC-CD-2023-0081, OR.2023-00240, SEGUN ANEXOS.</t>
  </si>
  <si>
    <t>P/EMPLEADO TEMPORALES - OCT. 2023 - PROG.01</t>
  </si>
  <si>
    <t>PAGO FACTURA B1500048225, POR ADQUISICION DE TICKETS DE COMBUSTIBLE PREPAGADOS(GASOLINA), CORRESPONDIENTE AL TRIMESTRE SEPTIEMBRE-NOVIEMBRE 2023, PROCESO CULTURA-CCC-CP-2023-0013, CONTRATO BS-0011471-2023, SEGUN ANEXOS</t>
  </si>
  <si>
    <t>DIRECCION GENERAL DE CINE</t>
  </si>
  <si>
    <t>TRANSFERENCIA   A FAVOR DE LA DIRECCION GENERAL DE CINE, POR CONCEPTO DE GASTOS CORRIENTES Y NOMINA DEL MES DE OCTUBRE 2023, SEGUN ANEXOS</t>
  </si>
  <si>
    <t>EDENORTE DOMINICANA S A</t>
  </si>
  <si>
    <t>PAGO SERVICIOS DE ENERGIA ELECTRICA DE LAS DEPENDENCIAS DE ESTE MINISTERIO DE CULTURA EN LA REGION NORTE, CORRESPONDIENTE AL MES DE SEPTIEMBRE 2023, SEGUN ANEXOS</t>
  </si>
  <si>
    <t>TRANSFERENCIA A FAVOR DE (4) SFL DEL SECTOR CULTURAL, CORRESPONDIENTE A LAS SUBVENCION DEL MES DE AGOSTO02023, SEGUN ANEXOS.</t>
  </si>
  <si>
    <t>TRANSFERENCIA A FAVOR DE (12) ASFL DEL SECTOR CULTURAL, CORRESPONDIENTE AL MES DE SEPTIEMBRE 2023, SEGUN ANEXOS.</t>
  </si>
  <si>
    <t>PAGO POR SERV. DE PUBLICIDAD RADIAL EN LA EMISORA ZOL 106.5 FM, EN LOS PROG. EL MISMO GOLPE Y EL SOL DE LA TARDE, LOS DIAS 21 AL 31 DE AGOSTO Y EL 01 DE SEPTIEMBRE 2023. PROMOCIONANDO LA 25a FIL 2023. PROC CULTURA-CCC-PEPB-2023-0001.</t>
  </si>
  <si>
    <t>PAGO FACTURA B1500000737, POR ADQUISICION DE MATERIAL GASTABLE PARA USO DE LA FIL SANTO DOMINGO 2023, MEDIANTE ORDEN DE COMPRE CULTUR-2023-00270, PROCESO CULTURA-DAF-CM-2023-0051, SEGUN ANEXOS</t>
  </si>
  <si>
    <t>PAGO, POR PUBLICACION LOS DIAS DEL 21,22,24 Y 25 DE AGOSTO 2023, PROMOCIONANDO LA 25a FERIA INTERNACIONAL DEL LIBRO, DE ACUERDO AL PROCESO CULTURA-CCC-PEPB-2023-0001.ORDEN 2023-00279, SEGUN ANEXOS.</t>
  </si>
  <si>
    <t>PAGO FACT B1500001283, POR ADQUISICION DE EQUIPOS INFORMATICOS Y OTROS PARA USO EN LA 25a FIL 2023. ORDEN DE COMPRA CULTURA-2023-00253. PROCESO CULTURA-DAF-CM-2023-0045. SEGUN ANEXOS.</t>
  </si>
  <si>
    <t>PAGO FACTB1500000292 POR ADQUISICION DE EQUIPOS AUDIOVISUALES PARA USO EN LA 25a FIL 2023, MEDIANTE ORDEN DE COMPRA CULTURA-2023-00251, PROCESO CULTURA-DAF-CM-2023-0045</t>
  </si>
  <si>
    <t>CONSTRUCTORA INALSA, EIRL</t>
  </si>
  <si>
    <t>PAGO 20% DEL CONTRATO No. CO-0001851-2023, ADENDUM No. CO-0002152-2023 PARA LA HABILITACION DE LOS MUSEOS DEL HOMBRE DOMINICANO E HISTORIA Y GEOGRAFIA LOTE I, PROCESO CULTURA-CCC-CP-2022-0022., SEGUN ANEXOS</t>
  </si>
  <si>
    <t>PAGO 20% DE LA CERT DE CONTRATO No. BS-0012259-2023, POR HOSPEDAJE PARA LAS PERSONAS QUE PARTICIPARAN EN LAS ACTIVIDADES DEL FITE RD 2023, EN LA PROVINCIA DE SANTIAGO, ITEM 1, PROCESO CULTURA -CCC-PEEX-2023-0003, SEGUN ANEXOS</t>
  </si>
  <si>
    <t>20/10/2023</t>
  </si>
  <si>
    <t>PAGO FACT B1500002076, POR ADQUISICION DE EQUIPOS INFORMATICOS PARA USO EN LA 25a FIL 2023, MEDIANTE ORDEN DE COMPRA CULTURA-2023-00254, PROCESO CULTURA-DAF-CM-2023-0045, SEGUN ANEXOS.</t>
  </si>
  <si>
    <t>PAGO RETROACTIVO SEPTIEMBRE 2023</t>
  </si>
  <si>
    <t>PAGO ADICIONAL EMP. TEMPORAL OCT. 2023-P01</t>
  </si>
  <si>
    <t>PAGO FACTS E450000000153 Y E450000000154, POR SERVICIO DE INTERNET PREMIUM PROVISIONAL E INTERNET FIJO CORPORATIVO, UTILIZADO POR 22 DIAS, CON MOTIVO A LA REALIZACION DE LA FIL 2023, SEGUN ANEXOS.</t>
  </si>
  <si>
    <t>PAGO FACTURA B1500000639, POR ADQUISICION DE MATERIAL GASTABLE PARA LA FIL SANTO DOMINGO 2023, MEDIANTE ORDEN DE COMPRA CULTURA-2023-00269, PROCESO CULTURA-DAF-CM-2023-0051, SEGUN ANEXOS</t>
  </si>
  <si>
    <t>PAGO FACT B1500000502, POR ADQUISICION DE MATERIAL GASTABLE PARA USO EN LA FIL 2023, MEDIANTE ORDEN DE COMPRA CULTURA-2023-00273, PROCESO CULTURA-DAF-CM-2023-0051. SEGUN ANEXOS.</t>
  </si>
  <si>
    <t>PAGO FACT B1500001847 POR ADQUISICION DE EQUIPOS AUDIOVISUALES, INFORMATICOS Y OTROS PARA USO DE LA 25a FIL 2023, MEDIANTE ORDEN DE COMPRA CULTURA-2023-00252, PROCESO CULTURA-DAF-CM-2023-0045, SEGUN ANEXOS</t>
  </si>
  <si>
    <t>23/10/2023</t>
  </si>
  <si>
    <t>PAGO VIATICO DENTRO DEL PAIS OCTUBRE 2023-P01</t>
  </si>
  <si>
    <t>PAGO FACTURA B1500001286 POR ADQUISICION DE MATERIAL GASTABLE DIVERSOS PARA LA 25a FIL 2023, MEDIANTE ORDEN DE COMPRA CULTURA -2023-00272, PROCESO CULTURA-DAF-CM-2023-0051, SEGUN ANEXOS</t>
  </si>
  <si>
    <t>PAGO FACTURA B1500000764 POR ADQUISICION DE MATERIAL GASTABLE DIVERSOS  PARA LA 25a. FIL. 2023 MEDIANTE ORDEN 2023-00268,PROCESO CULT. DAF-CM-2023-0051 SEGUN ANEXOS.</t>
  </si>
  <si>
    <t>BANDA DE MUSICA VICENTE NOBLE</t>
  </si>
  <si>
    <t>TRANSFERENCIAS A FAVOR DE BANDA DE MUSICA MUNICIPAL, VICENTE NOBLE CORRESPONDIENTE A LA SUBVENCION DE LOS MESES DE SEPTIEMBRE Y OCTUBRE 2023, SEGUN ANEXOS.</t>
  </si>
  <si>
    <t>PAGO FACTURA B1500000316, POR CONCEPTO DE COMPRA DE 350 LATAS DE TE FRIO DE 4 LIBRAS PARA USO DE LA 25a  FIL SANTO DOMINGO 2023 PROCESO CULTURA-DAF-CM-2023-0055, MEDIANTE ORDEN DE COMPRA CULTURA 2023-00296, SEGUN ANEXOS</t>
  </si>
  <si>
    <t>QE SUPLIDORES, SRL</t>
  </si>
  <si>
    <t>PAGO FACTURA B1500000167 POR CONCEPTO DE COMPRA DE CAFE, AZUCAR Y CREMORA PARA USO DE LA 25a FIL SANTO DOMINGO 2023, PROCESO CULTURA-DAF-CM-2023-0055, MEDIANTE ORDEN DE COMPRA CULTURA-2023-00295, SEGUN ANEXOS</t>
  </si>
  <si>
    <t>PAGO FACTURA B1500003564, POR ADQUISICION DE MATERIALES DE LIMPIEZA PARA USO EN LA FIL 2023, PROCESO CULTURA-DAF-CM-2023-0051, ORDEN DE COMPRA 2023-00271, SEGUN ANEXOS</t>
  </si>
  <si>
    <t>MERCANTIL RAMI SRL</t>
  </si>
  <si>
    <t>PAGO FACTURA B1500000648, POR ADQUISICION DE 61 PLANCHAS DE PLAYWOOD DE 3/4 Y 25 PLANCHAS DE 1/2 PARA USO EN LA 25a FIL SANTO DGO 2023, PROCESO CULTURA-UC-CD-2023-0097, ORDEN DE COMPRA 2023-00290, SEGUN ANEXOS</t>
  </si>
  <si>
    <t>PAGO FACT B1500000210, POR CONTRATACION DE SERVICIOS DE CATERING PARA DIALOGO CULTURAL EN LA ALDEA SANTA ROSA DE LIMA, LA ROMANA, EL 30 DE SEPTIEMBRE 2023, PROCESO CULTURA-UC-CD-2023-0053. SEGUN ANEXOS.</t>
  </si>
  <si>
    <t>BANDA DE MUSICA DE DUVERGE</t>
  </si>
  <si>
    <t>TRASNFERENCIAS A FAVOR DE LA BANDA DE MUSICA MUNICIPAL DE DUVERGE, CORRESPONDIENTE A LA SUBVENCION DEL MES DE OCTUBRE 2023, SEGUN ANEXOS.</t>
  </si>
  <si>
    <t>SERVICIO DE PERIFONEO, PARA LA FERIA INERNACIONAL DEL LIBRO SANTO DOMINGO 2023, PROC. CULT. UC-CD-2023-0086, ORDEN 2023-00242, SEGUN ANEXOS.</t>
  </si>
  <si>
    <t>24/10/2023</t>
  </si>
  <si>
    <t>CUB.3, MENOS AMORT. DE 20% CO-0001485-2021, ADENDUM CO-0001892-2022, ADENDUM CO-0002101-2023 POR READEC, DEL ITEM 3:REP. DE BELAS ARTES DE STGO Y ITEM 4: REP. DEL EDIF DE BELLAS ARTES DE PTO PTA, FACTURA B1500000061 CESION DE CREDITO A INFACT, SRL, SEGUN</t>
  </si>
  <si>
    <t>PAGO FACT No.E400000000067 POR ADQUISICION DE CABLES PARA EQUIPOS AUDIOVISUALES, INFORMATICOS Y OTROS PARA USO EN LA 25a FIL 2023, MEDIANTE ORDEN DE COMPRA CULTURA -2023-00255, PROCESO CULTURA-DAF-CM-2023-0045, SEGUN ANEXOS</t>
  </si>
  <si>
    <t>25/10/2023</t>
  </si>
  <si>
    <t>PAGO FACTURA B1500000437, POR ADQUISICION DE FUNDAS KRAFT CON ASA GENERICA 7C PARA SER UTILIZADOS EN LA 25a FIL SANTO DOMINGO 2023, PROCESO CULTURA-UC-CD-2023-0095, ORDEN CULTURA-2023-00284, SEGUN ANEXOS</t>
  </si>
  <si>
    <t>HUMANO SEGUROS S A</t>
  </si>
  <si>
    <t>PAGO FACT B1500029699, POR SEGURO DE SALUD COMPLEMENTARIO DE LOS EMPLEADOS DEL MINISTERIO DE CULTURA, CORRESPONDIENTE AL MES DE OCTUBRE DEL 2023, SEGUN ANEXOS</t>
  </si>
  <si>
    <t>26/10/2023</t>
  </si>
  <si>
    <t>SERVICIOS E INSTALACIONES TECNICAS S A</t>
  </si>
  <si>
    <t>SERVICIOS DE MANTENIMIENTO Y REPARACIONES MENORES EN LOS ELEVDORES Y MONTACARGAS DEL MUSEO DE HOMBRE DOMINICANO, MUSEO DE ARTE MODERNO, MUSEO DE HISTORIA Y GEOGRAFIA, PROCESO CULTURA-CCC-PEPU-2022-0003, ORDEN CULTURA-2022-00437, FACT B1500002877, ANEXA</t>
  </si>
  <si>
    <t>LAVANDERIA ROYAL C POR A</t>
  </si>
  <si>
    <t>PAGO FACTURAS B1500000918, B1500000934, B1500000933 Y B1500000932, POR SERVICIO DE LAVADO Y PLANCHADO DE DIVERSOS ARTICULOS PARA USO EN A INSTITUCION, PROCESO CULTURA-UC-CD-2023-0080, ORDEN 2023-00234, SEGUN ANEXOS</t>
  </si>
  <si>
    <t>27/10/2023</t>
  </si>
  <si>
    <t>PAGO INDEMNIZACION A EX-EMPLEADOS</t>
  </si>
  <si>
    <t>PAGO VACACIONES A EX-EMPLEADOS</t>
  </si>
  <si>
    <t>30/10/2023</t>
  </si>
  <si>
    <t>TRANSFERENCIA A FAVOR DE 30 ASFL DEL SECTOR CULTURAL, CORRESPONDIENTE AL MES DE OCTUBRE 2023</t>
  </si>
  <si>
    <t>TRANSFERENCIA A FAVOR DE 2 ASFL DEL SECTOR CULTURAL, CORRESPONDIENTE AL MES DE AGOSTO 2023</t>
  </si>
  <si>
    <t>TRANSFERENCIA A FAVOR DE LA CASA ARTESANAL DE BAYAGUANA, ASFL DEL SECTOR CULTURAL, CORRESPONDIENTE A LA SUBVENCION DE LOS MESES DE ENERO   A  JULIO 2023, SEGUN ANEXOS.</t>
  </si>
  <si>
    <t>TRANSFERENCIA A FAVOR DE LA FUNDACION VIVE EN ARMONIA A TRTAVES DE LAS ARTES, ASFL DEL SECTOR CULTURAL, CORRESPONDIENTE A LA SUBVENCION DEL MES DE SEPTIEMBRE 2023, SEGUN ANEXOS.</t>
  </si>
  <si>
    <t>TRANSFERENCIA A FAVOR DE (5) ASFL DEL SECTOR CULTURAL, CORRESPONDIENTE A LA SUBVENCION DEL MES DE SEPTIEMBRE 2023, SEGUN ANEXOS.</t>
  </si>
  <si>
    <t>31/10/2023</t>
  </si>
  <si>
    <t>PAGO 4 CONT. No.BS-0002677-2023, MENOS AMORT. 20%, SERVICIOS DE CONSULTORIA DE PLAN DE COMUNICACIONES, CAMPAÑAS CREATIVAS, SERVICIOS DIGITALES Y MONITOREO DE CAMPAÑA DE POSICIONAMIENTO, PROYECTO FIL 2023  PROC. CULT.CCC-CP-2022-0033, OR.2023-00014, SEGUN</t>
  </si>
  <si>
    <t>TOTAL</t>
  </si>
  <si>
    <t>DAF TRADING, SRL</t>
  </si>
  <si>
    <t>MAGNA MOTORS, SA</t>
  </si>
  <si>
    <t>COMPAÑÍA ARMENTEROS DE CONSTRUCCIONES CIVILES, SRL</t>
  </si>
  <si>
    <t>MADE GÓMEZ GRUPO DE IMPRESIÓN, SRL</t>
  </si>
  <si>
    <t>CONSTRUCTORA MEJÍA DRAIBY, SRL</t>
  </si>
  <si>
    <t>AGUA CRISTAL, SA</t>
  </si>
  <si>
    <t xml:space="preserve"> BENEFICIARIOS</t>
  </si>
  <si>
    <t>CORPORACIÓN ESTATAL DE RADIO Y TELEVISIÓN (CERTV)</t>
  </si>
  <si>
    <t>EDESUR DOMINICANA, S.A</t>
  </si>
  <si>
    <t>BENEFICIARIOS</t>
  </si>
  <si>
    <t>PINK IGUANA, SRL</t>
  </si>
  <si>
    <t>A M R LIGHTING DE SING, SRL</t>
  </si>
  <si>
    <t>CHIPS TEJEDA, SRL</t>
  </si>
  <si>
    <t>SOLUCIONES CORPORATIVAS (SOLUCORP), SRL</t>
  </si>
  <si>
    <t>COSMOS MEDIA TELEVISION, SRL</t>
  </si>
  <si>
    <t>BANDERAS GLOBAL HC, SRL</t>
  </si>
  <si>
    <t>FLOW, SRL</t>
  </si>
  <si>
    <t>GENIUS PRINT GRAPHIC, SRL</t>
  </si>
  <si>
    <t>ALTICE DOMINICANA, SA</t>
  </si>
  <si>
    <t>EXPERCLEAN PRISAM, SRL</t>
  </si>
  <si>
    <t>OBELCA, SRL</t>
  </si>
  <si>
    <t>EDITORA LISTIN DIARIO, SA</t>
  </si>
  <si>
    <t>AMPARO COMBUSTIBLE, SRL</t>
  </si>
  <si>
    <t>SAEG ENGINEERING GROUP, SRL</t>
  </si>
  <si>
    <t>A FUEGO LENTO, SRL</t>
  </si>
  <si>
    <t>GRUPO CAROL SAS</t>
  </si>
  <si>
    <t>VIMEG VISUAL MEDIA GROUP, SRL</t>
  </si>
  <si>
    <t>SIGMA PETROLEUM CORP, SRL.</t>
  </si>
  <si>
    <t>RADIO CADENA COMERCIAL, SRL</t>
  </si>
  <si>
    <t>VELEZ IMPORT, SRL</t>
  </si>
  <si>
    <t>EDITORA HOY, SAS</t>
  </si>
  <si>
    <t>PROVESOL PROVEEDORES DE SOLUCIONES, SRL</t>
  </si>
  <si>
    <t>EL PRIMO COMERCIAL, SRL</t>
  </si>
  <si>
    <t>CARIDELPA, SA</t>
  </si>
  <si>
    <t>CENTROXPERT STE, SRL</t>
  </si>
  <si>
    <t>INVERSIONES TEJEDA VALERA FD, SRL</t>
  </si>
  <si>
    <t>ALLINONESUPPLY, SRL</t>
  </si>
  <si>
    <t>RAMIREZ &amp; MOJICA ENVOY PACK COURIER EXPRESS, SRL</t>
  </si>
  <si>
    <t>PROLIMDES COMERCIAL, SRL</t>
  </si>
  <si>
    <t>SUPLIGENSA, SRL</t>
  </si>
  <si>
    <t>UVRO SOLUCIONES EMPRESARIALES, SRL</t>
  </si>
  <si>
    <t>GTG INDUSTRIAL, SRL</t>
  </si>
  <si>
    <t>DIOGENES PEREZ</t>
  </si>
  <si>
    <t>DIMENSIÓN VISUAL PRODUCTORA DE TELEVISIÓN, SRL</t>
  </si>
  <si>
    <t>CECOMSA, SRL</t>
  </si>
  <si>
    <t>CASA ARTESANAL DE BAYAGUANA CARTDEBA</t>
  </si>
  <si>
    <t>FUNDACIÓN VIVE EN ARMONÍA A TRAVÉS DE LAS ARTES FUNDARMONIARTES</t>
  </si>
  <si>
    <t>MOM, SRL</t>
  </si>
  <si>
    <t xml:space="preserve">Ejecución de Gastos y Aplicaciones Financieras </t>
  </si>
  <si>
    <t>LISTADO DE LIBRAMIENTOS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</si>
</sst>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19"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74">
    <xf numFmtId="0" fontId="0" fillId="0" borderId="0" xfId="0"/>
    <xf numFmtId="0" fontId="0" fillId="0" borderId="0" xfId="0"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165" fontId="8" fillId="0" borderId="0" xfId="0" applyNumberFormat="1" applyFont="1" applyAlignment="1">
      <alignment vertical="center"/>
    </xf>
    <xf numFmtId="0" fontId="9" fillId="0" borderId="0" xfId="0" applyFont="1" applyAlignment="1">
      <alignment horizontal="left" vertical="center"/>
    </xf>
    <xf numFmtId="4" fontId="9" fillId="0" borderId="0" xfId="0" applyNumberFormat="1" applyFont="1" applyAlignment="1">
      <alignment vertical="center"/>
    </xf>
    <xf numFmtId="0" fontId="9" fillId="0" borderId="0" xfId="0" applyFont="1" applyAlignment="1">
      <alignment horizontal="left" vertical="center" wrapText="1"/>
    </xf>
    <xf numFmtId="0" fontId="0" fillId="0" borderId="9" xfId="0" applyBorder="1" applyAlignment="1">
      <alignment vertical="center"/>
    </xf>
    <xf numFmtId="0" fontId="9"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2" borderId="10" xfId="0" applyFont="1" applyFill="1" applyBorder="1" applyAlignment="1">
      <alignment vertical="center"/>
    </xf>
    <xf numFmtId="0" fontId="6" fillId="0" borderId="0" xfId="0" applyFont="1" applyAlignment="1">
      <alignment vertical="center"/>
    </xf>
    <xf numFmtId="4" fontId="8" fillId="0" borderId="0" xfId="0" applyNumberFormat="1" applyFont="1" applyAlignment="1">
      <alignment vertical="center"/>
    </xf>
    <xf numFmtId="4" fontId="7" fillId="2" borderId="10" xfId="0" applyNumberFormat="1" applyFont="1" applyFill="1" applyBorder="1" applyAlignment="1">
      <alignment vertical="center"/>
    </xf>
    <xf numFmtId="0" fontId="1"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9"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xf>
    <xf numFmtId="165" fontId="11" fillId="0" borderId="0" xfId="0" applyNumberFormat="1" applyFont="1" applyAlignment="1">
      <alignment vertical="center"/>
    </xf>
    <xf numFmtId="165" fontId="12" fillId="0" borderId="8" xfId="0" applyNumberFormat="1" applyFont="1" applyBorder="1" applyAlignment="1">
      <alignment vertical="center"/>
    </xf>
    <xf numFmtId="0" fontId="12" fillId="0" borderId="0" xfId="0" applyFont="1" applyAlignment="1">
      <alignment horizontal="left" vertical="center" wrapText="1"/>
    </xf>
    <xf numFmtId="4" fontId="12" fillId="0" borderId="0" xfId="0" applyNumberFormat="1" applyFont="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wrapText="1"/>
    </xf>
    <xf numFmtId="4" fontId="12" fillId="0" borderId="8" xfId="0" applyNumberFormat="1" applyFont="1" applyBorder="1" applyAlignment="1">
      <alignment vertical="center"/>
    </xf>
    <xf numFmtId="0" fontId="0" fillId="5" borderId="0" xfId="0" applyFill="1"/>
    <xf numFmtId="0" fontId="13" fillId="5" borderId="0" xfId="0" applyFont="1" applyFill="1" applyAlignment="1">
      <alignment vertical="center" wrapText="1" readingOrder="1"/>
    </xf>
    <xf numFmtId="0" fontId="14" fillId="5" borderId="0" xfId="0" applyFont="1" applyFill="1" applyAlignment="1">
      <alignment vertical="center" wrapText="1" readingOrder="1"/>
    </xf>
    <xf numFmtId="4" fontId="0" fillId="0" borderId="0" xfId="0" applyNumberFormat="1" applyAlignment="1">
      <alignment vertical="center"/>
    </xf>
    <xf numFmtId="0" fontId="0" fillId="5" borderId="0" xfId="0" applyFill="1" applyAlignment="1">
      <alignment vertical="center"/>
    </xf>
    <xf numFmtId="40" fontId="0" fillId="0" borderId="0" xfId="0" applyNumberFormat="1" applyAlignment="1">
      <alignment vertical="center"/>
    </xf>
    <xf numFmtId="40" fontId="0" fillId="5" borderId="0" xfId="0" applyNumberFormat="1" applyFill="1"/>
    <xf numFmtId="0" fontId="6" fillId="0" borderId="0" xfId="0" applyFont="1" applyAlignment="1">
      <alignment horizontal="left" vertical="center"/>
    </xf>
    <xf numFmtId="4" fontId="0" fillId="5" borderId="0" xfId="0" applyNumberFormat="1" applyFill="1"/>
    <xf numFmtId="0" fontId="5" fillId="5" borderId="1" xfId="0" applyFont="1" applyFill="1" applyBorder="1" applyAlignment="1">
      <alignment horizontal="center" vertical="center" wrapText="1" readingOrder="1"/>
    </xf>
    <xf numFmtId="0" fontId="5" fillId="5" borderId="0" xfId="0" applyFont="1" applyFill="1" applyAlignment="1">
      <alignment horizontal="center" vertical="center" wrapText="1" readingOrder="1"/>
    </xf>
    <xf numFmtId="0" fontId="4" fillId="5" borderId="1" xfId="0" applyFont="1" applyFill="1" applyBorder="1" applyAlignment="1">
      <alignment horizontal="center" vertical="center" wrapText="1" readingOrder="1"/>
    </xf>
    <xf numFmtId="0" fontId="4" fillId="5" borderId="0" xfId="0" applyFont="1" applyFill="1" applyAlignment="1">
      <alignment horizontal="center" vertical="center" wrapText="1" readingOrder="1"/>
    </xf>
    <xf numFmtId="0" fontId="16" fillId="5" borderId="1" xfId="0" applyFont="1" applyFill="1" applyBorder="1" applyAlignment="1">
      <alignment horizontal="center" vertical="center"/>
    </xf>
    <xf numFmtId="0" fontId="16" fillId="5" borderId="0" xfId="0" applyFont="1" applyFill="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wrapText="1"/>
    </xf>
    <xf numFmtId="0" fontId="7" fillId="2" borderId="2" xfId="0" applyFont="1" applyFill="1" applyBorder="1" applyAlignment="1">
      <alignment horizontal="center" vertical="center"/>
    </xf>
    <xf numFmtId="164" fontId="7" fillId="2" borderId="2" xfId="1" applyFont="1" applyFill="1" applyBorder="1" applyAlignment="1">
      <alignment horizontal="center" vertical="center" wrapText="1"/>
    </xf>
    <xf numFmtId="164" fontId="7" fillId="2" borderId="6" xfId="1"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1" fillId="0" borderId="0" xfId="0" applyFont="1" applyAlignment="1">
      <alignment horizontal="left" vertical="center" wrapText="1"/>
    </xf>
    <xf numFmtId="0" fontId="18" fillId="5" borderId="1" xfId="0" applyFont="1" applyFill="1" applyBorder="1" applyAlignment="1">
      <alignment horizontal="center" vertical="center" wrapText="1" readingOrder="1"/>
    </xf>
    <xf numFmtId="0" fontId="18" fillId="5" borderId="0" xfId="0" applyFont="1" applyFill="1" applyAlignment="1">
      <alignment horizontal="center" vertical="center" wrapText="1" readingOrder="1"/>
    </xf>
    <xf numFmtId="0" fontId="2" fillId="4" borderId="12" xfId="0" applyFont="1" applyFill="1" applyBorder="1" applyAlignment="1">
      <alignment horizontal="center" vertical="center"/>
    </xf>
    <xf numFmtId="40" fontId="17" fillId="4" borderId="12" xfId="0" applyNumberFormat="1" applyFont="1" applyFill="1" applyBorder="1" applyAlignment="1">
      <alignment horizontal="center" vertical="center"/>
    </xf>
    <xf numFmtId="14" fontId="0" fillId="0" borderId="12" xfId="0" applyNumberFormat="1" applyBorder="1" applyAlignment="1">
      <alignment horizontal="left" vertical="center"/>
    </xf>
    <xf numFmtId="0" fontId="0" fillId="0" borderId="12" xfId="0" applyBorder="1" applyAlignment="1">
      <alignment horizontal="left" vertical="center" wrapText="1"/>
    </xf>
    <xf numFmtId="40" fontId="0" fillId="0" borderId="12" xfId="0" applyNumberFormat="1" applyBorder="1" applyAlignment="1">
      <alignment vertical="center"/>
    </xf>
    <xf numFmtId="0" fontId="0" fillId="0" borderId="12" xfId="0" applyBorder="1" applyAlignment="1">
      <alignment horizontal="left" vertical="center"/>
    </xf>
    <xf numFmtId="0" fontId="0" fillId="0" borderId="12" xfId="0" applyBorder="1" applyAlignment="1">
      <alignment vertical="center" wrapText="1"/>
    </xf>
    <xf numFmtId="0" fontId="0" fillId="0" borderId="12" xfId="0" applyBorder="1" applyAlignment="1">
      <alignment vertical="center"/>
    </xf>
    <xf numFmtId="0" fontId="17" fillId="6" borderId="12" xfId="0" applyFont="1" applyFill="1" applyBorder="1" applyAlignment="1">
      <alignment horizontal="center" vertical="center"/>
    </xf>
    <xf numFmtId="40" fontId="17" fillId="6" borderId="12" xfId="0" applyNumberFormat="1" applyFont="1" applyFill="1" applyBorder="1" applyAlignment="1">
      <alignment vertical="center"/>
    </xf>
    <xf numFmtId="0" fontId="0" fillId="5" borderId="0" xfId="0" applyFill="1" applyAlignment="1">
      <alignment horizontal="left" vertical="center"/>
    </xf>
    <xf numFmtId="40" fontId="0" fillId="5" borderId="0" xfId="0" applyNumberFormat="1" applyFill="1" applyAlignment="1">
      <alignment vertical="center"/>
    </xf>
    <xf numFmtId="0" fontId="0" fillId="0" borderId="12" xfId="0" applyBorder="1" applyAlignment="1">
      <alignment horizontal="center" vertical="center"/>
    </xf>
    <xf numFmtId="0" fontId="0" fillId="5" borderId="0" xfId="0" applyFill="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png@01D68046.1C73694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465480</xdr:colOff>
      <xdr:row>0</xdr:row>
      <xdr:rowOff>0</xdr:rowOff>
    </xdr:from>
    <xdr:to>
      <xdr:col>7</xdr:col>
      <xdr:colOff>79737</xdr:colOff>
      <xdr:row>2</xdr:row>
      <xdr:rowOff>2012</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580530" y="0"/>
          <a:ext cx="1223982" cy="65923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1287780</xdr:colOff>
      <xdr:row>0</xdr:row>
      <xdr:rowOff>100965</xdr:rowOff>
    </xdr:from>
    <xdr:to>
      <xdr:col>3</xdr:col>
      <xdr:colOff>1996440</xdr:colOff>
      <xdr:row>6</xdr:row>
      <xdr:rowOff>11431</xdr:rowOff>
    </xdr:to>
    <xdr:pic>
      <xdr:nvPicPr>
        <xdr:cNvPr id="2" name="Imagen 1" descr="cid:image001.png@01D68046.1C736940">
          <a:extLst>
            <a:ext uri="{FF2B5EF4-FFF2-40B4-BE49-F238E27FC236}">
              <a16:creationId xmlns:a16="http://schemas.microsoft.com/office/drawing/2014/main" id="{B4164825-816E-478B-B991-83B6011B3B7D}"/>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2364105" y="100965"/>
          <a:ext cx="2013585" cy="882016"/>
        </a:xfrm>
        <a:prstGeom prst="rect">
          <a:avLst/>
        </a:prstGeom>
        <a:noFill/>
        <a:ln>
          <a:noFill/>
        </a:ln>
      </xdr:spPr>
    </xdr:pic>
    <xdr:clientData/>
  </xdr:twoCellAnchor>
  <xdr:twoCellAnchor editAs="oneCell">
    <xdr:from>
      <xdr:col>0</xdr:col>
      <xdr:colOff>468630</xdr:colOff>
      <xdr:row>130</xdr:row>
      <xdr:rowOff>83819</xdr:rowOff>
    </xdr:from>
    <xdr:to>
      <xdr:col>4</xdr:col>
      <xdr:colOff>742950</xdr:colOff>
      <xdr:row>136</xdr:row>
      <xdr:rowOff>55244</xdr:rowOff>
    </xdr:to>
    <xdr:pic>
      <xdr:nvPicPr>
        <xdr:cNvPr id="5" name="Picture 4">
          <a:extLst>
            <a:ext uri="{FF2B5EF4-FFF2-40B4-BE49-F238E27FC236}">
              <a16:creationId xmlns:a16="http://schemas.microsoft.com/office/drawing/2014/main" id="{44DD5265-9337-4F21-8404-15039CBDEF63}"/>
            </a:ext>
          </a:extLst>
        </xdr:cNvPr>
        <xdr:cNvPicPr>
          <a:picLocks noChangeAspect="1"/>
        </xdr:cNvPicPr>
      </xdr:nvPicPr>
      <xdr:blipFill rotWithShape="1">
        <a:blip xmlns:r="http://schemas.openxmlformats.org/officeDocument/2006/relationships" r:embed="rId3"/>
        <a:srcRect l="6706" t="47577" r="56676" b="36409"/>
        <a:stretch/>
      </xdr:blipFill>
      <xdr:spPr>
        <a:xfrm>
          <a:off x="468630" y="81722594"/>
          <a:ext cx="7189470" cy="9944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8" tint="0.39997558519241921"/>
  </sheetPr>
  <dimension ref="A1:R102"/>
  <sheetViews>
    <sheetView showGridLines="0" tabSelected="1" topLeftCell="C19" zoomScaleNormal="100" workbookViewId="0">
      <selection activeCell="B17" sqref="B17"/>
    </sheetView>
  </sheetViews>
  <sheetFormatPr baseColWidth="10" defaultColWidth="13.33203125" defaultRowHeight="12.75" x14ac:dyDescent="0.2"/>
  <cols>
    <col min="1" max="1" width="50.1640625" style="1" customWidth="1"/>
    <col min="2" max="3" width="15.1640625" style="1" customWidth="1"/>
    <col min="4" max="4" width="12.5" style="1" customWidth="1"/>
    <col min="5" max="5" width="14" style="1" customWidth="1"/>
    <col min="6" max="6" width="13.6640625" style="1" customWidth="1"/>
    <col min="7" max="7" width="14.5" style="1" customWidth="1"/>
    <col min="8" max="8" width="15.83203125" style="1" customWidth="1"/>
    <col min="9" max="9" width="12.6640625" style="1" customWidth="1"/>
    <col min="10" max="10" width="14.5" style="1" customWidth="1"/>
    <col min="11" max="11" width="15.33203125" style="1" customWidth="1"/>
    <col min="12" max="12" width="13.33203125" style="1" customWidth="1"/>
    <col min="13" max="13" width="13" style="1" customWidth="1"/>
    <col min="14" max="14" width="9.83203125" style="1" customWidth="1"/>
    <col min="15" max="15" width="9.1640625" style="1" customWidth="1"/>
    <col min="16" max="16" width="14.1640625" style="1" customWidth="1"/>
    <col min="17" max="16384" width="13.33203125" style="1"/>
  </cols>
  <sheetData>
    <row r="1" spans="1:17" ht="39" customHeight="1" x14ac:dyDescent="0.2">
      <c r="A1" s="37"/>
      <c r="B1" s="37"/>
      <c r="C1" s="37"/>
      <c r="D1" s="37"/>
      <c r="E1" s="37"/>
      <c r="F1" s="37"/>
      <c r="G1" s="37"/>
      <c r="H1" s="37"/>
      <c r="I1" s="37"/>
      <c r="J1" s="37"/>
      <c r="K1" s="37"/>
      <c r="L1" s="37"/>
      <c r="M1" s="37"/>
      <c r="N1" s="37"/>
      <c r="O1" s="37"/>
      <c r="P1" s="37"/>
    </row>
    <row r="2" spans="1:17" x14ac:dyDescent="0.2">
      <c r="A2" s="37"/>
      <c r="B2" s="37"/>
      <c r="C2" s="37"/>
      <c r="D2" s="37"/>
      <c r="E2" s="37"/>
      <c r="F2" s="37"/>
      <c r="G2" s="37"/>
      <c r="H2" s="37"/>
      <c r="I2" s="37"/>
      <c r="J2" s="37"/>
      <c r="K2" s="37"/>
      <c r="L2" s="37"/>
      <c r="M2" s="37"/>
      <c r="N2" s="37"/>
      <c r="O2" s="37"/>
      <c r="P2" s="37"/>
    </row>
    <row r="3" spans="1:17" ht="20.45" customHeight="1" x14ac:dyDescent="0.2">
      <c r="A3" s="44" t="s">
        <v>0</v>
      </c>
      <c r="B3" s="45"/>
      <c r="C3" s="45"/>
      <c r="D3" s="45"/>
      <c r="E3" s="45"/>
      <c r="F3" s="45"/>
      <c r="G3" s="45"/>
      <c r="H3" s="45"/>
      <c r="I3" s="45"/>
      <c r="J3" s="45"/>
      <c r="K3" s="45"/>
      <c r="L3" s="45"/>
      <c r="M3" s="45"/>
      <c r="N3" s="45"/>
      <c r="O3" s="45"/>
      <c r="P3" s="45"/>
    </row>
    <row r="4" spans="1:17" ht="13.15" customHeight="1" x14ac:dyDescent="0.2">
      <c r="A4" s="42" t="s">
        <v>1</v>
      </c>
      <c r="B4" s="43"/>
      <c r="C4" s="43"/>
      <c r="D4" s="43"/>
      <c r="E4" s="43"/>
      <c r="F4" s="43"/>
      <c r="G4" s="43"/>
      <c r="H4" s="43"/>
      <c r="I4" s="43"/>
      <c r="J4" s="43"/>
      <c r="K4" s="43"/>
      <c r="L4" s="43"/>
      <c r="M4" s="43"/>
      <c r="N4" s="43"/>
      <c r="O4" s="43"/>
      <c r="P4" s="43"/>
    </row>
    <row r="5" spans="1:17" ht="13.15" customHeight="1" x14ac:dyDescent="0.2">
      <c r="A5" s="46" t="s">
        <v>102</v>
      </c>
      <c r="B5" s="47"/>
      <c r="C5" s="47"/>
      <c r="D5" s="47"/>
      <c r="E5" s="47"/>
      <c r="F5" s="47"/>
      <c r="G5" s="47"/>
      <c r="H5" s="47"/>
      <c r="I5" s="47"/>
      <c r="J5" s="47"/>
      <c r="K5" s="47"/>
      <c r="L5" s="47"/>
      <c r="M5" s="47"/>
      <c r="N5" s="47"/>
      <c r="O5" s="47"/>
      <c r="P5" s="47"/>
    </row>
    <row r="6" spans="1:17" ht="15.75" customHeight="1" x14ac:dyDescent="0.2">
      <c r="A6" s="42" t="s">
        <v>323</v>
      </c>
      <c r="B6" s="43"/>
      <c r="C6" s="43"/>
      <c r="D6" s="43"/>
      <c r="E6" s="43"/>
      <c r="F6" s="43"/>
      <c r="G6" s="43"/>
      <c r="H6" s="43"/>
      <c r="I6" s="43"/>
      <c r="J6" s="43"/>
      <c r="K6" s="43"/>
      <c r="L6" s="43"/>
      <c r="M6" s="43"/>
      <c r="N6" s="43"/>
      <c r="O6" s="43"/>
      <c r="P6" s="43"/>
    </row>
    <row r="7" spans="1:17" ht="15.75" customHeight="1" x14ac:dyDescent="0.2">
      <c r="A7" s="45" t="s">
        <v>105</v>
      </c>
      <c r="B7" s="45"/>
      <c r="C7" s="45"/>
      <c r="D7" s="45"/>
      <c r="E7" s="45"/>
      <c r="F7" s="45"/>
      <c r="G7" s="45"/>
      <c r="H7" s="45"/>
      <c r="I7" s="45"/>
      <c r="J7" s="45"/>
      <c r="K7" s="45"/>
      <c r="L7" s="45"/>
      <c r="M7" s="45"/>
      <c r="N7" s="45"/>
      <c r="O7" s="45"/>
      <c r="P7" s="45"/>
    </row>
    <row r="8" spans="1:17" ht="15.75" x14ac:dyDescent="0.2">
      <c r="A8" s="42" t="s">
        <v>96</v>
      </c>
      <c r="B8" s="43"/>
      <c r="C8" s="43"/>
      <c r="D8" s="43"/>
      <c r="E8" s="43"/>
      <c r="F8" s="43"/>
      <c r="G8" s="43"/>
      <c r="H8" s="43"/>
      <c r="I8" s="43"/>
      <c r="J8" s="43"/>
      <c r="K8" s="43"/>
      <c r="L8" s="43"/>
      <c r="M8" s="43"/>
      <c r="N8" s="43"/>
      <c r="O8" s="43"/>
      <c r="P8" s="43"/>
    </row>
    <row r="9" spans="1:17" ht="25.5" customHeight="1" x14ac:dyDescent="0.2">
      <c r="A9" s="51" t="s">
        <v>2</v>
      </c>
      <c r="B9" s="52" t="s">
        <v>3</v>
      </c>
      <c r="C9" s="52" t="s">
        <v>4</v>
      </c>
      <c r="D9" s="54" t="s">
        <v>5</v>
      </c>
      <c r="E9" s="55"/>
      <c r="F9" s="55"/>
      <c r="G9" s="55"/>
      <c r="H9" s="55"/>
      <c r="I9" s="55"/>
      <c r="J9" s="55"/>
      <c r="K9" s="55"/>
      <c r="L9" s="55"/>
      <c r="M9" s="55"/>
      <c r="N9" s="55"/>
      <c r="O9" s="55"/>
      <c r="P9" s="56"/>
    </row>
    <row r="10" spans="1:17" x14ac:dyDescent="0.2">
      <c r="A10" s="51"/>
      <c r="B10" s="53"/>
      <c r="C10" s="53"/>
      <c r="D10" s="2" t="s">
        <v>6</v>
      </c>
      <c r="E10" s="2" t="s">
        <v>7</v>
      </c>
      <c r="F10" s="2" t="s">
        <v>8</v>
      </c>
      <c r="G10" s="2" t="s">
        <v>9</v>
      </c>
      <c r="H10" s="3" t="s">
        <v>10</v>
      </c>
      <c r="I10" s="2" t="s">
        <v>11</v>
      </c>
      <c r="J10" s="3" t="s">
        <v>12</v>
      </c>
      <c r="K10" s="2" t="s">
        <v>13</v>
      </c>
      <c r="L10" s="2" t="s">
        <v>14</v>
      </c>
      <c r="M10" s="2" t="s">
        <v>15</v>
      </c>
      <c r="N10" s="2" t="s">
        <v>16</v>
      </c>
      <c r="O10" s="3" t="s">
        <v>17</v>
      </c>
      <c r="P10" s="2" t="s">
        <v>18</v>
      </c>
    </row>
    <row r="11" spans="1:17" x14ac:dyDescent="0.2">
      <c r="A11" s="4" t="s">
        <v>19</v>
      </c>
      <c r="B11" s="26"/>
      <c r="C11" s="26"/>
      <c r="D11" s="26"/>
      <c r="E11" s="26"/>
      <c r="F11" s="26"/>
      <c r="G11" s="26"/>
      <c r="H11" s="26"/>
      <c r="I11" s="26"/>
      <c r="J11" s="26"/>
      <c r="K11" s="26"/>
      <c r="L11" s="26"/>
      <c r="M11" s="26"/>
      <c r="N11" s="26"/>
      <c r="O11" s="26"/>
      <c r="P11" s="26"/>
    </row>
    <row r="12" spans="1:17" x14ac:dyDescent="0.2">
      <c r="A12" s="5" t="s">
        <v>20</v>
      </c>
      <c r="B12" s="28">
        <f t="shared" ref="B12:C12" si="0">B13+B14+B17+B15+B16</f>
        <v>686419278</v>
      </c>
      <c r="C12" s="28">
        <f t="shared" si="0"/>
        <v>871352806.09000003</v>
      </c>
      <c r="D12" s="28">
        <f t="shared" ref="D12:N12" si="1">D13+D14+D17+D15+D16</f>
        <v>53936238.850000001</v>
      </c>
      <c r="E12" s="28">
        <f t="shared" si="1"/>
        <v>58596126.850000001</v>
      </c>
      <c r="F12" s="28">
        <f t="shared" si="1"/>
        <v>56531354.979999997</v>
      </c>
      <c r="G12" s="28">
        <f t="shared" si="1"/>
        <v>56449163.870000005</v>
      </c>
      <c r="H12" s="28">
        <f t="shared" si="1"/>
        <v>94742548.549999997</v>
      </c>
      <c r="I12" s="28">
        <f t="shared" si="1"/>
        <v>57893722.640000015</v>
      </c>
      <c r="J12" s="28">
        <f t="shared" si="1"/>
        <v>59676388.620000005</v>
      </c>
      <c r="K12" s="28">
        <f t="shared" si="1"/>
        <v>62246040.230000004</v>
      </c>
      <c r="L12" s="28">
        <f t="shared" si="1"/>
        <v>62271623.290000007</v>
      </c>
      <c r="M12" s="28">
        <f t="shared" si="1"/>
        <v>62603159.839999996</v>
      </c>
      <c r="N12" s="28">
        <f t="shared" si="1"/>
        <v>0</v>
      </c>
      <c r="O12" s="28">
        <f t="shared" ref="O12" si="2">O13+O14+O17+O15+O16</f>
        <v>0</v>
      </c>
      <c r="P12" s="28">
        <f>P13+P14+P17+P15+P16</f>
        <v>624946367.72000003</v>
      </c>
    </row>
    <row r="13" spans="1:17" x14ac:dyDescent="0.2">
      <c r="A13" s="7" t="s">
        <v>21</v>
      </c>
      <c r="B13" s="30">
        <v>509913115</v>
      </c>
      <c r="C13" s="30">
        <v>647178039.72000003</v>
      </c>
      <c r="D13" s="30">
        <v>45037759.060000002</v>
      </c>
      <c r="E13" s="30">
        <v>49253049.300000004</v>
      </c>
      <c r="F13" s="30">
        <v>47261956.93</v>
      </c>
      <c r="G13" s="30">
        <v>47175529.240000002</v>
      </c>
      <c r="H13" s="30">
        <v>47724834.540000007</v>
      </c>
      <c r="I13" s="30">
        <v>48370417.800000012</v>
      </c>
      <c r="J13" s="30">
        <v>49878421.480000004</v>
      </c>
      <c r="K13" s="30">
        <v>49974760.080000006</v>
      </c>
      <c r="L13" s="30">
        <v>52352856.900000006</v>
      </c>
      <c r="M13" s="30">
        <v>52368332.32</v>
      </c>
      <c r="N13" s="30">
        <v>0</v>
      </c>
      <c r="O13" s="30">
        <v>0</v>
      </c>
      <c r="P13" s="30">
        <f>D13+E13+F13+G13+H13+I13+J13+K13+L13+M13+N13+O13</f>
        <v>489397917.65000004</v>
      </c>
    </row>
    <row r="14" spans="1:17" x14ac:dyDescent="0.2">
      <c r="A14" s="7" t="s">
        <v>22</v>
      </c>
      <c r="B14" s="30">
        <v>105560404</v>
      </c>
      <c r="C14" s="30">
        <v>136489104</v>
      </c>
      <c r="D14" s="30">
        <v>2154000</v>
      </c>
      <c r="E14" s="30">
        <v>2428665</v>
      </c>
      <c r="F14" s="30">
        <v>2280292</v>
      </c>
      <c r="G14" s="30">
        <v>2239000</v>
      </c>
      <c r="H14" s="30">
        <v>39958623.679999992</v>
      </c>
      <c r="I14" s="30">
        <v>2350203</v>
      </c>
      <c r="J14" s="30">
        <v>2294000</v>
      </c>
      <c r="K14" s="30">
        <v>4781029.3599999994</v>
      </c>
      <c r="L14" s="30">
        <v>2294000</v>
      </c>
      <c r="M14" s="30">
        <v>2557764</v>
      </c>
      <c r="N14" s="30">
        <v>0</v>
      </c>
      <c r="O14" s="30">
        <v>0</v>
      </c>
      <c r="P14" s="30">
        <f t="shared" ref="P14:P37" si="3">D14+E14+F14+G14+H14+I14+J14+K14+L14+M14+N14+O14</f>
        <v>63337577.039999992</v>
      </c>
    </row>
    <row r="15" spans="1:17" x14ac:dyDescent="0.2">
      <c r="A15" s="9" t="s">
        <v>23</v>
      </c>
      <c r="B15" s="30">
        <v>0</v>
      </c>
      <c r="C15" s="30">
        <v>0</v>
      </c>
      <c r="D15" s="30">
        <v>0</v>
      </c>
      <c r="E15" s="30">
        <v>0</v>
      </c>
      <c r="F15" s="30">
        <v>0</v>
      </c>
      <c r="G15" s="30">
        <v>0</v>
      </c>
      <c r="H15" s="30">
        <v>0</v>
      </c>
      <c r="I15" s="30">
        <v>0</v>
      </c>
      <c r="J15" s="30">
        <v>0</v>
      </c>
      <c r="K15" s="30">
        <v>0</v>
      </c>
      <c r="L15" s="30">
        <v>0</v>
      </c>
      <c r="M15" s="30">
        <v>0</v>
      </c>
      <c r="N15" s="30">
        <v>0</v>
      </c>
      <c r="O15" s="30">
        <v>0</v>
      </c>
      <c r="P15" s="30">
        <f t="shared" si="3"/>
        <v>0</v>
      </c>
      <c r="Q15" s="10"/>
    </row>
    <row r="16" spans="1:17" x14ac:dyDescent="0.2">
      <c r="A16" s="9" t="s">
        <v>24</v>
      </c>
      <c r="B16" s="30">
        <f>IFERROR(VLOOKUP(#REF!,[1]SIGEF!#REF!,15,0),0)</f>
        <v>0</v>
      </c>
      <c r="C16" s="30">
        <f>IFERROR(VLOOKUP(#REF!,[1]SIGEF!#REF!,15,0),0)</f>
        <v>0</v>
      </c>
      <c r="D16" s="30">
        <f>IFERROR(VLOOKUP(#REF!,[1]SIGEF!#REF!,15,0),0)</f>
        <v>0</v>
      </c>
      <c r="E16" s="30">
        <v>0</v>
      </c>
      <c r="F16" s="30">
        <v>0</v>
      </c>
      <c r="G16" s="30">
        <v>0</v>
      </c>
      <c r="H16" s="30">
        <v>0</v>
      </c>
      <c r="I16" s="30">
        <v>0</v>
      </c>
      <c r="J16" s="30">
        <v>0</v>
      </c>
      <c r="K16" s="30">
        <v>0</v>
      </c>
      <c r="L16" s="30">
        <v>0</v>
      </c>
      <c r="M16" s="30">
        <v>0</v>
      </c>
      <c r="N16" s="30">
        <v>0</v>
      </c>
      <c r="O16" s="30">
        <v>0</v>
      </c>
      <c r="P16" s="30">
        <f t="shared" si="3"/>
        <v>0</v>
      </c>
    </row>
    <row r="17" spans="1:16" x14ac:dyDescent="0.2">
      <c r="A17" s="9" t="s">
        <v>25</v>
      </c>
      <c r="B17" s="30">
        <v>70945759</v>
      </c>
      <c r="C17" s="30">
        <v>87685662.370000005</v>
      </c>
      <c r="D17" s="30">
        <v>6744479.79</v>
      </c>
      <c r="E17" s="30">
        <v>6914412.5499999998</v>
      </c>
      <c r="F17" s="30">
        <v>6989106.0499999998</v>
      </c>
      <c r="G17" s="30">
        <v>7034634.6300000008</v>
      </c>
      <c r="H17" s="30">
        <v>7059090.3300000001</v>
      </c>
      <c r="I17" s="30">
        <v>7173101.8400000008</v>
      </c>
      <c r="J17" s="30">
        <v>7503967.1400000015</v>
      </c>
      <c r="K17" s="30">
        <v>7490250.7899999991</v>
      </c>
      <c r="L17" s="30">
        <v>7624766.3899999997</v>
      </c>
      <c r="M17" s="30">
        <v>7677063.5199999986</v>
      </c>
      <c r="N17" s="30">
        <v>0</v>
      </c>
      <c r="O17" s="30">
        <v>0</v>
      </c>
      <c r="P17" s="30">
        <f t="shared" si="3"/>
        <v>72210873.030000001</v>
      </c>
    </row>
    <row r="18" spans="1:16" x14ac:dyDescent="0.2">
      <c r="A18" s="5" t="s">
        <v>26</v>
      </c>
      <c r="B18" s="28">
        <f t="shared" ref="B18:C18" si="4">B19+B20+B21+B22+B23+B24+B25+B26+B27</f>
        <v>358123507</v>
      </c>
      <c r="C18" s="28">
        <f t="shared" si="4"/>
        <v>406311176.90999997</v>
      </c>
      <c r="D18" s="28">
        <f t="shared" ref="D18:N18" si="5">D19+D20+D21+D22+D23+D24+D25+D26+D27</f>
        <v>10602750.530000001</v>
      </c>
      <c r="E18" s="28">
        <f t="shared" si="5"/>
        <v>7727533.7599999998</v>
      </c>
      <c r="F18" s="28">
        <f t="shared" si="5"/>
        <v>25987342.060000002</v>
      </c>
      <c r="G18" s="28">
        <f t="shared" si="5"/>
        <v>14158921.500000002</v>
      </c>
      <c r="H18" s="28">
        <f t="shared" si="5"/>
        <v>12216993.159999998</v>
      </c>
      <c r="I18" s="28">
        <f t="shared" si="5"/>
        <v>15286305.879999997</v>
      </c>
      <c r="J18" s="28">
        <f t="shared" si="5"/>
        <v>21016709.030000001</v>
      </c>
      <c r="K18" s="28">
        <f t="shared" si="5"/>
        <v>50002260.759999998</v>
      </c>
      <c r="L18" s="28">
        <f t="shared" si="5"/>
        <v>22487533.509999998</v>
      </c>
      <c r="M18" s="28">
        <f t="shared" si="5"/>
        <v>94381397.040000007</v>
      </c>
      <c r="N18" s="28">
        <f t="shared" si="5"/>
        <v>0</v>
      </c>
      <c r="O18" s="28">
        <f t="shared" ref="O18:P18" si="6">O19+O20+O21+O22+O23+O24+O25+O26+O27</f>
        <v>0</v>
      </c>
      <c r="P18" s="28">
        <f t="shared" si="6"/>
        <v>273867747.22999996</v>
      </c>
    </row>
    <row r="19" spans="1:16" x14ac:dyDescent="0.2">
      <c r="A19" s="7" t="s">
        <v>27</v>
      </c>
      <c r="B19" s="30">
        <v>93400000</v>
      </c>
      <c r="C19" s="30">
        <v>82911364</v>
      </c>
      <c r="D19" s="30">
        <v>10602750.530000001</v>
      </c>
      <c r="E19" s="30">
        <v>6637965.7599999998</v>
      </c>
      <c r="F19" s="30">
        <v>5928002.2500000009</v>
      </c>
      <c r="G19" s="30">
        <v>6885385.5899999999</v>
      </c>
      <c r="H19" s="30">
        <v>6729854.5299999993</v>
      </c>
      <c r="I19" s="30">
        <v>7740919.7899999991</v>
      </c>
      <c r="J19" s="30">
        <v>7995577.1899999995</v>
      </c>
      <c r="K19" s="30">
        <v>7781089.0099999998</v>
      </c>
      <c r="L19" s="30">
        <v>8648291.709999999</v>
      </c>
      <c r="M19" s="30">
        <v>8976752.6899999995</v>
      </c>
      <c r="N19" s="30">
        <v>0</v>
      </c>
      <c r="O19" s="30">
        <v>0</v>
      </c>
      <c r="P19" s="30">
        <f t="shared" si="3"/>
        <v>77926589.049999982</v>
      </c>
    </row>
    <row r="20" spans="1:16" x14ac:dyDescent="0.2">
      <c r="A20" s="9" t="s">
        <v>28</v>
      </c>
      <c r="B20" s="30">
        <v>11900000</v>
      </c>
      <c r="C20" s="30">
        <v>18270451</v>
      </c>
      <c r="D20" s="30">
        <v>0</v>
      </c>
      <c r="E20" s="30">
        <v>441910</v>
      </c>
      <c r="F20" s="30">
        <v>0</v>
      </c>
      <c r="G20" s="30">
        <v>122248</v>
      </c>
      <c r="H20" s="30">
        <v>937061.01000000013</v>
      </c>
      <c r="I20" s="30">
        <v>355447.25</v>
      </c>
      <c r="J20" s="30">
        <v>3593565.6800000006</v>
      </c>
      <c r="K20" s="30">
        <v>502881.51</v>
      </c>
      <c r="L20" s="30">
        <v>2084206.08</v>
      </c>
      <c r="M20" s="30">
        <v>1802565.53</v>
      </c>
      <c r="N20" s="30">
        <v>0</v>
      </c>
      <c r="O20" s="30">
        <v>0</v>
      </c>
      <c r="P20" s="30">
        <f t="shared" si="3"/>
        <v>9839885.0600000005</v>
      </c>
    </row>
    <row r="21" spans="1:16" x14ac:dyDescent="0.2">
      <c r="A21" s="7" t="s">
        <v>29</v>
      </c>
      <c r="B21" s="30">
        <v>1200000</v>
      </c>
      <c r="C21" s="30">
        <v>35258000</v>
      </c>
      <c r="D21" s="30">
        <v>0</v>
      </c>
      <c r="E21" s="30">
        <v>38850</v>
      </c>
      <c r="F21" s="30">
        <v>94950</v>
      </c>
      <c r="G21" s="30">
        <v>140300</v>
      </c>
      <c r="H21" s="30">
        <v>116250</v>
      </c>
      <c r="I21" s="30">
        <v>5440800</v>
      </c>
      <c r="J21" s="30">
        <v>20650</v>
      </c>
      <c r="K21" s="30">
        <v>4800</v>
      </c>
      <c r="L21" s="30">
        <v>59650</v>
      </c>
      <c r="M21" s="30">
        <v>59400</v>
      </c>
      <c r="N21" s="30">
        <v>0</v>
      </c>
      <c r="O21" s="30">
        <v>0</v>
      </c>
      <c r="P21" s="30">
        <f t="shared" si="3"/>
        <v>5975650</v>
      </c>
    </row>
    <row r="22" spans="1:16" x14ac:dyDescent="0.2">
      <c r="A22" s="7" t="s">
        <v>30</v>
      </c>
      <c r="B22" s="30">
        <v>0</v>
      </c>
      <c r="C22" s="30">
        <v>6382650</v>
      </c>
      <c r="D22" s="30"/>
      <c r="E22" s="30">
        <v>0</v>
      </c>
      <c r="F22" s="30">
        <v>0</v>
      </c>
      <c r="G22" s="30">
        <v>0</v>
      </c>
      <c r="H22" s="30">
        <v>0</v>
      </c>
      <c r="I22" s="30">
        <v>26400</v>
      </c>
      <c r="J22" s="30">
        <v>131250</v>
      </c>
      <c r="K22" s="30">
        <v>58000</v>
      </c>
      <c r="L22" s="30">
        <v>0</v>
      </c>
      <c r="M22" s="30">
        <v>4052402.32</v>
      </c>
      <c r="N22" s="30">
        <v>0</v>
      </c>
      <c r="O22" s="30">
        <v>0</v>
      </c>
      <c r="P22" s="30">
        <f t="shared" si="3"/>
        <v>4268052.32</v>
      </c>
    </row>
    <row r="23" spans="1:16" x14ac:dyDescent="0.2">
      <c r="A23" s="7" t="s">
        <v>31</v>
      </c>
      <c r="B23" s="30">
        <v>29600000</v>
      </c>
      <c r="C23" s="30">
        <v>25535383</v>
      </c>
      <c r="D23" s="30">
        <v>0</v>
      </c>
      <c r="E23" s="30">
        <v>0</v>
      </c>
      <c r="F23" s="30">
        <v>45500</v>
      </c>
      <c r="G23" s="30">
        <v>629746.88</v>
      </c>
      <c r="H23" s="30">
        <v>0</v>
      </c>
      <c r="I23" s="30">
        <v>67627.539999999994</v>
      </c>
      <c r="J23" s="30">
        <v>1087233.28</v>
      </c>
      <c r="K23" s="30">
        <v>0</v>
      </c>
      <c r="L23" s="30">
        <v>4785252.5600000005</v>
      </c>
      <c r="M23" s="30">
        <v>2659070.87</v>
      </c>
      <c r="N23" s="30">
        <v>0</v>
      </c>
      <c r="O23" s="30">
        <v>0</v>
      </c>
      <c r="P23" s="30">
        <f t="shared" si="3"/>
        <v>9274431.1300000008</v>
      </c>
    </row>
    <row r="24" spans="1:16" x14ac:dyDescent="0.2">
      <c r="A24" s="7" t="s">
        <v>32</v>
      </c>
      <c r="B24" s="30">
        <v>11500000</v>
      </c>
      <c r="C24" s="30">
        <v>8500000</v>
      </c>
      <c r="D24" s="30">
        <v>0</v>
      </c>
      <c r="E24" s="30">
        <v>608808</v>
      </c>
      <c r="F24" s="30">
        <v>800721.9</v>
      </c>
      <c r="G24" s="30">
        <v>763666.03</v>
      </c>
      <c r="H24" s="30">
        <v>588408.80000000005</v>
      </c>
      <c r="I24" s="30">
        <v>736009.35</v>
      </c>
      <c r="J24" s="30">
        <v>0</v>
      </c>
      <c r="K24" s="30">
        <v>1475747.02</v>
      </c>
      <c r="L24" s="30">
        <v>2128016.08</v>
      </c>
      <c r="M24" s="30">
        <v>766376.39</v>
      </c>
      <c r="N24" s="30">
        <v>0</v>
      </c>
      <c r="O24" s="30">
        <v>0</v>
      </c>
      <c r="P24" s="30">
        <f t="shared" si="3"/>
        <v>7867753.5699999994</v>
      </c>
    </row>
    <row r="25" spans="1:16" ht="16.149999999999999" customHeight="1" x14ac:dyDescent="0.2">
      <c r="A25" s="9" t="s">
        <v>33</v>
      </c>
      <c r="B25" s="30">
        <v>13100000</v>
      </c>
      <c r="C25" s="30">
        <v>75679656.909999996</v>
      </c>
      <c r="D25" s="30">
        <v>0</v>
      </c>
      <c r="E25" s="30">
        <v>0</v>
      </c>
      <c r="F25" s="30">
        <v>279919.14</v>
      </c>
      <c r="G25" s="30">
        <v>119138.13</v>
      </c>
      <c r="H25" s="30">
        <v>1592584.33</v>
      </c>
      <c r="I25" s="30">
        <v>225574.5</v>
      </c>
      <c r="J25" s="30">
        <v>3601055.37</v>
      </c>
      <c r="K25" s="30">
        <v>27747907.539999999</v>
      </c>
      <c r="L25" s="30">
        <v>729171.08000000007</v>
      </c>
      <c r="M25" s="30">
        <v>24107535.23</v>
      </c>
      <c r="N25" s="30">
        <v>0</v>
      </c>
      <c r="O25" s="30">
        <v>0</v>
      </c>
      <c r="P25" s="30">
        <f t="shared" si="3"/>
        <v>58402885.319999993</v>
      </c>
    </row>
    <row r="26" spans="1:16" x14ac:dyDescent="0.2">
      <c r="A26" s="9" t="s">
        <v>34</v>
      </c>
      <c r="B26" s="30">
        <v>171623012</v>
      </c>
      <c r="C26" s="30">
        <v>115006648</v>
      </c>
      <c r="D26" s="30">
        <v>0</v>
      </c>
      <c r="E26" s="30">
        <v>0</v>
      </c>
      <c r="F26" s="30">
        <v>17198786.27</v>
      </c>
      <c r="G26" s="30">
        <v>3976378.47</v>
      </c>
      <c r="H26" s="30">
        <v>765609.69</v>
      </c>
      <c r="I26" s="30">
        <v>403468.25</v>
      </c>
      <c r="J26" s="30">
        <v>2799733.8</v>
      </c>
      <c r="K26" s="30">
        <v>10602427.99</v>
      </c>
      <c r="L26" s="30">
        <v>321963</v>
      </c>
      <c r="M26" s="30">
        <v>51764169.310000002</v>
      </c>
      <c r="N26" s="30">
        <v>0</v>
      </c>
      <c r="O26" s="30">
        <v>0</v>
      </c>
      <c r="P26" s="30">
        <f t="shared" si="3"/>
        <v>87832536.780000001</v>
      </c>
    </row>
    <row r="27" spans="1:16" x14ac:dyDescent="0.2">
      <c r="A27" s="9" t="s">
        <v>35</v>
      </c>
      <c r="B27" s="30">
        <v>25800495</v>
      </c>
      <c r="C27" s="30">
        <v>38767024</v>
      </c>
      <c r="D27" s="30">
        <v>0</v>
      </c>
      <c r="E27" s="30">
        <v>0</v>
      </c>
      <c r="F27" s="30">
        <v>1639462.5</v>
      </c>
      <c r="G27" s="30">
        <v>1522058.4</v>
      </c>
      <c r="H27" s="30">
        <v>1487224.8</v>
      </c>
      <c r="I27" s="30">
        <v>290059.2</v>
      </c>
      <c r="J27" s="30">
        <v>1787643.71</v>
      </c>
      <c r="K27" s="30">
        <v>1829407.69</v>
      </c>
      <c r="L27" s="30">
        <v>3730983</v>
      </c>
      <c r="M27" s="30">
        <v>193124.7</v>
      </c>
      <c r="N27" s="30">
        <v>0</v>
      </c>
      <c r="O27" s="30">
        <v>0</v>
      </c>
      <c r="P27" s="30">
        <f t="shared" si="3"/>
        <v>12479964</v>
      </c>
    </row>
    <row r="28" spans="1:16" x14ac:dyDescent="0.2">
      <c r="A28" s="5" t="s">
        <v>36</v>
      </c>
      <c r="B28" s="28">
        <f t="shared" ref="B28:C28" si="7">B37+B35+B34+B33+B32+B31+B30+B29+B36</f>
        <v>39175000</v>
      </c>
      <c r="C28" s="28">
        <f t="shared" si="7"/>
        <v>40611113</v>
      </c>
      <c r="D28" s="28">
        <f t="shared" ref="D28:N28" si="8">D37+D35+D34+D33+D32+D31+D30+D29+D36</f>
        <v>0</v>
      </c>
      <c r="E28" s="28">
        <f t="shared" si="8"/>
        <v>560583</v>
      </c>
      <c r="F28" s="28">
        <f t="shared" si="8"/>
        <v>877454.19</v>
      </c>
      <c r="G28" s="28">
        <f t="shared" si="8"/>
        <v>1393019.5299999998</v>
      </c>
      <c r="H28" s="28">
        <f t="shared" si="8"/>
        <v>3251088.58</v>
      </c>
      <c r="I28" s="28">
        <f t="shared" si="8"/>
        <v>1564006.18</v>
      </c>
      <c r="J28" s="28">
        <f t="shared" si="8"/>
        <v>7589484.830000001</v>
      </c>
      <c r="K28" s="28">
        <f t="shared" si="8"/>
        <v>806750.24</v>
      </c>
      <c r="L28" s="28">
        <f t="shared" si="8"/>
        <v>1208778.8400000001</v>
      </c>
      <c r="M28" s="28">
        <f t="shared" si="8"/>
        <v>8608999.4800000004</v>
      </c>
      <c r="N28" s="28">
        <f t="shared" si="8"/>
        <v>0</v>
      </c>
      <c r="O28" s="28">
        <f t="shared" ref="O28:P28" si="9">O37+O35+O34+O33+O32+O31+O30+O29+O36</f>
        <v>0</v>
      </c>
      <c r="P28" s="28">
        <f t="shared" si="9"/>
        <v>25860164.870000001</v>
      </c>
    </row>
    <row r="29" spans="1:16" x14ac:dyDescent="0.2">
      <c r="A29" s="31" t="s">
        <v>37</v>
      </c>
      <c r="B29" s="30">
        <v>3000000</v>
      </c>
      <c r="C29" s="30">
        <v>4143008</v>
      </c>
      <c r="D29" s="30">
        <v>0</v>
      </c>
      <c r="E29" s="30">
        <v>23790</v>
      </c>
      <c r="F29" s="30">
        <v>250573.5</v>
      </c>
      <c r="G29" s="30">
        <v>285142.40000000002</v>
      </c>
      <c r="H29" s="30">
        <v>249541.28</v>
      </c>
      <c r="I29" s="30">
        <v>353024.17</v>
      </c>
      <c r="J29" s="30">
        <v>0</v>
      </c>
      <c r="K29" s="30">
        <v>0</v>
      </c>
      <c r="L29" s="30">
        <v>60095</v>
      </c>
      <c r="M29" s="30">
        <v>1063924.44</v>
      </c>
      <c r="N29" s="30">
        <v>0</v>
      </c>
      <c r="O29" s="30">
        <v>0</v>
      </c>
      <c r="P29" s="30">
        <f t="shared" si="3"/>
        <v>2286090.79</v>
      </c>
    </row>
    <row r="30" spans="1:16" x14ac:dyDescent="0.2">
      <c r="A30" s="29" t="s">
        <v>38</v>
      </c>
      <c r="B30" s="30">
        <v>3700000</v>
      </c>
      <c r="C30" s="30">
        <v>1138636</v>
      </c>
      <c r="D30" s="30">
        <v>0</v>
      </c>
      <c r="E30" s="30">
        <v>0</v>
      </c>
      <c r="F30" s="30">
        <v>11862.19</v>
      </c>
      <c r="G30" s="30">
        <v>0</v>
      </c>
      <c r="H30" s="30">
        <v>401.2</v>
      </c>
      <c r="I30" s="30">
        <v>0</v>
      </c>
      <c r="J30" s="30">
        <v>0</v>
      </c>
      <c r="K30" s="30">
        <v>41300</v>
      </c>
      <c r="L30" s="30">
        <v>5187.8</v>
      </c>
      <c r="M30" s="30">
        <v>507164</v>
      </c>
      <c r="N30" s="30">
        <v>0</v>
      </c>
      <c r="O30" s="30">
        <v>0</v>
      </c>
      <c r="P30" s="30">
        <f t="shared" si="3"/>
        <v>565915.18999999994</v>
      </c>
    </row>
    <row r="31" spans="1:16" x14ac:dyDescent="0.2">
      <c r="A31" s="31" t="s">
        <v>39</v>
      </c>
      <c r="B31" s="30">
        <v>2550000</v>
      </c>
      <c r="C31" s="30">
        <v>2371814</v>
      </c>
      <c r="D31" s="30">
        <v>0</v>
      </c>
      <c r="E31" s="30">
        <v>25063.200000000001</v>
      </c>
      <c r="F31" s="30">
        <v>192462.5</v>
      </c>
      <c r="G31" s="30">
        <v>153016.5</v>
      </c>
      <c r="H31" s="30">
        <v>628845.6</v>
      </c>
      <c r="I31" s="30">
        <v>147150.04999999999</v>
      </c>
      <c r="J31" s="30">
        <v>670359.40999999992</v>
      </c>
      <c r="K31" s="30">
        <v>223315</v>
      </c>
      <c r="L31" s="30">
        <v>0</v>
      </c>
      <c r="M31" s="30">
        <v>131147.56</v>
      </c>
      <c r="N31" s="30">
        <v>0</v>
      </c>
      <c r="O31" s="30">
        <v>0</v>
      </c>
      <c r="P31" s="30">
        <f t="shared" si="3"/>
        <v>2171359.8199999998</v>
      </c>
    </row>
    <row r="32" spans="1:16" x14ac:dyDescent="0.2">
      <c r="A32" s="29" t="s">
        <v>40</v>
      </c>
      <c r="B32" s="30">
        <v>0</v>
      </c>
      <c r="C32" s="30">
        <v>83200</v>
      </c>
      <c r="D32" s="30"/>
      <c r="E32" s="30"/>
      <c r="F32" s="30"/>
      <c r="G32" s="30"/>
      <c r="H32" s="30"/>
      <c r="I32" s="30"/>
      <c r="J32" s="30"/>
      <c r="K32" s="30">
        <v>0</v>
      </c>
      <c r="L32" s="30">
        <v>0</v>
      </c>
      <c r="M32" s="30">
        <v>53437.599999999999</v>
      </c>
      <c r="N32" s="30">
        <v>0</v>
      </c>
      <c r="O32" s="30">
        <v>0</v>
      </c>
      <c r="P32" s="30">
        <f t="shared" si="3"/>
        <v>53437.599999999999</v>
      </c>
    </row>
    <row r="33" spans="1:16" x14ac:dyDescent="0.2">
      <c r="A33" s="31" t="s">
        <v>41</v>
      </c>
      <c r="B33" s="30">
        <v>850000</v>
      </c>
      <c r="C33" s="30">
        <v>411500</v>
      </c>
      <c r="D33" s="30">
        <v>0</v>
      </c>
      <c r="E33" s="30"/>
      <c r="F33" s="30">
        <v>0</v>
      </c>
      <c r="G33" s="30">
        <v>0</v>
      </c>
      <c r="H33" s="30">
        <v>0</v>
      </c>
      <c r="I33" s="30">
        <v>11436.12</v>
      </c>
      <c r="J33" s="30">
        <v>283336.56</v>
      </c>
      <c r="K33" s="30">
        <v>0</v>
      </c>
      <c r="L33" s="30">
        <v>11800</v>
      </c>
      <c r="M33" s="30">
        <v>0</v>
      </c>
      <c r="N33" s="30">
        <v>0</v>
      </c>
      <c r="O33" s="30">
        <v>0</v>
      </c>
      <c r="P33" s="30">
        <f t="shared" si="3"/>
        <v>306572.68</v>
      </c>
    </row>
    <row r="34" spans="1:16" x14ac:dyDescent="0.2">
      <c r="A34" s="31" t="s">
        <v>42</v>
      </c>
      <c r="B34" s="30">
        <v>1050000</v>
      </c>
      <c r="C34" s="30">
        <v>717000</v>
      </c>
      <c r="D34" s="30">
        <v>0</v>
      </c>
      <c r="E34" s="30">
        <v>0</v>
      </c>
      <c r="F34" s="30">
        <v>0</v>
      </c>
      <c r="G34" s="30">
        <v>1773.54</v>
      </c>
      <c r="H34" s="30">
        <v>10361.58</v>
      </c>
      <c r="I34" s="30">
        <v>0</v>
      </c>
      <c r="J34" s="30">
        <v>41911.24</v>
      </c>
      <c r="K34" s="30">
        <v>0</v>
      </c>
      <c r="L34" s="30">
        <v>22174.28</v>
      </c>
      <c r="M34" s="30">
        <v>18858.29</v>
      </c>
      <c r="N34" s="30">
        <v>0</v>
      </c>
      <c r="O34" s="30">
        <v>0</v>
      </c>
      <c r="P34" s="30">
        <f t="shared" si="3"/>
        <v>95078.93</v>
      </c>
    </row>
    <row r="35" spans="1:16" ht="16.5" x14ac:dyDescent="0.2">
      <c r="A35" s="31" t="s">
        <v>43</v>
      </c>
      <c r="B35" s="30">
        <v>18650000</v>
      </c>
      <c r="C35" s="30">
        <v>16139061</v>
      </c>
      <c r="D35" s="30">
        <v>0</v>
      </c>
      <c r="E35" s="30">
        <v>0</v>
      </c>
      <c r="F35" s="30">
        <v>81774</v>
      </c>
      <c r="G35" s="30">
        <v>4233.84</v>
      </c>
      <c r="H35" s="30">
        <v>832585.87000000011</v>
      </c>
      <c r="I35" s="30">
        <v>265498.23</v>
      </c>
      <c r="J35" s="30">
        <v>5158411.3800000008</v>
      </c>
      <c r="K35" s="30">
        <v>12154</v>
      </c>
      <c r="L35" s="30">
        <v>512682.67</v>
      </c>
      <c r="M35" s="30">
        <v>5373698.1000000006</v>
      </c>
      <c r="N35" s="30">
        <v>0</v>
      </c>
      <c r="O35" s="30">
        <v>0</v>
      </c>
      <c r="P35" s="30">
        <f t="shared" si="3"/>
        <v>12241038.09</v>
      </c>
    </row>
    <row r="36" spans="1:16" ht="16.5" x14ac:dyDescent="0.2">
      <c r="A36" s="31" t="s">
        <v>44</v>
      </c>
      <c r="B36" s="30">
        <v>0</v>
      </c>
      <c r="C36" s="30">
        <v>0</v>
      </c>
      <c r="D36" s="30">
        <v>0</v>
      </c>
      <c r="E36" s="30">
        <v>0</v>
      </c>
      <c r="F36" s="30">
        <v>0</v>
      </c>
      <c r="G36" s="30">
        <v>0</v>
      </c>
      <c r="H36" s="30">
        <v>0</v>
      </c>
      <c r="I36" s="30">
        <v>0</v>
      </c>
      <c r="J36" s="30">
        <v>0</v>
      </c>
      <c r="K36" s="30">
        <v>0</v>
      </c>
      <c r="L36" s="30">
        <v>0</v>
      </c>
      <c r="M36" s="30">
        <v>0</v>
      </c>
      <c r="N36" s="30">
        <v>0</v>
      </c>
      <c r="O36" s="30">
        <v>0</v>
      </c>
      <c r="P36" s="30">
        <f t="shared" si="3"/>
        <v>0</v>
      </c>
    </row>
    <row r="37" spans="1:16" x14ac:dyDescent="0.2">
      <c r="A37" s="29" t="s">
        <v>45</v>
      </c>
      <c r="B37" s="30">
        <v>9375000</v>
      </c>
      <c r="C37" s="30">
        <v>15606894</v>
      </c>
      <c r="D37" s="30">
        <v>0</v>
      </c>
      <c r="E37" s="30">
        <v>511729.8</v>
      </c>
      <c r="F37" s="30">
        <v>340782</v>
      </c>
      <c r="G37" s="30">
        <v>948853.25</v>
      </c>
      <c r="H37" s="30">
        <v>1529353.05</v>
      </c>
      <c r="I37" s="30">
        <v>786897.60999999987</v>
      </c>
      <c r="J37" s="30">
        <v>1435466.24</v>
      </c>
      <c r="K37" s="30">
        <v>529981.24</v>
      </c>
      <c r="L37" s="30">
        <v>596839.09</v>
      </c>
      <c r="M37" s="30">
        <v>1460769.49</v>
      </c>
      <c r="N37" s="30">
        <v>0</v>
      </c>
      <c r="O37" s="30">
        <v>0</v>
      </c>
      <c r="P37" s="30">
        <f t="shared" si="3"/>
        <v>8140671.7700000005</v>
      </c>
    </row>
    <row r="38" spans="1:16" x14ac:dyDescent="0.2">
      <c r="A38" s="27" t="s">
        <v>46</v>
      </c>
      <c r="B38" s="28">
        <f t="shared" ref="B38:C38" si="10">B39+B40+B42+B44+B45+B46+B41+B43</f>
        <v>974874451</v>
      </c>
      <c r="C38" s="28">
        <f t="shared" si="10"/>
        <v>1012274451</v>
      </c>
      <c r="D38" s="28">
        <f t="shared" ref="D38:N38" si="11">D39+D40+D42+D44+D45+D46+D41+D43</f>
        <v>37292319.659999996</v>
      </c>
      <c r="E38" s="28">
        <f t="shared" si="11"/>
        <v>91426945.659999996</v>
      </c>
      <c r="F38" s="28">
        <f t="shared" si="11"/>
        <v>84410510.549999997</v>
      </c>
      <c r="G38" s="28">
        <f t="shared" si="11"/>
        <v>52544311.399999999</v>
      </c>
      <c r="H38" s="28">
        <f t="shared" si="11"/>
        <v>91401626.729999989</v>
      </c>
      <c r="I38" s="28">
        <f t="shared" si="11"/>
        <v>83210931.359999999</v>
      </c>
      <c r="J38" s="28">
        <f t="shared" si="11"/>
        <v>71751172.400000006</v>
      </c>
      <c r="K38" s="28">
        <f t="shared" si="11"/>
        <v>72246255.689999998</v>
      </c>
      <c r="L38" s="28">
        <f t="shared" si="11"/>
        <v>150516049.31999999</v>
      </c>
      <c r="M38" s="28">
        <f t="shared" si="11"/>
        <v>78313972.420000002</v>
      </c>
      <c r="N38" s="28">
        <f t="shared" si="11"/>
        <v>0</v>
      </c>
      <c r="O38" s="28">
        <f t="shared" ref="O38:P38" si="12">O39+O40+O42+O44+O45+O46+O41+O43</f>
        <v>0</v>
      </c>
      <c r="P38" s="28">
        <f t="shared" si="12"/>
        <v>813114095.19000006</v>
      </c>
    </row>
    <row r="39" spans="1:16" x14ac:dyDescent="0.2">
      <c r="A39" s="31" t="s">
        <v>47</v>
      </c>
      <c r="B39" s="30">
        <v>143667917</v>
      </c>
      <c r="C39" s="30">
        <v>110067917</v>
      </c>
      <c r="D39" s="30">
        <v>1350000</v>
      </c>
      <c r="E39" s="30">
        <v>6207956.7400000002</v>
      </c>
      <c r="F39" s="30">
        <v>15668580.15</v>
      </c>
      <c r="G39" s="30">
        <v>5595956.7400000002</v>
      </c>
      <c r="H39" s="30">
        <v>4835290.07</v>
      </c>
      <c r="I39" s="30">
        <v>12645956.700000001</v>
      </c>
      <c r="J39" s="30">
        <v>5039956.74</v>
      </c>
      <c r="K39" s="30">
        <v>5528290.0300000003</v>
      </c>
      <c r="L39" s="30">
        <v>3252090.08</v>
      </c>
      <c r="M39" s="30">
        <v>11602756.76</v>
      </c>
      <c r="N39" s="30">
        <v>0</v>
      </c>
      <c r="O39" s="30">
        <v>0</v>
      </c>
      <c r="P39" s="30">
        <f t="shared" ref="P39:P75" si="13">D39+E39+F39+G39+H39+I39+J39+K39+L39+M39+N39+O39</f>
        <v>71726834.010000005</v>
      </c>
    </row>
    <row r="40" spans="1:16" ht="16.5" x14ac:dyDescent="0.2">
      <c r="A40" s="31" t="s">
        <v>48</v>
      </c>
      <c r="B40" s="30">
        <v>414308934</v>
      </c>
      <c r="C40" s="30">
        <v>485308934</v>
      </c>
      <c r="D40" s="30">
        <v>22184197</v>
      </c>
      <c r="E40" s="30">
        <v>33152072.259999998</v>
      </c>
      <c r="F40" s="30">
        <v>44107361.740000002</v>
      </c>
      <c r="G40" s="30">
        <v>33147877</v>
      </c>
      <c r="H40" s="30">
        <v>33147877</v>
      </c>
      <c r="I40" s="30">
        <v>33147877</v>
      </c>
      <c r="J40" s="30">
        <v>33147877</v>
      </c>
      <c r="K40" s="30">
        <v>33147877</v>
      </c>
      <c r="L40" s="30">
        <v>104147877</v>
      </c>
      <c r="M40" s="30">
        <v>33147877</v>
      </c>
      <c r="N40" s="30">
        <v>0</v>
      </c>
      <c r="O40" s="30">
        <v>0</v>
      </c>
      <c r="P40" s="30">
        <f t="shared" si="13"/>
        <v>402478770</v>
      </c>
    </row>
    <row r="41" spans="1:16" ht="16.5" x14ac:dyDescent="0.2">
      <c r="A41" s="31" t="s">
        <v>49</v>
      </c>
      <c r="B41" s="30">
        <f>IFERROR(VLOOKUP(#REF!,[1]SIGEF!#REF!,15,0),0)</f>
        <v>0</v>
      </c>
      <c r="C41" s="30">
        <f>IFERROR(VLOOKUP(#REF!,[1]SIGEF!#REF!,15,0),0)</f>
        <v>0</v>
      </c>
      <c r="D41" s="30">
        <f>IFERROR(VLOOKUP(#REF!,[1]SIGEF!#REF!,15,0),0)</f>
        <v>0</v>
      </c>
      <c r="E41" s="30">
        <v>0</v>
      </c>
      <c r="F41" s="30">
        <v>0</v>
      </c>
      <c r="G41" s="30">
        <v>0</v>
      </c>
      <c r="H41" s="30">
        <v>0</v>
      </c>
      <c r="I41" s="30">
        <v>0</v>
      </c>
      <c r="J41" s="30">
        <v>0</v>
      </c>
      <c r="K41" s="30">
        <v>0</v>
      </c>
      <c r="L41" s="30">
        <v>0</v>
      </c>
      <c r="M41" s="30">
        <v>0</v>
      </c>
      <c r="N41" s="30">
        <v>0</v>
      </c>
      <c r="O41" s="30">
        <v>0</v>
      </c>
      <c r="P41" s="30">
        <f t="shared" si="13"/>
        <v>0</v>
      </c>
    </row>
    <row r="42" spans="1:16" ht="16.5" x14ac:dyDescent="0.2">
      <c r="A42" s="31" t="s">
        <v>50</v>
      </c>
      <c r="B42" s="30">
        <v>169657636</v>
      </c>
      <c r="C42" s="30">
        <v>169657636</v>
      </c>
      <c r="D42" s="30">
        <v>13272260</v>
      </c>
      <c r="E42" s="30">
        <v>13272260</v>
      </c>
      <c r="F42" s="30">
        <v>13272260</v>
      </c>
      <c r="G42" s="30">
        <v>13272260</v>
      </c>
      <c r="H42" s="30">
        <v>13272260</v>
      </c>
      <c r="I42" s="30">
        <v>13272260</v>
      </c>
      <c r="J42" s="30">
        <v>13272260</v>
      </c>
      <c r="K42" s="30">
        <v>13272260</v>
      </c>
      <c r="L42" s="30">
        <v>13272260</v>
      </c>
      <c r="M42" s="30">
        <v>13272260</v>
      </c>
      <c r="N42" s="30">
        <v>0</v>
      </c>
      <c r="O42" s="30">
        <v>0</v>
      </c>
      <c r="P42" s="30">
        <f t="shared" si="13"/>
        <v>132722600</v>
      </c>
    </row>
    <row r="43" spans="1:16" ht="16.5" x14ac:dyDescent="0.2">
      <c r="A43" s="31" t="s">
        <v>51</v>
      </c>
      <c r="B43" s="30">
        <f>IFERROR(VLOOKUP(#REF!,[1]SIGEF!#REF!,15,0),0)</f>
        <v>0</v>
      </c>
      <c r="C43" s="30">
        <f>IFERROR(VLOOKUP(#REF!,[1]SIGEF!#REF!,15,0),0)</f>
        <v>0</v>
      </c>
      <c r="D43" s="30">
        <f>IFERROR(VLOOKUP(#REF!,[1]SIGEF!#REF!,15,0),0)</f>
        <v>0</v>
      </c>
      <c r="E43" s="30">
        <v>0</v>
      </c>
      <c r="F43" s="30">
        <v>0</v>
      </c>
      <c r="G43" s="30">
        <v>0</v>
      </c>
      <c r="H43" s="30">
        <v>0</v>
      </c>
      <c r="I43" s="30">
        <v>0</v>
      </c>
      <c r="J43" s="30">
        <v>0</v>
      </c>
      <c r="K43" s="30">
        <v>0</v>
      </c>
      <c r="L43" s="30">
        <v>0</v>
      </c>
      <c r="M43" s="30">
        <v>0</v>
      </c>
      <c r="N43" s="30">
        <v>0</v>
      </c>
      <c r="O43" s="30">
        <v>0</v>
      </c>
      <c r="P43" s="30">
        <f t="shared" si="13"/>
        <v>0</v>
      </c>
    </row>
    <row r="44" spans="1:16" x14ac:dyDescent="0.2">
      <c r="A44" s="7" t="s">
        <v>52</v>
      </c>
      <c r="B44" s="30">
        <f>IFERROR(VLOOKUP(#REF!,[1]SIGEF!#REF!,15,0),0)</f>
        <v>0</v>
      </c>
      <c r="C44" s="30">
        <f>IFERROR(VLOOKUP(#REF!,[1]SIGEF!#REF!,15,0),0)</f>
        <v>0</v>
      </c>
      <c r="D44" s="30">
        <f>IFERROR(VLOOKUP(#REF!,[1]SIGEF!#REF!,15,0),0)</f>
        <v>0</v>
      </c>
      <c r="E44" s="30">
        <v>0</v>
      </c>
      <c r="F44" s="30">
        <v>0</v>
      </c>
      <c r="G44" s="30">
        <v>0</v>
      </c>
      <c r="H44" s="30">
        <v>0</v>
      </c>
      <c r="I44" s="30">
        <v>0</v>
      </c>
      <c r="J44" s="30">
        <v>0</v>
      </c>
      <c r="K44" s="30">
        <v>0</v>
      </c>
      <c r="L44" s="30">
        <v>0</v>
      </c>
      <c r="M44" s="30">
        <v>0</v>
      </c>
      <c r="N44" s="30">
        <v>0</v>
      </c>
      <c r="O44" s="30">
        <v>0</v>
      </c>
      <c r="P44" s="30">
        <f t="shared" si="13"/>
        <v>0</v>
      </c>
    </row>
    <row r="45" spans="1:16" x14ac:dyDescent="0.2">
      <c r="A45" s="9" t="s">
        <v>53</v>
      </c>
      <c r="B45" s="30">
        <v>11556832</v>
      </c>
      <c r="C45" s="30">
        <v>11556832</v>
      </c>
      <c r="D45" s="30">
        <v>0</v>
      </c>
      <c r="E45" s="30">
        <v>0</v>
      </c>
      <c r="F45" s="30">
        <v>0</v>
      </c>
      <c r="G45" s="30">
        <v>0</v>
      </c>
      <c r="H45" s="30">
        <v>0</v>
      </c>
      <c r="I45" s="30">
        <v>0</v>
      </c>
      <c r="J45" s="30">
        <v>0</v>
      </c>
      <c r="K45" s="30">
        <v>0</v>
      </c>
      <c r="L45" s="30">
        <v>11552744.58</v>
      </c>
      <c r="M45" s="30">
        <v>0</v>
      </c>
      <c r="N45" s="30">
        <v>0</v>
      </c>
      <c r="O45" s="30">
        <v>0</v>
      </c>
      <c r="P45" s="30">
        <f t="shared" si="13"/>
        <v>11552744.58</v>
      </c>
    </row>
    <row r="46" spans="1:16" ht="16.5" x14ac:dyDescent="0.2">
      <c r="A46" s="9" t="s">
        <v>54</v>
      </c>
      <c r="B46" s="30">
        <v>235683132</v>
      </c>
      <c r="C46" s="30">
        <v>235683132</v>
      </c>
      <c r="D46" s="30">
        <v>485862.66</v>
      </c>
      <c r="E46" s="30">
        <v>38794656.659999996</v>
      </c>
      <c r="F46" s="30">
        <v>11362308.66</v>
      </c>
      <c r="G46" s="30">
        <v>528217.65999999992</v>
      </c>
      <c r="H46" s="30">
        <v>40146199.659999996</v>
      </c>
      <c r="I46" s="30">
        <v>24144837.66</v>
      </c>
      <c r="J46" s="30">
        <v>20291078.66</v>
      </c>
      <c r="K46" s="30">
        <v>20297828.66</v>
      </c>
      <c r="L46" s="30">
        <v>18291077.66</v>
      </c>
      <c r="M46" s="30">
        <v>20291078.66</v>
      </c>
      <c r="N46" s="30">
        <v>0</v>
      </c>
      <c r="O46" s="30">
        <v>0</v>
      </c>
      <c r="P46" s="30">
        <f t="shared" si="13"/>
        <v>194633146.59999996</v>
      </c>
    </row>
    <row r="47" spans="1:16" s="12" customFormat="1" ht="15" x14ac:dyDescent="0.2">
      <c r="A47" s="5" t="s">
        <v>55</v>
      </c>
      <c r="B47" s="28">
        <f t="shared" ref="B47:C47" si="14">SUM(B48:B53)</f>
        <v>45000000</v>
      </c>
      <c r="C47" s="28">
        <f t="shared" si="14"/>
        <v>45000000</v>
      </c>
      <c r="D47" s="28">
        <f t="shared" ref="D47:N47" si="15">SUM(D48:D53)</f>
        <v>3750000</v>
      </c>
      <c r="E47" s="28">
        <f t="shared" si="15"/>
        <v>3750000</v>
      </c>
      <c r="F47" s="28">
        <f t="shared" si="15"/>
        <v>3750000</v>
      </c>
      <c r="G47" s="28">
        <f t="shared" si="15"/>
        <v>3750000</v>
      </c>
      <c r="H47" s="28">
        <f t="shared" si="15"/>
        <v>3750000</v>
      </c>
      <c r="I47" s="28">
        <f t="shared" si="15"/>
        <v>3750000</v>
      </c>
      <c r="J47" s="28">
        <f t="shared" si="15"/>
        <v>3750000</v>
      </c>
      <c r="K47" s="28">
        <f t="shared" si="15"/>
        <v>3750000</v>
      </c>
      <c r="L47" s="28">
        <f t="shared" si="15"/>
        <v>3750000</v>
      </c>
      <c r="M47" s="28">
        <f t="shared" si="15"/>
        <v>3750000</v>
      </c>
      <c r="N47" s="28">
        <f t="shared" si="15"/>
        <v>0</v>
      </c>
      <c r="O47" s="28">
        <f t="shared" ref="O47:P47" si="16">SUM(O48:O53)</f>
        <v>0</v>
      </c>
      <c r="P47" s="28">
        <f t="shared" si="16"/>
        <v>37500000</v>
      </c>
    </row>
    <row r="48" spans="1:16" x14ac:dyDescent="0.2">
      <c r="A48" s="9" t="s">
        <v>56</v>
      </c>
      <c r="B48" s="30">
        <f>IFERROR(VLOOKUP(#REF!,[1]SIGEF!#REF!,15,0),0)</f>
        <v>0</v>
      </c>
      <c r="C48" s="30">
        <f>IFERROR(VLOOKUP(#REF!,[1]SIGEF!#REF!,15,0),0)</f>
        <v>0</v>
      </c>
      <c r="D48" s="30">
        <f>IFERROR(VLOOKUP(#REF!,[1]SIGEF!#REF!,15,0),0)</f>
        <v>0</v>
      </c>
      <c r="E48" s="30">
        <v>0</v>
      </c>
      <c r="F48" s="30">
        <v>0</v>
      </c>
      <c r="G48" s="30">
        <v>0</v>
      </c>
      <c r="H48" s="30">
        <v>0</v>
      </c>
      <c r="I48" s="30">
        <v>0</v>
      </c>
      <c r="J48" s="30">
        <v>0</v>
      </c>
      <c r="K48" s="30">
        <v>0</v>
      </c>
      <c r="L48" s="30">
        <v>0</v>
      </c>
      <c r="M48" s="30">
        <v>0</v>
      </c>
      <c r="N48" s="30">
        <v>0</v>
      </c>
      <c r="O48" s="30">
        <v>0</v>
      </c>
      <c r="P48" s="30">
        <f t="shared" si="13"/>
        <v>0</v>
      </c>
    </row>
    <row r="49" spans="1:16" x14ac:dyDescent="0.2">
      <c r="A49" s="9" t="s">
        <v>57</v>
      </c>
      <c r="B49" s="30">
        <v>45000000</v>
      </c>
      <c r="C49" s="30">
        <v>45000000</v>
      </c>
      <c r="D49" s="30">
        <v>3750000</v>
      </c>
      <c r="E49" s="30">
        <v>3750000</v>
      </c>
      <c r="F49" s="30">
        <v>3750000</v>
      </c>
      <c r="G49" s="30">
        <v>3750000</v>
      </c>
      <c r="H49" s="30">
        <v>3750000</v>
      </c>
      <c r="I49" s="30">
        <v>3750000</v>
      </c>
      <c r="J49" s="30">
        <v>3750000</v>
      </c>
      <c r="K49" s="30">
        <v>3750000</v>
      </c>
      <c r="L49" s="30">
        <v>3750000</v>
      </c>
      <c r="M49" s="30">
        <v>3750000</v>
      </c>
      <c r="N49" s="30">
        <v>0</v>
      </c>
      <c r="O49" s="30">
        <v>0</v>
      </c>
      <c r="P49" s="30">
        <f t="shared" si="13"/>
        <v>37500000</v>
      </c>
    </row>
    <row r="50" spans="1:16" ht="16.5" x14ac:dyDescent="0.2">
      <c r="A50" s="9" t="s">
        <v>58</v>
      </c>
      <c r="B50" s="30">
        <f>IFERROR(VLOOKUP(#REF!,[1]SIGEF!#REF!,15,0),0)</f>
        <v>0</v>
      </c>
      <c r="C50" s="30">
        <f>IFERROR(VLOOKUP(#REF!,[1]SIGEF!#REF!,15,0),0)</f>
        <v>0</v>
      </c>
      <c r="D50" s="30">
        <f>IFERROR(VLOOKUP(#REF!,[1]SIGEF!#REF!,15,0),0)</f>
        <v>0</v>
      </c>
      <c r="E50" s="30">
        <v>0</v>
      </c>
      <c r="F50" s="30">
        <v>0</v>
      </c>
      <c r="G50" s="30">
        <v>0</v>
      </c>
      <c r="H50" s="30">
        <v>0</v>
      </c>
      <c r="I50" s="30">
        <v>0</v>
      </c>
      <c r="J50" s="30">
        <v>0</v>
      </c>
      <c r="K50" s="30">
        <v>0</v>
      </c>
      <c r="L50" s="30">
        <v>0</v>
      </c>
      <c r="M50" s="30">
        <v>0</v>
      </c>
      <c r="N50" s="30">
        <v>0</v>
      </c>
      <c r="O50" s="30">
        <v>0</v>
      </c>
      <c r="P50" s="30">
        <f t="shared" si="13"/>
        <v>0</v>
      </c>
    </row>
    <row r="51" spans="1:16" ht="16.5" x14ac:dyDescent="0.2">
      <c r="A51" s="9" t="s">
        <v>59</v>
      </c>
      <c r="B51" s="30">
        <f>IFERROR(VLOOKUP(#REF!,[1]SIGEF!#REF!,15,0),0)</f>
        <v>0</v>
      </c>
      <c r="C51" s="30">
        <f>IFERROR(VLOOKUP(#REF!,[1]SIGEF!#REF!,15,0),0)</f>
        <v>0</v>
      </c>
      <c r="D51" s="30">
        <f>IFERROR(VLOOKUP(#REF!,[1]SIGEF!#REF!,15,0),0)</f>
        <v>0</v>
      </c>
      <c r="E51" s="30">
        <v>0</v>
      </c>
      <c r="F51" s="30">
        <v>0</v>
      </c>
      <c r="G51" s="30">
        <v>0</v>
      </c>
      <c r="H51" s="30">
        <v>0</v>
      </c>
      <c r="I51" s="30">
        <v>0</v>
      </c>
      <c r="J51" s="30">
        <v>0</v>
      </c>
      <c r="K51" s="30">
        <v>0</v>
      </c>
      <c r="L51" s="30">
        <v>0</v>
      </c>
      <c r="M51" s="30">
        <v>0</v>
      </c>
      <c r="N51" s="30">
        <v>0</v>
      </c>
      <c r="O51" s="30">
        <v>0</v>
      </c>
      <c r="P51" s="30">
        <f t="shared" si="13"/>
        <v>0</v>
      </c>
    </row>
    <row r="52" spans="1:16" x14ac:dyDescent="0.2">
      <c r="A52" s="9" t="s">
        <v>60</v>
      </c>
      <c r="B52" s="30">
        <f>IFERROR(VLOOKUP(#REF!,[1]SIGEF!#REF!,15,0),0)</f>
        <v>0</v>
      </c>
      <c r="C52" s="30">
        <f>IFERROR(VLOOKUP(#REF!,[1]SIGEF!#REF!,15,0),0)</f>
        <v>0</v>
      </c>
      <c r="D52" s="30">
        <f>IFERROR(VLOOKUP(#REF!,[1]SIGEF!#REF!,15,0),0)</f>
        <v>0</v>
      </c>
      <c r="E52" s="30">
        <v>0</v>
      </c>
      <c r="F52" s="30">
        <v>0</v>
      </c>
      <c r="G52" s="30">
        <v>0</v>
      </c>
      <c r="H52" s="30">
        <v>0</v>
      </c>
      <c r="I52" s="30">
        <v>0</v>
      </c>
      <c r="J52" s="30">
        <v>0</v>
      </c>
      <c r="K52" s="30">
        <v>0</v>
      </c>
      <c r="L52" s="30">
        <v>0</v>
      </c>
      <c r="M52" s="30">
        <v>0</v>
      </c>
      <c r="N52" s="30">
        <v>0</v>
      </c>
      <c r="O52" s="30">
        <v>0</v>
      </c>
      <c r="P52" s="30">
        <f t="shared" si="13"/>
        <v>0</v>
      </c>
    </row>
    <row r="53" spans="1:16" x14ac:dyDescent="0.2">
      <c r="A53" s="9" t="s">
        <v>61</v>
      </c>
      <c r="B53" s="30">
        <f>IFERROR(VLOOKUP(#REF!,[1]SIGEF!#REF!,15,0),0)</f>
        <v>0</v>
      </c>
      <c r="C53" s="30">
        <f>IFERROR(VLOOKUP(#REF!,[1]SIGEF!#REF!,15,0),0)</f>
        <v>0</v>
      </c>
      <c r="D53" s="30">
        <f>IFERROR(VLOOKUP(#REF!,[1]SIGEF!#REF!,15,0),0)</f>
        <v>0</v>
      </c>
      <c r="E53" s="30">
        <v>0</v>
      </c>
      <c r="F53" s="30">
        <v>0</v>
      </c>
      <c r="G53" s="30">
        <v>0</v>
      </c>
      <c r="H53" s="30">
        <v>0</v>
      </c>
      <c r="I53" s="30">
        <v>0</v>
      </c>
      <c r="J53" s="30">
        <v>0</v>
      </c>
      <c r="K53" s="30">
        <v>0</v>
      </c>
      <c r="L53" s="30">
        <v>0</v>
      </c>
      <c r="M53" s="30">
        <v>0</v>
      </c>
      <c r="N53" s="30">
        <v>0</v>
      </c>
      <c r="O53" s="30">
        <v>0</v>
      </c>
      <c r="P53" s="30">
        <f t="shared" si="13"/>
        <v>0</v>
      </c>
    </row>
    <row r="54" spans="1:16" ht="16.149999999999999" customHeight="1" x14ac:dyDescent="0.2">
      <c r="A54" s="5" t="s">
        <v>62</v>
      </c>
      <c r="B54" s="28">
        <f t="shared" ref="B54:H54" si="17">B55+B56+B58+B59+B60+B62+B57+B63+B61</f>
        <v>16683253</v>
      </c>
      <c r="C54" s="28">
        <f t="shared" si="17"/>
        <v>23369073</v>
      </c>
      <c r="D54" s="28">
        <f t="shared" si="17"/>
        <v>0</v>
      </c>
      <c r="E54" s="28">
        <f t="shared" si="17"/>
        <v>83999.94</v>
      </c>
      <c r="F54" s="28">
        <f t="shared" si="17"/>
        <v>1007573.3200000001</v>
      </c>
      <c r="G54" s="28">
        <f t="shared" si="17"/>
        <v>451324.84</v>
      </c>
      <c r="H54" s="28">
        <f t="shared" si="17"/>
        <v>1082360.7999999998</v>
      </c>
      <c r="I54" s="28">
        <f t="shared" ref="I54:N54" si="18">I55+I56+I58+I59+I60+I62+I57+I63+I61</f>
        <v>232497.32000000004</v>
      </c>
      <c r="J54" s="28">
        <f t="shared" si="18"/>
        <v>565756.23</v>
      </c>
      <c r="K54" s="28">
        <f t="shared" si="18"/>
        <v>387169.8</v>
      </c>
      <c r="L54" s="28">
        <f t="shared" si="18"/>
        <v>1373384.53</v>
      </c>
      <c r="M54" s="28">
        <f t="shared" si="18"/>
        <v>2028062.4800000002</v>
      </c>
      <c r="N54" s="28">
        <f t="shared" si="18"/>
        <v>0</v>
      </c>
      <c r="O54" s="28">
        <f t="shared" ref="O54:P54" si="19">O55+O56+O58+O59+O60+O62+O57+O63+O61</f>
        <v>0</v>
      </c>
      <c r="P54" s="28">
        <f t="shared" si="19"/>
        <v>7212129.2599999998</v>
      </c>
    </row>
    <row r="55" spans="1:16" x14ac:dyDescent="0.2">
      <c r="A55" s="7" t="s">
        <v>63</v>
      </c>
      <c r="B55" s="30">
        <v>7700000</v>
      </c>
      <c r="C55" s="30">
        <v>13387000</v>
      </c>
      <c r="D55" s="30">
        <v>0</v>
      </c>
      <c r="E55" s="30">
        <v>83999.94</v>
      </c>
      <c r="F55" s="30">
        <v>16620.259999999998</v>
      </c>
      <c r="G55" s="30">
        <v>449200.84</v>
      </c>
      <c r="H55" s="30">
        <v>1004903.1199999999</v>
      </c>
      <c r="I55" s="30">
        <v>14999.98</v>
      </c>
      <c r="J55" s="30">
        <v>0</v>
      </c>
      <c r="K55" s="30">
        <v>174769.8</v>
      </c>
      <c r="L55" s="30">
        <v>1300908.3800000001</v>
      </c>
      <c r="M55" s="30">
        <v>901471.44000000006</v>
      </c>
      <c r="N55" s="30">
        <v>0</v>
      </c>
      <c r="O55" s="30">
        <v>0</v>
      </c>
      <c r="P55" s="30">
        <f t="shared" ref="P55:P60" si="20">D55+E55+F55+G55+H55+I55+J55+K55+L55+M55+N55+O55</f>
        <v>3946873.7600000002</v>
      </c>
    </row>
    <row r="56" spans="1:16" ht="16.5" x14ac:dyDescent="0.2">
      <c r="A56" s="9" t="s">
        <v>64</v>
      </c>
      <c r="B56" s="30">
        <v>3970000</v>
      </c>
      <c r="C56" s="30">
        <v>4270000</v>
      </c>
      <c r="D56" s="30">
        <v>0</v>
      </c>
      <c r="E56" s="30">
        <v>0</v>
      </c>
      <c r="F56" s="30">
        <v>990953.06</v>
      </c>
      <c r="G56" s="30">
        <v>2124</v>
      </c>
      <c r="H56" s="30">
        <v>77457.679999999993</v>
      </c>
      <c r="I56" s="30">
        <v>0</v>
      </c>
      <c r="J56" s="30">
        <v>340376.23</v>
      </c>
      <c r="K56" s="30">
        <v>0</v>
      </c>
      <c r="L56" s="30">
        <v>0</v>
      </c>
      <c r="M56" s="30">
        <v>875973.20000000007</v>
      </c>
      <c r="N56" s="30">
        <v>0</v>
      </c>
      <c r="O56" s="30">
        <v>0</v>
      </c>
      <c r="P56" s="30">
        <f t="shared" si="20"/>
        <v>2286884.17</v>
      </c>
    </row>
    <row r="57" spans="1:16" x14ac:dyDescent="0.2">
      <c r="A57" s="9" t="s">
        <v>65</v>
      </c>
      <c r="B57" s="30">
        <v>0</v>
      </c>
      <c r="C57" s="30">
        <v>0</v>
      </c>
      <c r="D57" s="30">
        <v>0</v>
      </c>
      <c r="E57" s="30">
        <v>0</v>
      </c>
      <c r="F57" s="30">
        <v>0</v>
      </c>
      <c r="G57" s="30">
        <v>0</v>
      </c>
      <c r="H57" s="30">
        <v>0</v>
      </c>
      <c r="I57" s="30">
        <v>0</v>
      </c>
      <c r="J57" s="30">
        <v>0</v>
      </c>
      <c r="K57" s="30">
        <v>0</v>
      </c>
      <c r="L57" s="30">
        <v>0</v>
      </c>
      <c r="M57" s="30">
        <v>0</v>
      </c>
      <c r="N57" s="30">
        <v>0</v>
      </c>
      <c r="O57" s="30">
        <v>0</v>
      </c>
      <c r="P57" s="30">
        <f t="shared" si="20"/>
        <v>0</v>
      </c>
    </row>
    <row r="58" spans="1:16" x14ac:dyDescent="0.2">
      <c r="A58" s="9" t="s">
        <v>66</v>
      </c>
      <c r="B58" s="30">
        <v>0</v>
      </c>
      <c r="C58" s="30">
        <v>25000</v>
      </c>
      <c r="D58" s="30">
        <v>0</v>
      </c>
      <c r="E58" s="30">
        <v>0</v>
      </c>
      <c r="F58" s="30">
        <v>0</v>
      </c>
      <c r="G58" s="30">
        <v>0</v>
      </c>
      <c r="H58" s="30">
        <v>0</v>
      </c>
      <c r="I58" s="30">
        <v>0</v>
      </c>
      <c r="J58" s="30">
        <v>0</v>
      </c>
      <c r="K58" s="30">
        <v>0</v>
      </c>
      <c r="L58" s="30">
        <v>0</v>
      </c>
      <c r="M58" s="30">
        <v>0</v>
      </c>
      <c r="N58" s="30">
        <v>0</v>
      </c>
      <c r="O58" s="30">
        <v>0</v>
      </c>
      <c r="P58" s="30">
        <f t="shared" si="20"/>
        <v>0</v>
      </c>
    </row>
    <row r="59" spans="1:16" x14ac:dyDescent="0.2">
      <c r="A59" s="9" t="s">
        <v>67</v>
      </c>
      <c r="B59" s="30">
        <v>5013253</v>
      </c>
      <c r="C59" s="30">
        <v>5487073</v>
      </c>
      <c r="D59" s="30">
        <v>0</v>
      </c>
      <c r="E59" s="30">
        <v>0</v>
      </c>
      <c r="F59" s="30">
        <v>0</v>
      </c>
      <c r="G59" s="30">
        <v>0</v>
      </c>
      <c r="H59" s="30">
        <v>0</v>
      </c>
      <c r="I59" s="30">
        <v>217497.34000000003</v>
      </c>
      <c r="J59" s="30">
        <v>225380</v>
      </c>
      <c r="K59" s="30">
        <v>212400</v>
      </c>
      <c r="L59" s="30">
        <v>72476.149999999994</v>
      </c>
      <c r="M59" s="30">
        <v>250617.84</v>
      </c>
      <c r="N59" s="30">
        <v>0</v>
      </c>
      <c r="O59" s="30">
        <v>0</v>
      </c>
      <c r="P59" s="30">
        <f t="shared" si="20"/>
        <v>978371.33000000007</v>
      </c>
    </row>
    <row r="60" spans="1:16" x14ac:dyDescent="0.2">
      <c r="A60" s="9" t="s">
        <v>68</v>
      </c>
      <c r="B60" s="30">
        <v>0</v>
      </c>
      <c r="C60" s="30">
        <v>200000</v>
      </c>
      <c r="D60" s="30">
        <v>0</v>
      </c>
      <c r="E60" s="30">
        <v>0</v>
      </c>
      <c r="F60" s="30">
        <v>0</v>
      </c>
      <c r="G60" s="30"/>
      <c r="H60" s="30">
        <v>0</v>
      </c>
      <c r="I60" s="30">
        <v>0</v>
      </c>
      <c r="J60" s="30">
        <v>0</v>
      </c>
      <c r="K60" s="30">
        <v>0</v>
      </c>
      <c r="L60" s="30">
        <v>0</v>
      </c>
      <c r="M60" s="30">
        <v>0</v>
      </c>
      <c r="N60" s="30">
        <v>0</v>
      </c>
      <c r="O60" s="30">
        <v>0</v>
      </c>
      <c r="P60" s="30">
        <f t="shared" si="20"/>
        <v>0</v>
      </c>
    </row>
    <row r="61" spans="1:16" x14ac:dyDescent="0.2">
      <c r="A61" s="7" t="s">
        <v>69</v>
      </c>
      <c r="B61" s="30">
        <v>0</v>
      </c>
      <c r="C61" s="30">
        <v>0</v>
      </c>
      <c r="D61" s="30">
        <v>0</v>
      </c>
      <c r="E61" s="30">
        <v>0</v>
      </c>
      <c r="F61" s="30">
        <v>0</v>
      </c>
      <c r="G61" s="30">
        <v>0</v>
      </c>
      <c r="H61" s="30">
        <v>0</v>
      </c>
      <c r="I61" s="30">
        <v>0</v>
      </c>
      <c r="J61" s="30">
        <v>0</v>
      </c>
      <c r="K61" s="30">
        <v>0</v>
      </c>
      <c r="L61" s="30">
        <v>0</v>
      </c>
      <c r="M61" s="30">
        <v>0</v>
      </c>
      <c r="N61" s="30">
        <v>0</v>
      </c>
      <c r="O61" s="30">
        <v>0</v>
      </c>
      <c r="P61" s="30">
        <f t="shared" si="13"/>
        <v>0</v>
      </c>
    </row>
    <row r="62" spans="1:16" x14ac:dyDescent="0.2">
      <c r="A62" s="7" t="s">
        <v>70</v>
      </c>
      <c r="B62" s="30">
        <v>0</v>
      </c>
      <c r="C62" s="30">
        <v>0</v>
      </c>
      <c r="D62" s="30">
        <v>0</v>
      </c>
      <c r="E62" s="30">
        <v>0</v>
      </c>
      <c r="F62" s="30">
        <v>0</v>
      </c>
      <c r="G62" s="30">
        <v>0</v>
      </c>
      <c r="H62" s="30">
        <v>0</v>
      </c>
      <c r="I62" s="30">
        <v>0</v>
      </c>
      <c r="J62" s="30">
        <v>0</v>
      </c>
      <c r="K62" s="30">
        <v>0</v>
      </c>
      <c r="L62" s="30">
        <v>0</v>
      </c>
      <c r="M62" s="30">
        <v>0</v>
      </c>
      <c r="N62" s="30">
        <v>0</v>
      </c>
      <c r="O62" s="30">
        <v>0</v>
      </c>
      <c r="P62" s="30">
        <f t="shared" si="13"/>
        <v>0</v>
      </c>
    </row>
    <row r="63" spans="1:16" ht="16.5" x14ac:dyDescent="0.2">
      <c r="A63" s="9" t="s">
        <v>71</v>
      </c>
      <c r="B63" s="30">
        <v>0</v>
      </c>
      <c r="C63" s="30">
        <v>0</v>
      </c>
      <c r="D63" s="30">
        <v>0</v>
      </c>
      <c r="E63" s="30">
        <v>0</v>
      </c>
      <c r="F63" s="30">
        <v>0</v>
      </c>
      <c r="G63" s="30">
        <v>0</v>
      </c>
      <c r="H63" s="30">
        <v>0</v>
      </c>
      <c r="I63" s="30">
        <v>0</v>
      </c>
      <c r="J63" s="30">
        <v>0</v>
      </c>
      <c r="K63" s="30">
        <v>0</v>
      </c>
      <c r="L63" s="30">
        <v>0</v>
      </c>
      <c r="M63" s="30">
        <v>0</v>
      </c>
      <c r="N63" s="30">
        <v>0</v>
      </c>
      <c r="O63" s="30">
        <v>0</v>
      </c>
      <c r="P63" s="30">
        <f t="shared" si="13"/>
        <v>0</v>
      </c>
    </row>
    <row r="64" spans="1:16" x14ac:dyDescent="0.2">
      <c r="A64" s="13" t="s">
        <v>72</v>
      </c>
      <c r="B64" s="28">
        <f t="shared" ref="B64:C64" si="21">B65+B66+B67+B68</f>
        <v>0</v>
      </c>
      <c r="C64" s="28">
        <f t="shared" si="21"/>
        <v>42412149</v>
      </c>
      <c r="D64" s="28">
        <f t="shared" ref="D64:N64" si="22">D65+D66+D67+D68</f>
        <v>0</v>
      </c>
      <c r="E64" s="28">
        <f t="shared" si="22"/>
        <v>0</v>
      </c>
      <c r="F64" s="28">
        <f t="shared" si="22"/>
        <v>0</v>
      </c>
      <c r="G64" s="28">
        <f t="shared" si="22"/>
        <v>0</v>
      </c>
      <c r="H64" s="28">
        <f t="shared" si="22"/>
        <v>0</v>
      </c>
      <c r="I64" s="28">
        <f t="shared" si="22"/>
        <v>2117906.81</v>
      </c>
      <c r="J64" s="28">
        <f t="shared" si="22"/>
        <v>0</v>
      </c>
      <c r="K64" s="28">
        <f t="shared" si="22"/>
        <v>1219408.33</v>
      </c>
      <c r="L64" s="28">
        <f t="shared" si="22"/>
        <v>1456492.37</v>
      </c>
      <c r="M64" s="28">
        <f t="shared" si="22"/>
        <v>13180428.409999998</v>
      </c>
      <c r="N64" s="28">
        <f t="shared" si="22"/>
        <v>0</v>
      </c>
      <c r="O64" s="28">
        <f t="shared" ref="O64:P64" si="23">O65+O66+O67+O68</f>
        <v>0</v>
      </c>
      <c r="P64" s="28">
        <f t="shared" si="23"/>
        <v>17974235.919999998</v>
      </c>
    </row>
    <row r="65" spans="1:16" x14ac:dyDescent="0.2">
      <c r="A65" s="7" t="s">
        <v>73</v>
      </c>
      <c r="B65" s="30">
        <v>0</v>
      </c>
      <c r="C65" s="30">
        <v>39497204</v>
      </c>
      <c r="D65" s="30">
        <v>0</v>
      </c>
      <c r="E65" s="30">
        <v>0</v>
      </c>
      <c r="F65" s="30">
        <v>0</v>
      </c>
      <c r="G65" s="30">
        <v>0</v>
      </c>
      <c r="H65" s="30">
        <v>0</v>
      </c>
      <c r="I65" s="30">
        <v>1534918.08</v>
      </c>
      <c r="J65" s="30">
        <v>0</v>
      </c>
      <c r="K65" s="30">
        <v>1219408.33</v>
      </c>
      <c r="L65" s="30">
        <v>0</v>
      </c>
      <c r="M65" s="30">
        <v>13180428.409999998</v>
      </c>
      <c r="N65" s="30">
        <v>0</v>
      </c>
      <c r="O65" s="30">
        <v>0</v>
      </c>
      <c r="P65" s="30">
        <f t="shared" si="13"/>
        <v>15934754.819999998</v>
      </c>
    </row>
    <row r="66" spans="1:16" x14ac:dyDescent="0.2">
      <c r="A66" s="7" t="s">
        <v>74</v>
      </c>
      <c r="B66" s="30">
        <v>0</v>
      </c>
      <c r="C66" s="30">
        <v>2914945</v>
      </c>
      <c r="D66" s="30">
        <v>0</v>
      </c>
      <c r="E66" s="30">
        <v>0</v>
      </c>
      <c r="F66" s="30">
        <v>0</v>
      </c>
      <c r="G66" s="30">
        <v>0</v>
      </c>
      <c r="H66" s="30">
        <v>0</v>
      </c>
      <c r="I66" s="30">
        <v>582988.73</v>
      </c>
      <c r="J66" s="30">
        <v>0</v>
      </c>
      <c r="K66" s="30">
        <v>0</v>
      </c>
      <c r="L66" s="30">
        <v>1456492.37</v>
      </c>
      <c r="M66" s="30">
        <v>0</v>
      </c>
      <c r="N66" s="30">
        <v>0</v>
      </c>
      <c r="O66" s="30">
        <v>0</v>
      </c>
      <c r="P66" s="30">
        <f t="shared" si="13"/>
        <v>2039481.1</v>
      </c>
    </row>
    <row r="67" spans="1:16" ht="19.149999999999999" customHeight="1" x14ac:dyDescent="0.2">
      <c r="A67" s="9" t="s">
        <v>75</v>
      </c>
      <c r="B67" s="30">
        <f>IFERROR(VLOOKUP(#REF!,[1]SIGEF!#REF!,15,0),0)</f>
        <v>0</v>
      </c>
      <c r="C67" s="30">
        <f>IFERROR(VLOOKUP(#REF!,[1]SIGEF!#REF!,15,0),0)</f>
        <v>0</v>
      </c>
      <c r="D67" s="30">
        <f>IFERROR(VLOOKUP(#REF!,[1]SIGEF!#REF!,15,0),0)</f>
        <v>0</v>
      </c>
      <c r="E67" s="30">
        <v>0</v>
      </c>
      <c r="F67" s="30">
        <v>0</v>
      </c>
      <c r="G67" s="30">
        <v>0</v>
      </c>
      <c r="H67" s="30">
        <v>0</v>
      </c>
      <c r="I67" s="30">
        <v>0</v>
      </c>
      <c r="J67" s="30">
        <v>0</v>
      </c>
      <c r="K67" s="30">
        <v>0</v>
      </c>
      <c r="L67" s="30">
        <v>0</v>
      </c>
      <c r="M67" s="30">
        <v>0</v>
      </c>
      <c r="N67" s="30">
        <v>0</v>
      </c>
      <c r="O67" s="30">
        <v>0</v>
      </c>
      <c r="P67" s="30">
        <f t="shared" si="13"/>
        <v>0</v>
      </c>
    </row>
    <row r="68" spans="1:16" ht="17.45" customHeight="1" x14ac:dyDescent="0.2">
      <c r="A68" s="9" t="s">
        <v>76</v>
      </c>
      <c r="B68" s="30">
        <f>IFERROR(VLOOKUP(#REF!,[1]SIGEF!#REF!,15,0),0)</f>
        <v>0</v>
      </c>
      <c r="C68" s="30">
        <f>IFERROR(VLOOKUP(#REF!,[1]SIGEF!#REF!,15,0),0)</f>
        <v>0</v>
      </c>
      <c r="D68" s="30">
        <f>IFERROR(VLOOKUP(#REF!,[1]SIGEF!#REF!,15,0),0)</f>
        <v>0</v>
      </c>
      <c r="E68" s="30">
        <v>0</v>
      </c>
      <c r="F68" s="30">
        <v>0</v>
      </c>
      <c r="G68" s="30">
        <v>0</v>
      </c>
      <c r="H68" s="30">
        <v>0</v>
      </c>
      <c r="I68" s="30">
        <v>0</v>
      </c>
      <c r="J68" s="30">
        <v>0</v>
      </c>
      <c r="K68" s="30">
        <v>0</v>
      </c>
      <c r="L68" s="30">
        <v>0</v>
      </c>
      <c r="M68" s="30">
        <v>0</v>
      </c>
      <c r="N68" s="30">
        <v>0</v>
      </c>
      <c r="O68" s="30">
        <v>0</v>
      </c>
      <c r="P68" s="30">
        <f t="shared" si="13"/>
        <v>0</v>
      </c>
    </row>
    <row r="69" spans="1:16" ht="18" customHeight="1" x14ac:dyDescent="0.2">
      <c r="A69" s="5" t="s">
        <v>77</v>
      </c>
      <c r="B69" s="28">
        <f t="shared" ref="B69:C69" si="24">SUM(B70:B71)</f>
        <v>0</v>
      </c>
      <c r="C69" s="28">
        <f t="shared" si="24"/>
        <v>0</v>
      </c>
      <c r="D69" s="28">
        <f t="shared" ref="D69:N69" si="25">SUM(D70:D71)</f>
        <v>0</v>
      </c>
      <c r="E69" s="28">
        <f t="shared" si="25"/>
        <v>0</v>
      </c>
      <c r="F69" s="28">
        <f t="shared" si="25"/>
        <v>0</v>
      </c>
      <c r="G69" s="28">
        <f t="shared" si="25"/>
        <v>0</v>
      </c>
      <c r="H69" s="28">
        <f t="shared" si="25"/>
        <v>0</v>
      </c>
      <c r="I69" s="28">
        <f t="shared" si="25"/>
        <v>0</v>
      </c>
      <c r="J69" s="28">
        <f t="shared" si="25"/>
        <v>0</v>
      </c>
      <c r="K69" s="28">
        <f t="shared" si="25"/>
        <v>0</v>
      </c>
      <c r="L69" s="28">
        <f t="shared" si="25"/>
        <v>0</v>
      </c>
      <c r="M69" s="28">
        <f t="shared" si="25"/>
        <v>0</v>
      </c>
      <c r="N69" s="28">
        <f t="shared" si="25"/>
        <v>0</v>
      </c>
      <c r="O69" s="28">
        <f t="shared" ref="O69:P69" si="26">SUM(O70:O71)</f>
        <v>0</v>
      </c>
      <c r="P69" s="28">
        <f t="shared" si="26"/>
        <v>0</v>
      </c>
    </row>
    <row r="70" spans="1:16" ht="12.6" customHeight="1" x14ac:dyDescent="0.2">
      <c r="A70" s="7" t="s">
        <v>78</v>
      </c>
      <c r="B70" s="30">
        <f>IFERROR(VLOOKUP(#REF!,[1]SIGEF!#REF!,15,0),0)</f>
        <v>0</v>
      </c>
      <c r="C70" s="30">
        <f>IFERROR(VLOOKUP(#REF!,[1]SIGEF!#REF!,15,0),0)</f>
        <v>0</v>
      </c>
      <c r="D70" s="30">
        <f>IFERROR(VLOOKUP(#REF!,[1]SIGEF!#REF!,15,0),0)</f>
        <v>0</v>
      </c>
      <c r="E70" s="30">
        <v>0</v>
      </c>
      <c r="F70" s="30">
        <v>0</v>
      </c>
      <c r="G70" s="30">
        <v>0</v>
      </c>
      <c r="H70" s="30">
        <v>0</v>
      </c>
      <c r="I70" s="30">
        <v>0</v>
      </c>
      <c r="J70" s="30">
        <v>0</v>
      </c>
      <c r="K70" s="30">
        <v>0</v>
      </c>
      <c r="L70" s="30">
        <v>0</v>
      </c>
      <c r="M70" s="30">
        <v>0</v>
      </c>
      <c r="N70" s="30">
        <v>0</v>
      </c>
      <c r="O70" s="30">
        <v>0</v>
      </c>
      <c r="P70" s="30">
        <f t="shared" si="13"/>
        <v>0</v>
      </c>
    </row>
    <row r="71" spans="1:16" ht="18.600000000000001" customHeight="1" x14ac:dyDescent="0.2">
      <c r="A71" s="9" t="s">
        <v>79</v>
      </c>
      <c r="B71" s="30">
        <f>IFERROR(VLOOKUP(#REF!,[1]SIGEF!#REF!,15,0),0)</f>
        <v>0</v>
      </c>
      <c r="C71" s="30">
        <f>IFERROR(VLOOKUP(#REF!,[1]SIGEF!#REF!,15,0),0)</f>
        <v>0</v>
      </c>
      <c r="D71" s="30">
        <f>IFERROR(VLOOKUP(#REF!,[1]SIGEF!#REF!,15,0),0)</f>
        <v>0</v>
      </c>
      <c r="E71" s="30">
        <v>0</v>
      </c>
      <c r="F71" s="30">
        <v>0</v>
      </c>
      <c r="G71" s="30">
        <v>0</v>
      </c>
      <c r="H71" s="30">
        <v>0</v>
      </c>
      <c r="I71" s="30">
        <v>0</v>
      </c>
      <c r="J71" s="30">
        <v>0</v>
      </c>
      <c r="K71" s="30">
        <v>0</v>
      </c>
      <c r="L71" s="30">
        <v>0</v>
      </c>
      <c r="M71" s="30">
        <v>0</v>
      </c>
      <c r="N71" s="30">
        <v>0</v>
      </c>
      <c r="O71" s="30">
        <v>0</v>
      </c>
      <c r="P71" s="30">
        <f t="shared" si="13"/>
        <v>0</v>
      </c>
    </row>
    <row r="72" spans="1:16" ht="19.899999999999999" customHeight="1" x14ac:dyDescent="0.2">
      <c r="A72" s="13" t="s">
        <v>80</v>
      </c>
      <c r="B72" s="28">
        <f t="shared" ref="B72:C72" si="27">SUM(B73:B75)</f>
        <v>0</v>
      </c>
      <c r="C72" s="28">
        <f t="shared" si="27"/>
        <v>0</v>
      </c>
      <c r="D72" s="28">
        <f t="shared" ref="D72:N72" si="28">SUM(D73:D75)</f>
        <v>0</v>
      </c>
      <c r="E72" s="28">
        <f t="shared" si="28"/>
        <v>0</v>
      </c>
      <c r="F72" s="28">
        <f t="shared" si="28"/>
        <v>0</v>
      </c>
      <c r="G72" s="28">
        <f t="shared" si="28"/>
        <v>0</v>
      </c>
      <c r="H72" s="28">
        <f t="shared" si="28"/>
        <v>0</v>
      </c>
      <c r="I72" s="28">
        <f t="shared" si="28"/>
        <v>0</v>
      </c>
      <c r="J72" s="28">
        <f t="shared" si="28"/>
        <v>0</v>
      </c>
      <c r="K72" s="28">
        <f t="shared" si="28"/>
        <v>0</v>
      </c>
      <c r="L72" s="28">
        <f t="shared" si="28"/>
        <v>0</v>
      </c>
      <c r="M72" s="28">
        <f t="shared" si="28"/>
        <v>0</v>
      </c>
      <c r="N72" s="28">
        <f t="shared" si="28"/>
        <v>0</v>
      </c>
      <c r="O72" s="28">
        <f t="shared" ref="O72:P72" si="29">SUM(O73:O75)</f>
        <v>0</v>
      </c>
      <c r="P72" s="28">
        <f t="shared" si="29"/>
        <v>0</v>
      </c>
    </row>
    <row r="73" spans="1:16" ht="17.45" customHeight="1" x14ac:dyDescent="0.2">
      <c r="A73" s="9" t="s">
        <v>81</v>
      </c>
      <c r="B73" s="30">
        <f>IFERROR(VLOOKUP(#REF!,[1]SIGEF!#REF!,15,0),0)</f>
        <v>0</v>
      </c>
      <c r="C73" s="30">
        <f>IFERROR(VLOOKUP(#REF!,[1]SIGEF!#REF!,15,0),0)</f>
        <v>0</v>
      </c>
      <c r="D73" s="30">
        <f>IFERROR(VLOOKUP(#REF!,[1]SIGEF!#REF!,15,0),0)</f>
        <v>0</v>
      </c>
      <c r="E73" s="30">
        <v>0</v>
      </c>
      <c r="F73" s="30">
        <v>0</v>
      </c>
      <c r="G73" s="30">
        <v>0</v>
      </c>
      <c r="H73" s="30">
        <v>0</v>
      </c>
      <c r="I73" s="30">
        <v>0</v>
      </c>
      <c r="J73" s="30">
        <v>0</v>
      </c>
      <c r="K73" s="30">
        <v>0</v>
      </c>
      <c r="L73" s="30">
        <v>0</v>
      </c>
      <c r="M73" s="30">
        <v>0</v>
      </c>
      <c r="N73" s="30">
        <v>0</v>
      </c>
      <c r="O73" s="30">
        <v>0</v>
      </c>
      <c r="P73" s="30">
        <f t="shared" si="13"/>
        <v>0</v>
      </c>
    </row>
    <row r="74" spans="1:16" ht="16.149999999999999" customHeight="1" x14ac:dyDescent="0.2">
      <c r="A74" s="9" t="s">
        <v>82</v>
      </c>
      <c r="B74" s="30">
        <f>IFERROR(VLOOKUP(#REF!,[1]SIGEF!#REF!,15,0),0)</f>
        <v>0</v>
      </c>
      <c r="C74" s="30">
        <f>IFERROR(VLOOKUP(#REF!,[1]SIGEF!#REF!,15,0),0)</f>
        <v>0</v>
      </c>
      <c r="D74" s="30">
        <f>IFERROR(VLOOKUP(#REF!,[1]SIGEF!#REF!,15,0),0)</f>
        <v>0</v>
      </c>
      <c r="E74" s="30">
        <v>0</v>
      </c>
      <c r="F74" s="30">
        <v>0</v>
      </c>
      <c r="G74" s="30">
        <v>0</v>
      </c>
      <c r="H74" s="30">
        <v>0</v>
      </c>
      <c r="I74" s="30">
        <v>0</v>
      </c>
      <c r="J74" s="30">
        <v>0</v>
      </c>
      <c r="K74" s="30">
        <v>0</v>
      </c>
      <c r="L74" s="30">
        <v>0</v>
      </c>
      <c r="M74" s="30">
        <v>0</v>
      </c>
      <c r="N74" s="30">
        <v>0</v>
      </c>
      <c r="O74" s="30">
        <v>0</v>
      </c>
      <c r="P74" s="30">
        <f t="shared" si="13"/>
        <v>0</v>
      </c>
    </row>
    <row r="75" spans="1:16" ht="21.6" customHeight="1" x14ac:dyDescent="0.2">
      <c r="A75" s="9" t="s">
        <v>83</v>
      </c>
      <c r="B75" s="30">
        <f>IFERROR(VLOOKUP(#REF!,[1]SIGEF!#REF!,15,0),0)</f>
        <v>0</v>
      </c>
      <c r="C75" s="30">
        <f>IFERROR(VLOOKUP(#REF!,[1]SIGEF!#REF!,15,0),0)</f>
        <v>0</v>
      </c>
      <c r="D75" s="30">
        <f>IFERROR(VLOOKUP(#REF!,[1]SIGEF!#REF!,15,0),0)</f>
        <v>0</v>
      </c>
      <c r="E75" s="30">
        <v>0</v>
      </c>
      <c r="F75" s="30">
        <v>0</v>
      </c>
      <c r="G75" s="30">
        <v>0</v>
      </c>
      <c r="H75" s="30">
        <v>0</v>
      </c>
      <c r="I75" s="30">
        <v>0</v>
      </c>
      <c r="J75" s="30">
        <v>0</v>
      </c>
      <c r="K75" s="30">
        <v>0</v>
      </c>
      <c r="L75" s="30">
        <v>0</v>
      </c>
      <c r="M75" s="30">
        <v>0</v>
      </c>
      <c r="N75" s="30">
        <v>0</v>
      </c>
      <c r="O75" s="30">
        <v>0</v>
      </c>
      <c r="P75" s="30">
        <f t="shared" si="13"/>
        <v>0</v>
      </c>
    </row>
    <row r="76" spans="1:16" x14ac:dyDescent="0.2">
      <c r="A76" s="4" t="s">
        <v>84</v>
      </c>
      <c r="B76" s="32">
        <f t="shared" ref="B76:C76" si="30">+B77+B80+B83</f>
        <v>0</v>
      </c>
      <c r="C76" s="32">
        <f t="shared" si="30"/>
        <v>0</v>
      </c>
      <c r="D76" s="32">
        <f t="shared" ref="D76:N76" si="31">+D77+D80+D83</f>
        <v>0</v>
      </c>
      <c r="E76" s="32">
        <f t="shared" si="31"/>
        <v>0</v>
      </c>
      <c r="F76" s="32">
        <f t="shared" si="31"/>
        <v>0</v>
      </c>
      <c r="G76" s="32">
        <f t="shared" si="31"/>
        <v>0</v>
      </c>
      <c r="H76" s="32">
        <f t="shared" si="31"/>
        <v>0</v>
      </c>
      <c r="I76" s="32">
        <f t="shared" si="31"/>
        <v>0</v>
      </c>
      <c r="J76" s="32">
        <f t="shared" si="31"/>
        <v>0</v>
      </c>
      <c r="K76" s="32">
        <f t="shared" si="31"/>
        <v>0</v>
      </c>
      <c r="L76" s="32">
        <f t="shared" si="31"/>
        <v>0</v>
      </c>
      <c r="M76" s="32">
        <f t="shared" si="31"/>
        <v>0</v>
      </c>
      <c r="N76" s="32">
        <f t="shared" si="31"/>
        <v>0</v>
      </c>
      <c r="O76" s="32">
        <f t="shared" ref="O76:P76" si="32">+O77+O80+O83</f>
        <v>0</v>
      </c>
      <c r="P76" s="32">
        <f t="shared" si="32"/>
        <v>0</v>
      </c>
    </row>
    <row r="77" spans="1:16" x14ac:dyDescent="0.2">
      <c r="A77" s="5" t="s">
        <v>85</v>
      </c>
      <c r="B77" s="28">
        <f t="shared" ref="B77:C77" si="33">SUM(B78:B79)</f>
        <v>0</v>
      </c>
      <c r="C77" s="28">
        <f t="shared" si="33"/>
        <v>0</v>
      </c>
      <c r="D77" s="28">
        <f t="shared" ref="D77:N77" si="34">SUM(D78:D79)</f>
        <v>0</v>
      </c>
      <c r="E77" s="28">
        <f t="shared" si="34"/>
        <v>0</v>
      </c>
      <c r="F77" s="28">
        <f t="shared" si="34"/>
        <v>0</v>
      </c>
      <c r="G77" s="28">
        <f t="shared" si="34"/>
        <v>0</v>
      </c>
      <c r="H77" s="28">
        <f t="shared" si="34"/>
        <v>0</v>
      </c>
      <c r="I77" s="28">
        <f t="shared" si="34"/>
        <v>0</v>
      </c>
      <c r="J77" s="28">
        <f t="shared" si="34"/>
        <v>0</v>
      </c>
      <c r="K77" s="28">
        <f t="shared" si="34"/>
        <v>0</v>
      </c>
      <c r="L77" s="28">
        <f t="shared" si="34"/>
        <v>0</v>
      </c>
      <c r="M77" s="28">
        <f t="shared" si="34"/>
        <v>0</v>
      </c>
      <c r="N77" s="28">
        <f t="shared" si="34"/>
        <v>0</v>
      </c>
      <c r="O77" s="28">
        <f t="shared" ref="O77:P77" si="35">SUM(O78:O79)</f>
        <v>0</v>
      </c>
      <c r="P77" s="28">
        <f t="shared" si="35"/>
        <v>0</v>
      </c>
    </row>
    <row r="78" spans="1:16" x14ac:dyDescent="0.2">
      <c r="A78" s="9" t="s">
        <v>86</v>
      </c>
      <c r="B78" s="30">
        <f>IFERROR(VLOOKUP(#REF!,[1]SIGEF!#REF!,14,0),0)</f>
        <v>0</v>
      </c>
      <c r="C78" s="30">
        <f>IFERROR(VLOOKUP(#REF!,[1]SIGEF!#REF!,14,0),0)</f>
        <v>0</v>
      </c>
      <c r="D78" s="30">
        <f>IFERROR(VLOOKUP(#REF!,[1]SIGEF!#REF!,14,0),0)</f>
        <v>0</v>
      </c>
      <c r="E78" s="30">
        <v>0</v>
      </c>
      <c r="F78" s="30">
        <v>0</v>
      </c>
      <c r="G78" s="30">
        <v>0</v>
      </c>
      <c r="H78" s="30">
        <v>0</v>
      </c>
      <c r="I78" s="30">
        <v>0</v>
      </c>
      <c r="J78" s="30">
        <v>0</v>
      </c>
      <c r="K78" s="30">
        <v>0</v>
      </c>
      <c r="L78" s="30">
        <v>0</v>
      </c>
      <c r="M78" s="30">
        <v>0</v>
      </c>
      <c r="N78" s="30">
        <v>0</v>
      </c>
      <c r="O78" s="30">
        <v>0</v>
      </c>
      <c r="P78" s="30">
        <f>D78+E78+F78+G78+H78+I78+J78+K78+L78+M78+N78+O78</f>
        <v>0</v>
      </c>
    </row>
    <row r="79" spans="1:16" x14ac:dyDescent="0.2">
      <c r="A79" s="9" t="s">
        <v>87</v>
      </c>
      <c r="B79" s="30">
        <f>IFERROR(VLOOKUP(#REF!,[1]SIGEF!#REF!,14,0),0)</f>
        <v>0</v>
      </c>
      <c r="C79" s="30">
        <f>IFERROR(VLOOKUP(#REF!,[1]SIGEF!#REF!,14,0),0)</f>
        <v>0</v>
      </c>
      <c r="D79" s="30">
        <f>IFERROR(VLOOKUP(#REF!,[1]SIGEF!#REF!,14,0),0)</f>
        <v>0</v>
      </c>
      <c r="E79" s="30">
        <v>0</v>
      </c>
      <c r="F79" s="30">
        <v>0</v>
      </c>
      <c r="G79" s="30">
        <v>0</v>
      </c>
      <c r="H79" s="30">
        <v>0</v>
      </c>
      <c r="I79" s="30">
        <v>0</v>
      </c>
      <c r="J79" s="30">
        <v>0</v>
      </c>
      <c r="K79" s="30">
        <v>0</v>
      </c>
      <c r="L79" s="30">
        <v>0</v>
      </c>
      <c r="M79" s="30">
        <v>0</v>
      </c>
      <c r="N79" s="30">
        <v>0</v>
      </c>
      <c r="O79" s="30">
        <v>0</v>
      </c>
      <c r="P79" s="30">
        <f>D79+E79+F79+G79+H79+I79+J79+K79+L79+M79+N79+O79</f>
        <v>0</v>
      </c>
    </row>
    <row r="80" spans="1:16" x14ac:dyDescent="0.2">
      <c r="A80" s="13" t="s">
        <v>88</v>
      </c>
      <c r="B80" s="28">
        <f t="shared" ref="B80:C80" si="36">SUM(B81:B82)</f>
        <v>0</v>
      </c>
      <c r="C80" s="28">
        <f t="shared" si="36"/>
        <v>0</v>
      </c>
      <c r="D80" s="28">
        <f t="shared" ref="D80:N80" si="37">SUM(D81:D82)</f>
        <v>0</v>
      </c>
      <c r="E80" s="28">
        <f t="shared" si="37"/>
        <v>0</v>
      </c>
      <c r="F80" s="28">
        <f t="shared" si="37"/>
        <v>0</v>
      </c>
      <c r="G80" s="28">
        <f t="shared" si="37"/>
        <v>0</v>
      </c>
      <c r="H80" s="28">
        <f t="shared" si="37"/>
        <v>0</v>
      </c>
      <c r="I80" s="28">
        <f t="shared" si="37"/>
        <v>0</v>
      </c>
      <c r="J80" s="28">
        <f t="shared" si="37"/>
        <v>0</v>
      </c>
      <c r="K80" s="28">
        <f t="shared" si="37"/>
        <v>0</v>
      </c>
      <c r="L80" s="28">
        <f t="shared" si="37"/>
        <v>0</v>
      </c>
      <c r="M80" s="28">
        <f t="shared" si="37"/>
        <v>0</v>
      </c>
      <c r="N80" s="28">
        <f t="shared" si="37"/>
        <v>0</v>
      </c>
      <c r="O80" s="28">
        <f t="shared" ref="O80:P80" si="38">SUM(O81:O82)</f>
        <v>0</v>
      </c>
      <c r="P80" s="28">
        <f t="shared" si="38"/>
        <v>0</v>
      </c>
    </row>
    <row r="81" spans="1:18" ht="17.45" customHeight="1" x14ac:dyDescent="0.2">
      <c r="A81" s="9" t="s">
        <v>89</v>
      </c>
      <c r="B81" s="30">
        <f>IFERROR(VLOOKUP(#REF!,[1]SIGEF!#REF!,15,0),0)</f>
        <v>0</v>
      </c>
      <c r="C81" s="30">
        <f>IFERROR(VLOOKUP(#REF!,[1]SIGEF!#REF!,15,0),0)</f>
        <v>0</v>
      </c>
      <c r="D81" s="30">
        <f>IFERROR(VLOOKUP(#REF!,[1]SIGEF!#REF!,15,0),0)</f>
        <v>0</v>
      </c>
      <c r="E81" s="30">
        <v>0</v>
      </c>
      <c r="F81" s="30">
        <v>0</v>
      </c>
      <c r="G81" s="30">
        <v>0</v>
      </c>
      <c r="H81" s="30">
        <v>0</v>
      </c>
      <c r="I81" s="30">
        <v>0</v>
      </c>
      <c r="J81" s="30">
        <v>0</v>
      </c>
      <c r="K81" s="30">
        <v>0</v>
      </c>
      <c r="L81" s="30">
        <v>0</v>
      </c>
      <c r="M81" s="30">
        <v>0</v>
      </c>
      <c r="N81" s="30">
        <v>0</v>
      </c>
      <c r="O81" s="30">
        <v>0</v>
      </c>
      <c r="P81" s="30">
        <f>D81+E81+F81+G81+H81+I81+J81+K81+L81+M81+N81+O81</f>
        <v>0</v>
      </c>
    </row>
    <row r="82" spans="1:18" x14ac:dyDescent="0.2">
      <c r="A82" s="9" t="s">
        <v>90</v>
      </c>
      <c r="B82" s="8">
        <f>IFERROR(VLOOKUP(#REF!,[1]SIGEF!#REF!,15,0),0)</f>
        <v>0</v>
      </c>
      <c r="C82" s="8">
        <f>IFERROR(VLOOKUP(#REF!,[1]SIGEF!#REF!,15,0),0)</f>
        <v>0</v>
      </c>
      <c r="D82" s="8">
        <f>IFERROR(VLOOKUP(#REF!,[1]SIGEF!#REF!,15,0),0)</f>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91</v>
      </c>
      <c r="B83" s="16">
        <f t="shared" ref="B83:P83" si="39">+B84</f>
        <v>0</v>
      </c>
      <c r="C83" s="16">
        <f t="shared" si="39"/>
        <v>0</v>
      </c>
      <c r="D83" s="16">
        <f t="shared" si="39"/>
        <v>0</v>
      </c>
      <c r="E83" s="16">
        <f t="shared" si="39"/>
        <v>0</v>
      </c>
      <c r="F83" s="16">
        <f t="shared" si="39"/>
        <v>0</v>
      </c>
      <c r="G83" s="16">
        <f t="shared" si="39"/>
        <v>0</v>
      </c>
      <c r="H83" s="16">
        <f t="shared" si="39"/>
        <v>0</v>
      </c>
      <c r="I83" s="16">
        <f t="shared" si="39"/>
        <v>0</v>
      </c>
      <c r="J83" s="16">
        <f t="shared" si="39"/>
        <v>0</v>
      </c>
      <c r="K83" s="16">
        <f t="shared" si="39"/>
        <v>0</v>
      </c>
      <c r="L83" s="16">
        <f t="shared" si="39"/>
        <v>0</v>
      </c>
      <c r="M83" s="16">
        <f t="shared" si="39"/>
        <v>0</v>
      </c>
      <c r="N83" s="16">
        <f t="shared" si="39"/>
        <v>0</v>
      </c>
      <c r="O83" s="16">
        <f t="shared" si="39"/>
        <v>0</v>
      </c>
      <c r="P83" s="16">
        <f t="shared" si="39"/>
        <v>0</v>
      </c>
    </row>
    <row r="84" spans="1:18" x14ac:dyDescent="0.2">
      <c r="A84" s="9" t="s">
        <v>92</v>
      </c>
      <c r="B84" s="8">
        <f>IFERROR(VLOOKUP(#REF!,[1]SIGEF!#REF!,15,0),0)</f>
        <v>0</v>
      </c>
      <c r="C84" s="8">
        <f>IFERROR(VLOOKUP(#REF!,[1]SIGEF!#REF!,15,0),0)</f>
        <v>0</v>
      </c>
      <c r="D84" s="8">
        <f>IFERROR(VLOOKUP(#REF!,[1]SIGEF!#REF!,15,0),0)</f>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93</v>
      </c>
      <c r="B85" s="17">
        <f t="shared" ref="B85:C85" si="40">B12+B18+B28+B38+B47+B54+B64</f>
        <v>2120275489</v>
      </c>
      <c r="C85" s="17">
        <f t="shared" si="40"/>
        <v>2441330769</v>
      </c>
      <c r="D85" s="17">
        <f t="shared" ref="D85:N85" si="41">D12+D18+D28+D38+D47+D54+D64</f>
        <v>105581309.03999999</v>
      </c>
      <c r="E85" s="17">
        <f t="shared" si="41"/>
        <v>162145189.20999998</v>
      </c>
      <c r="F85" s="17">
        <f t="shared" si="41"/>
        <v>172564235.09999996</v>
      </c>
      <c r="G85" s="17">
        <f t="shared" si="41"/>
        <v>128746741.14000002</v>
      </c>
      <c r="H85" s="17">
        <f t="shared" si="41"/>
        <v>206444617.81999999</v>
      </c>
      <c r="I85" s="17">
        <f t="shared" si="41"/>
        <v>164055370.19</v>
      </c>
      <c r="J85" s="17">
        <f t="shared" si="41"/>
        <v>164349511.10999998</v>
      </c>
      <c r="K85" s="17">
        <f t="shared" si="41"/>
        <v>190657885.05000004</v>
      </c>
      <c r="L85" s="17">
        <f t="shared" si="41"/>
        <v>243063861.86000001</v>
      </c>
      <c r="M85" s="17">
        <f t="shared" si="41"/>
        <v>262866019.66999996</v>
      </c>
      <c r="N85" s="17">
        <f t="shared" si="41"/>
        <v>0</v>
      </c>
      <c r="O85" s="17">
        <f t="shared" ref="O85" si="42">O12+O18+O28+O38+O47+O54+O64</f>
        <v>0</v>
      </c>
      <c r="P85" s="17">
        <f>P12+P18+P28+P38+P47+P54+P64</f>
        <v>1800474740.1900003</v>
      </c>
      <c r="Q85" s="38"/>
      <c r="R85" s="36"/>
    </row>
    <row r="86" spans="1:18" x14ac:dyDescent="0.2">
      <c r="A86" s="40" t="s">
        <v>103</v>
      </c>
      <c r="B86" s="15"/>
      <c r="C86" s="15"/>
      <c r="D86" s="25"/>
      <c r="E86" s="25"/>
      <c r="F86" s="25"/>
      <c r="G86" s="25"/>
      <c r="H86" s="25"/>
      <c r="I86" s="25"/>
      <c r="J86" s="25"/>
      <c r="K86" s="6"/>
      <c r="L86" s="6"/>
      <c r="M86" s="6"/>
      <c r="N86" s="11"/>
      <c r="O86" s="11"/>
      <c r="P86" s="11"/>
    </row>
    <row r="87" spans="1:18" ht="12" customHeight="1" x14ac:dyDescent="0.2">
      <c r="A87" s="50" t="s">
        <v>97</v>
      </c>
      <c r="B87" s="50"/>
      <c r="C87" s="50"/>
      <c r="D87" s="50"/>
      <c r="E87" s="50"/>
      <c r="F87" s="50"/>
      <c r="G87" s="50"/>
      <c r="H87" s="50"/>
      <c r="I87" s="50"/>
      <c r="J87" s="50"/>
      <c r="K87" s="11"/>
      <c r="L87" s="11"/>
      <c r="M87" s="11"/>
      <c r="N87" s="11"/>
      <c r="O87" s="11"/>
      <c r="P87" s="11"/>
    </row>
    <row r="88" spans="1:18" ht="14.25" customHeight="1" x14ac:dyDescent="0.2">
      <c r="A88" s="57" t="s">
        <v>98</v>
      </c>
      <c r="B88" s="57"/>
      <c r="C88" s="57"/>
      <c r="D88" s="57"/>
      <c r="E88" s="57"/>
      <c r="F88" s="57"/>
      <c r="G88" s="57"/>
      <c r="H88" s="57"/>
      <c r="I88" s="57"/>
      <c r="J88" s="57"/>
      <c r="K88" s="11"/>
      <c r="L88" s="11"/>
      <c r="M88" s="11"/>
      <c r="N88" s="11"/>
      <c r="O88" s="11"/>
      <c r="P88" s="11"/>
    </row>
    <row r="89" spans="1:18" ht="27" customHeight="1" x14ac:dyDescent="0.2">
      <c r="A89" s="50" t="s">
        <v>99</v>
      </c>
      <c r="B89" s="50"/>
      <c r="C89" s="50"/>
      <c r="D89" s="50"/>
      <c r="E89" s="50"/>
      <c r="F89" s="50"/>
      <c r="G89" s="50"/>
      <c r="H89" s="50"/>
      <c r="I89" s="50"/>
      <c r="J89" s="50"/>
      <c r="K89" s="11"/>
      <c r="L89" s="11"/>
      <c r="M89" s="11"/>
      <c r="N89" s="11"/>
      <c r="O89" s="11"/>
      <c r="P89" s="11"/>
    </row>
    <row r="90" spans="1:18" ht="42" customHeight="1" x14ac:dyDescent="0.2">
      <c r="A90" s="23"/>
      <c r="B90" s="22"/>
      <c r="C90" s="22"/>
      <c r="D90" s="22"/>
      <c r="E90" s="22"/>
      <c r="F90" s="22"/>
      <c r="G90" s="22"/>
      <c r="H90" s="22"/>
      <c r="I90" s="22"/>
      <c r="J90" s="22"/>
      <c r="K90" s="18"/>
      <c r="L90" s="18"/>
      <c r="M90" s="18"/>
      <c r="N90" s="24"/>
      <c r="O90" s="24"/>
      <c r="P90" s="21"/>
    </row>
    <row r="91" spans="1:18" s="12" customFormat="1" ht="15" x14ac:dyDescent="0.2">
      <c r="A91" s="19" t="s">
        <v>101</v>
      </c>
      <c r="N91" s="48" t="s">
        <v>100</v>
      </c>
      <c r="O91" s="48"/>
      <c r="P91" s="48"/>
    </row>
    <row r="92" spans="1:18" ht="15" x14ac:dyDescent="0.2">
      <c r="A92" s="20" t="s">
        <v>94</v>
      </c>
      <c r="B92" s="18"/>
      <c r="C92" s="18"/>
      <c r="D92" s="18"/>
      <c r="E92" s="18"/>
      <c r="F92" s="18"/>
      <c r="G92" s="18"/>
      <c r="H92" s="18"/>
      <c r="I92" s="18"/>
      <c r="J92" s="18"/>
      <c r="K92" s="18"/>
      <c r="L92" s="18"/>
      <c r="M92" s="18"/>
      <c r="N92" s="49" t="s">
        <v>95</v>
      </c>
      <c r="O92" s="49"/>
      <c r="P92" s="49"/>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N91:P91"/>
    <mergeCell ref="N92:P92"/>
    <mergeCell ref="A89:J89"/>
    <mergeCell ref="A9:A10"/>
    <mergeCell ref="B9:B10"/>
    <mergeCell ref="C9:C10"/>
    <mergeCell ref="D9:P9"/>
    <mergeCell ref="A87:J87"/>
    <mergeCell ref="A88:J88"/>
    <mergeCell ref="A8:P8"/>
    <mergeCell ref="A3:P3"/>
    <mergeCell ref="A4:P4"/>
    <mergeCell ref="A5:P5"/>
    <mergeCell ref="A6:P6"/>
    <mergeCell ref="A7:P7"/>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sheetPr>
    <tabColor rgb="FFFFFF00"/>
  </sheetPr>
  <dimension ref="A7:K129"/>
  <sheetViews>
    <sheetView topLeftCell="A127" zoomScaleNormal="100" workbookViewId="0">
      <selection activeCell="F137" sqref="F137"/>
    </sheetView>
  </sheetViews>
  <sheetFormatPr baseColWidth="10" defaultColWidth="8.83203125" defaultRowHeight="12.75" x14ac:dyDescent="0.2"/>
  <cols>
    <col min="1" max="1" width="11.1640625" style="37" customWidth="1"/>
    <col min="2" max="2" width="7.6640625" style="73" customWidth="1"/>
    <col min="3" max="3" width="22.83203125" style="70" customWidth="1"/>
    <col min="4" max="4" width="59.1640625" style="37" customWidth="1"/>
    <col min="5" max="5" width="17.6640625" style="71" customWidth="1"/>
    <col min="6" max="16384" width="8.83203125" style="33"/>
  </cols>
  <sheetData>
    <row r="7" spans="1:11" ht="15.6" customHeight="1" x14ac:dyDescent="0.2">
      <c r="A7" s="58" t="s">
        <v>0</v>
      </c>
      <c r="B7" s="59"/>
      <c r="C7" s="59"/>
      <c r="D7" s="59"/>
      <c r="E7" s="59"/>
      <c r="F7" s="34"/>
      <c r="G7" s="34"/>
      <c r="H7" s="34"/>
      <c r="I7" s="34"/>
      <c r="J7" s="34"/>
      <c r="K7" s="34"/>
    </row>
    <row r="8" spans="1:11" ht="15.6" customHeight="1" x14ac:dyDescent="0.2">
      <c r="A8" s="58" t="s">
        <v>324</v>
      </c>
      <c r="B8" s="59"/>
      <c r="C8" s="59"/>
      <c r="D8" s="59"/>
      <c r="E8" s="59"/>
      <c r="F8" s="35"/>
      <c r="G8" s="35"/>
      <c r="H8" s="35"/>
      <c r="I8" s="35"/>
      <c r="J8" s="35"/>
      <c r="K8" s="35"/>
    </row>
    <row r="9" spans="1:11" ht="21" x14ac:dyDescent="0.2">
      <c r="A9" s="58" t="s">
        <v>106</v>
      </c>
      <c r="B9" s="59"/>
      <c r="C9" s="59"/>
      <c r="D9" s="59"/>
      <c r="E9" s="59"/>
    </row>
    <row r="10" spans="1:11" ht="15.6" customHeight="1" x14ac:dyDescent="0.2">
      <c r="A10" s="58" t="s">
        <v>104</v>
      </c>
      <c r="B10" s="59"/>
      <c r="C10" s="59"/>
      <c r="D10" s="59"/>
      <c r="E10" s="59"/>
    </row>
    <row r="11" spans="1:11" ht="34.15" customHeight="1" x14ac:dyDescent="0.2">
      <c r="A11" s="60" t="s">
        <v>107</v>
      </c>
      <c r="B11" s="60" t="s">
        <v>108</v>
      </c>
      <c r="C11" s="60" t="s">
        <v>109</v>
      </c>
      <c r="D11" s="60" t="s">
        <v>110</v>
      </c>
      <c r="E11" s="61" t="s">
        <v>111</v>
      </c>
    </row>
    <row r="12" spans="1:11" ht="40.15" customHeight="1" x14ac:dyDescent="0.2">
      <c r="A12" s="62">
        <v>44967</v>
      </c>
      <c r="B12" s="72">
        <v>3690</v>
      </c>
      <c r="C12" s="63" t="s">
        <v>0</v>
      </c>
      <c r="D12" s="63" t="s">
        <v>112</v>
      </c>
      <c r="E12" s="64">
        <v>5817000</v>
      </c>
    </row>
    <row r="13" spans="1:11" ht="49.9" customHeight="1" x14ac:dyDescent="0.2">
      <c r="A13" s="62">
        <v>44967</v>
      </c>
      <c r="B13" s="72">
        <v>3692</v>
      </c>
      <c r="C13" s="63" t="s">
        <v>0</v>
      </c>
      <c r="D13" s="63" t="s">
        <v>113</v>
      </c>
      <c r="E13" s="64">
        <v>2000000</v>
      </c>
    </row>
    <row r="14" spans="1:11" ht="67.150000000000006" customHeight="1" x14ac:dyDescent="0.2">
      <c r="A14" s="62">
        <v>44967</v>
      </c>
      <c r="B14" s="72">
        <v>3694</v>
      </c>
      <c r="C14" s="63" t="s">
        <v>114</v>
      </c>
      <c r="D14" s="63" t="s">
        <v>115</v>
      </c>
      <c r="E14" s="64">
        <v>155620.37</v>
      </c>
    </row>
    <row r="15" spans="1:11" ht="64.900000000000006" customHeight="1" x14ac:dyDescent="0.2">
      <c r="A15" s="62">
        <v>44967</v>
      </c>
      <c r="B15" s="72">
        <v>3696</v>
      </c>
      <c r="C15" s="63" t="s">
        <v>116</v>
      </c>
      <c r="D15" s="63" t="s">
        <v>117</v>
      </c>
      <c r="E15" s="64">
        <v>11800</v>
      </c>
    </row>
    <row r="16" spans="1:11" ht="64.150000000000006" customHeight="1" x14ac:dyDescent="0.2">
      <c r="A16" s="62">
        <v>44967</v>
      </c>
      <c r="B16" s="72">
        <v>3698</v>
      </c>
      <c r="C16" s="63" t="s">
        <v>275</v>
      </c>
      <c r="D16" s="63" t="s">
        <v>118</v>
      </c>
      <c r="E16" s="64">
        <v>324000</v>
      </c>
    </row>
    <row r="17" spans="1:5" ht="63.6" customHeight="1" x14ac:dyDescent="0.2">
      <c r="A17" s="62">
        <v>44967</v>
      </c>
      <c r="B17" s="72">
        <v>3715</v>
      </c>
      <c r="C17" s="63" t="s">
        <v>276</v>
      </c>
      <c r="D17" s="63" t="s">
        <v>119</v>
      </c>
      <c r="E17" s="64">
        <v>57020.98</v>
      </c>
    </row>
    <row r="18" spans="1:5" ht="64.900000000000006" customHeight="1" x14ac:dyDescent="0.2">
      <c r="A18" s="62">
        <v>44967</v>
      </c>
      <c r="B18" s="72">
        <v>3720</v>
      </c>
      <c r="C18" s="63" t="s">
        <v>277</v>
      </c>
      <c r="D18" s="63" t="s">
        <v>120</v>
      </c>
      <c r="E18" s="64">
        <v>3737373.2</v>
      </c>
    </row>
    <row r="19" spans="1:5" ht="49.9" customHeight="1" x14ac:dyDescent="0.2">
      <c r="A19" s="62">
        <v>44967</v>
      </c>
      <c r="B19" s="72">
        <v>3725</v>
      </c>
      <c r="C19" s="63" t="s">
        <v>121</v>
      </c>
      <c r="D19" s="63" t="s">
        <v>122</v>
      </c>
      <c r="E19" s="64">
        <v>227961.25</v>
      </c>
    </row>
    <row r="20" spans="1:5" ht="75.599999999999994" customHeight="1" x14ac:dyDescent="0.2">
      <c r="A20" s="62">
        <v>44967</v>
      </c>
      <c r="B20" s="72">
        <v>3729</v>
      </c>
      <c r="C20" s="63" t="s">
        <v>278</v>
      </c>
      <c r="D20" s="63" t="s">
        <v>123</v>
      </c>
      <c r="E20" s="64">
        <v>20803.400000000001</v>
      </c>
    </row>
    <row r="21" spans="1:5" ht="82.15" customHeight="1" x14ac:dyDescent="0.2">
      <c r="A21" s="62">
        <v>44967</v>
      </c>
      <c r="B21" s="72">
        <v>3733</v>
      </c>
      <c r="C21" s="63" t="s">
        <v>279</v>
      </c>
      <c r="D21" s="63" t="s">
        <v>124</v>
      </c>
      <c r="E21" s="64">
        <v>612512.81000000006</v>
      </c>
    </row>
    <row r="22" spans="1:5" ht="76.900000000000006" customHeight="1" x14ac:dyDescent="0.2">
      <c r="A22" s="62">
        <v>44967</v>
      </c>
      <c r="B22" s="72">
        <v>3735</v>
      </c>
      <c r="C22" s="63" t="s">
        <v>279</v>
      </c>
      <c r="D22" s="63" t="s">
        <v>125</v>
      </c>
      <c r="E22" s="64">
        <v>6595790.6400000006</v>
      </c>
    </row>
    <row r="23" spans="1:5" ht="49.9" customHeight="1" x14ac:dyDescent="0.2">
      <c r="A23" s="62">
        <v>44995</v>
      </c>
      <c r="B23" s="72">
        <v>3740</v>
      </c>
      <c r="C23" s="63" t="s">
        <v>280</v>
      </c>
      <c r="D23" s="63" t="s">
        <v>126</v>
      </c>
      <c r="E23" s="64">
        <v>285200</v>
      </c>
    </row>
    <row r="24" spans="1:5" ht="75.599999999999994" customHeight="1" x14ac:dyDescent="0.2">
      <c r="A24" s="62">
        <v>45026</v>
      </c>
      <c r="B24" s="72">
        <v>3748</v>
      </c>
      <c r="C24" s="63" t="s">
        <v>127</v>
      </c>
      <c r="D24" s="63" t="s">
        <v>128</v>
      </c>
      <c r="E24" s="64">
        <v>4052402.32</v>
      </c>
    </row>
    <row r="25" spans="1:5" ht="31.15" customHeight="1" x14ac:dyDescent="0.2">
      <c r="A25" s="62">
        <v>45056</v>
      </c>
      <c r="B25" s="72">
        <v>3752</v>
      </c>
      <c r="C25" s="63" t="s">
        <v>281</v>
      </c>
      <c r="D25" s="63" t="s">
        <v>129</v>
      </c>
      <c r="E25" s="64">
        <v>11529</v>
      </c>
    </row>
    <row r="26" spans="1:5" ht="75.599999999999994" customHeight="1" x14ac:dyDescent="0.2">
      <c r="A26" s="62">
        <v>45056</v>
      </c>
      <c r="B26" s="72">
        <v>3766</v>
      </c>
      <c r="C26" s="63" t="s">
        <v>130</v>
      </c>
      <c r="D26" s="63" t="s">
        <v>131</v>
      </c>
      <c r="E26" s="64">
        <v>25955.33</v>
      </c>
    </row>
    <row r="27" spans="1:5" ht="57.6" customHeight="1" x14ac:dyDescent="0.2">
      <c r="A27" s="62">
        <v>45087</v>
      </c>
      <c r="B27" s="72">
        <v>3769</v>
      </c>
      <c r="C27" s="63" t="s">
        <v>132</v>
      </c>
      <c r="D27" s="63" t="s">
        <v>133</v>
      </c>
      <c r="E27" s="64">
        <v>100000</v>
      </c>
    </row>
    <row r="28" spans="1:5" ht="67.150000000000006" customHeight="1" x14ac:dyDescent="0.2">
      <c r="A28" s="62">
        <v>45179</v>
      </c>
      <c r="B28" s="72">
        <v>3777</v>
      </c>
      <c r="C28" s="63" t="s">
        <v>282</v>
      </c>
      <c r="D28" s="63" t="s">
        <v>134</v>
      </c>
      <c r="E28" s="64">
        <v>13272260</v>
      </c>
    </row>
    <row r="29" spans="1:5" ht="51" customHeight="1" x14ac:dyDescent="0.2">
      <c r="A29" s="62">
        <v>45179</v>
      </c>
      <c r="B29" s="72">
        <v>3778</v>
      </c>
      <c r="C29" s="63" t="s">
        <v>135</v>
      </c>
      <c r="D29" s="63" t="s">
        <v>136</v>
      </c>
      <c r="E29" s="64">
        <v>2759167</v>
      </c>
    </row>
    <row r="30" spans="1:5" ht="48" customHeight="1" x14ac:dyDescent="0.2">
      <c r="A30" s="62">
        <v>45179</v>
      </c>
      <c r="B30" s="72">
        <v>3780</v>
      </c>
      <c r="C30" s="63" t="s">
        <v>137</v>
      </c>
      <c r="D30" s="63" t="s">
        <v>138</v>
      </c>
      <c r="E30" s="64">
        <v>90589</v>
      </c>
    </row>
    <row r="31" spans="1:5" ht="80.25" customHeight="1" x14ac:dyDescent="0.2">
      <c r="A31" s="62">
        <v>45179</v>
      </c>
      <c r="B31" s="72">
        <v>3782</v>
      </c>
      <c r="C31" s="63" t="s">
        <v>283</v>
      </c>
      <c r="D31" s="63" t="s">
        <v>139</v>
      </c>
      <c r="E31" s="64">
        <v>34117.660000000003</v>
      </c>
    </row>
    <row r="32" spans="1:5" ht="32.450000000000003" customHeight="1" x14ac:dyDescent="0.2">
      <c r="A32" s="62">
        <v>45209</v>
      </c>
      <c r="B32" s="72">
        <v>3789</v>
      </c>
      <c r="C32" s="63" t="s">
        <v>0</v>
      </c>
      <c r="D32" s="63" t="s">
        <v>140</v>
      </c>
      <c r="E32" s="64">
        <v>27550</v>
      </c>
    </row>
    <row r="33" spans="1:5" ht="49.9" customHeight="1" x14ac:dyDescent="0.2">
      <c r="A33" s="62">
        <v>45240</v>
      </c>
      <c r="B33" s="72">
        <v>3795</v>
      </c>
      <c r="C33" s="63" t="s">
        <v>141</v>
      </c>
      <c r="D33" s="63" t="s">
        <v>142</v>
      </c>
      <c r="E33" s="64">
        <v>385862.66</v>
      </c>
    </row>
    <row r="34" spans="1:5" ht="49.9" customHeight="1" x14ac:dyDescent="0.2">
      <c r="A34" s="62">
        <v>45240</v>
      </c>
      <c r="B34" s="72">
        <v>3796</v>
      </c>
      <c r="C34" s="63" t="s">
        <v>284</v>
      </c>
      <c r="D34" s="63" t="s">
        <v>143</v>
      </c>
      <c r="E34" s="64">
        <v>98328</v>
      </c>
    </row>
    <row r="35" spans="1:5" ht="70.150000000000006" customHeight="1" x14ac:dyDescent="0.2">
      <c r="A35" s="62">
        <v>45240</v>
      </c>
      <c r="B35" s="72">
        <v>3809</v>
      </c>
      <c r="C35" s="63" t="s">
        <v>285</v>
      </c>
      <c r="D35" s="63" t="s">
        <v>144</v>
      </c>
      <c r="E35" s="64">
        <v>1877900</v>
      </c>
    </row>
    <row r="36" spans="1:5" ht="66.599999999999994" customHeight="1" x14ac:dyDescent="0.2">
      <c r="A36" s="62">
        <v>45270</v>
      </c>
      <c r="B36" s="72">
        <v>3833</v>
      </c>
      <c r="C36" s="63" t="s">
        <v>286</v>
      </c>
      <c r="D36" s="63" t="s">
        <v>145</v>
      </c>
      <c r="E36" s="64">
        <v>1085599.99</v>
      </c>
    </row>
    <row r="37" spans="1:5" ht="31.9" customHeight="1" x14ac:dyDescent="0.2">
      <c r="A37" s="62" t="s">
        <v>146</v>
      </c>
      <c r="B37" s="72">
        <v>3855</v>
      </c>
      <c r="C37" s="63" t="s">
        <v>0</v>
      </c>
      <c r="D37" s="63" t="s">
        <v>147</v>
      </c>
      <c r="E37" s="64">
        <v>2700000</v>
      </c>
    </row>
    <row r="38" spans="1:5" ht="76.5" x14ac:dyDescent="0.2">
      <c r="A38" s="62" t="s">
        <v>146</v>
      </c>
      <c r="B38" s="72">
        <v>3857</v>
      </c>
      <c r="C38" s="63" t="s">
        <v>148</v>
      </c>
      <c r="D38" s="63" t="s">
        <v>149</v>
      </c>
      <c r="E38" s="64">
        <v>35308433.260000005</v>
      </c>
    </row>
    <row r="39" spans="1:5" ht="66.599999999999994" customHeight="1" x14ac:dyDescent="0.2">
      <c r="A39" s="62" t="s">
        <v>150</v>
      </c>
      <c r="B39" s="72">
        <v>3861</v>
      </c>
      <c r="C39" s="63" t="s">
        <v>287</v>
      </c>
      <c r="D39" s="63" t="s">
        <v>151</v>
      </c>
      <c r="E39" s="64">
        <v>25261999.600000001</v>
      </c>
    </row>
    <row r="40" spans="1:5" ht="75.599999999999994" customHeight="1" x14ac:dyDescent="0.2">
      <c r="A40" s="62" t="s">
        <v>152</v>
      </c>
      <c r="B40" s="72">
        <v>3890</v>
      </c>
      <c r="C40" s="63" t="s">
        <v>288</v>
      </c>
      <c r="D40" s="63" t="s">
        <v>153</v>
      </c>
      <c r="E40" s="64">
        <v>152220</v>
      </c>
    </row>
    <row r="41" spans="1:5" ht="69" customHeight="1" x14ac:dyDescent="0.2">
      <c r="A41" s="62" t="s">
        <v>152</v>
      </c>
      <c r="B41" s="72">
        <v>3892</v>
      </c>
      <c r="C41" s="63" t="s">
        <v>154</v>
      </c>
      <c r="D41" s="63" t="s">
        <v>155</v>
      </c>
      <c r="E41" s="64">
        <v>34456</v>
      </c>
    </row>
    <row r="42" spans="1:5" ht="66" customHeight="1" x14ac:dyDescent="0.2">
      <c r="A42" s="62" t="s">
        <v>152</v>
      </c>
      <c r="B42" s="72">
        <v>3894</v>
      </c>
      <c r="C42" s="63" t="s">
        <v>289</v>
      </c>
      <c r="D42" s="63" t="s">
        <v>156</v>
      </c>
      <c r="E42" s="64">
        <v>140184</v>
      </c>
    </row>
    <row r="43" spans="1:5" ht="73.150000000000006" customHeight="1" x14ac:dyDescent="0.2">
      <c r="A43" s="62" t="s">
        <v>152</v>
      </c>
      <c r="B43" s="72">
        <v>3895</v>
      </c>
      <c r="C43" s="63" t="s">
        <v>157</v>
      </c>
      <c r="D43" s="63" t="s">
        <v>158</v>
      </c>
      <c r="E43" s="64">
        <v>35400</v>
      </c>
    </row>
    <row r="44" spans="1:5" ht="72" customHeight="1" x14ac:dyDescent="0.2">
      <c r="A44" s="62" t="s">
        <v>152</v>
      </c>
      <c r="B44" s="72">
        <v>3898</v>
      </c>
      <c r="C44" s="63" t="s">
        <v>290</v>
      </c>
      <c r="D44" s="63" t="s">
        <v>159</v>
      </c>
      <c r="E44" s="64">
        <v>654664</v>
      </c>
    </row>
    <row r="45" spans="1:5" ht="48.6" customHeight="1" x14ac:dyDescent="0.2">
      <c r="A45" s="62" t="s">
        <v>152</v>
      </c>
      <c r="B45" s="72">
        <v>3901</v>
      </c>
      <c r="C45" s="63" t="s">
        <v>0</v>
      </c>
      <c r="D45" s="63" t="s">
        <v>160</v>
      </c>
      <c r="E45" s="64">
        <v>1525768</v>
      </c>
    </row>
    <row r="46" spans="1:5" ht="45" customHeight="1" x14ac:dyDescent="0.2">
      <c r="A46" s="62" t="s">
        <v>152</v>
      </c>
      <c r="B46" s="72">
        <v>3902</v>
      </c>
      <c r="C46" s="63" t="s">
        <v>0</v>
      </c>
      <c r="D46" s="63" t="s">
        <v>161</v>
      </c>
      <c r="E46" s="64">
        <v>583334</v>
      </c>
    </row>
    <row r="47" spans="1:5" ht="67.150000000000006" customHeight="1" x14ac:dyDescent="0.2">
      <c r="A47" s="62" t="s">
        <v>152</v>
      </c>
      <c r="B47" s="72">
        <v>3909</v>
      </c>
      <c r="C47" s="63" t="s">
        <v>162</v>
      </c>
      <c r="D47" s="63" t="s">
        <v>163</v>
      </c>
      <c r="E47" s="64">
        <v>57330.400000000001</v>
      </c>
    </row>
    <row r="48" spans="1:5" ht="49.9" customHeight="1" x14ac:dyDescent="0.2">
      <c r="A48" s="62" t="s">
        <v>152</v>
      </c>
      <c r="B48" s="72">
        <v>3911</v>
      </c>
      <c r="C48" s="63" t="s">
        <v>164</v>
      </c>
      <c r="D48" s="63" t="s">
        <v>165</v>
      </c>
      <c r="E48" s="64">
        <v>100000</v>
      </c>
    </row>
    <row r="49" spans="1:5" ht="25.15" customHeight="1" x14ac:dyDescent="0.2">
      <c r="A49" s="62" t="s">
        <v>152</v>
      </c>
      <c r="B49" s="72">
        <v>3913</v>
      </c>
      <c r="C49" s="63" t="s">
        <v>284</v>
      </c>
      <c r="D49" s="63" t="s">
        <v>166</v>
      </c>
      <c r="E49" s="64">
        <v>3695375.9699999997</v>
      </c>
    </row>
    <row r="50" spans="1:5" ht="25.15" customHeight="1" x14ac:dyDescent="0.2">
      <c r="A50" s="62" t="s">
        <v>152</v>
      </c>
      <c r="B50" s="72">
        <v>3915</v>
      </c>
      <c r="C50" s="63" t="s">
        <v>284</v>
      </c>
      <c r="D50" s="63" t="s">
        <v>167</v>
      </c>
      <c r="E50" s="64">
        <v>10661780.039999999</v>
      </c>
    </row>
    <row r="51" spans="1:5" ht="79.900000000000006" customHeight="1" x14ac:dyDescent="0.2">
      <c r="A51" s="62" t="s">
        <v>152</v>
      </c>
      <c r="B51" s="72">
        <v>3917</v>
      </c>
      <c r="C51" s="63" t="s">
        <v>168</v>
      </c>
      <c r="D51" s="63" t="s">
        <v>169</v>
      </c>
      <c r="E51" s="64">
        <v>1500</v>
      </c>
    </row>
    <row r="52" spans="1:5" ht="55.15" customHeight="1" x14ac:dyDescent="0.2">
      <c r="A52" s="62" t="s">
        <v>152</v>
      </c>
      <c r="B52" s="72">
        <v>3920</v>
      </c>
      <c r="C52" s="63" t="s">
        <v>170</v>
      </c>
      <c r="D52" s="63" t="s">
        <v>171</v>
      </c>
      <c r="E52" s="64">
        <v>64000</v>
      </c>
    </row>
    <row r="53" spans="1:5" ht="55.15" customHeight="1" x14ac:dyDescent="0.2">
      <c r="A53" s="62" t="s">
        <v>152</v>
      </c>
      <c r="B53" s="72">
        <v>3922</v>
      </c>
      <c r="C53" s="63" t="s">
        <v>170</v>
      </c>
      <c r="D53" s="63" t="s">
        <v>172</v>
      </c>
      <c r="E53" s="64">
        <v>32000</v>
      </c>
    </row>
    <row r="54" spans="1:5" ht="55.15" customHeight="1" x14ac:dyDescent="0.2">
      <c r="A54" s="62" t="s">
        <v>152</v>
      </c>
      <c r="B54" s="72">
        <v>3924</v>
      </c>
      <c r="C54" s="63" t="s">
        <v>173</v>
      </c>
      <c r="D54" s="63" t="s">
        <v>174</v>
      </c>
      <c r="E54" s="64">
        <v>3750000</v>
      </c>
    </row>
    <row r="55" spans="1:5" ht="55.15" customHeight="1" x14ac:dyDescent="0.2">
      <c r="A55" s="62" t="s">
        <v>152</v>
      </c>
      <c r="B55" s="72">
        <v>3926</v>
      </c>
      <c r="C55" s="63" t="s">
        <v>173</v>
      </c>
      <c r="D55" s="63" t="s">
        <v>175</v>
      </c>
      <c r="E55" s="64">
        <v>19425030</v>
      </c>
    </row>
    <row r="56" spans="1:5" ht="38.450000000000003" customHeight="1" x14ac:dyDescent="0.2">
      <c r="A56" s="62" t="s">
        <v>152</v>
      </c>
      <c r="B56" s="72">
        <v>3928</v>
      </c>
      <c r="C56" s="63" t="s">
        <v>284</v>
      </c>
      <c r="D56" s="63" t="s">
        <v>176</v>
      </c>
      <c r="E56" s="64">
        <v>139196.03</v>
      </c>
    </row>
    <row r="57" spans="1:5" ht="34.15" customHeight="1" x14ac:dyDescent="0.2">
      <c r="A57" s="62" t="s">
        <v>152</v>
      </c>
      <c r="B57" s="72">
        <v>3930</v>
      </c>
      <c r="C57" s="63" t="s">
        <v>0</v>
      </c>
      <c r="D57" s="63" t="s">
        <v>177</v>
      </c>
      <c r="E57" s="64">
        <v>9714759</v>
      </c>
    </row>
    <row r="58" spans="1:5" ht="30.6" customHeight="1" x14ac:dyDescent="0.2">
      <c r="A58" s="62" t="s">
        <v>152</v>
      </c>
      <c r="B58" s="72">
        <v>3932</v>
      </c>
      <c r="C58" s="63" t="s">
        <v>284</v>
      </c>
      <c r="D58" s="63" t="s">
        <v>178</v>
      </c>
      <c r="E58" s="64">
        <v>888711.77</v>
      </c>
    </row>
    <row r="59" spans="1:5" ht="30.6" customHeight="1" x14ac:dyDescent="0.2">
      <c r="A59" s="62" t="s">
        <v>152</v>
      </c>
      <c r="B59" s="72">
        <v>3934</v>
      </c>
      <c r="C59" s="63" t="s">
        <v>284</v>
      </c>
      <c r="D59" s="63" t="s">
        <v>179</v>
      </c>
      <c r="E59" s="64">
        <v>394291.8</v>
      </c>
    </row>
    <row r="60" spans="1:5" ht="51.6" customHeight="1" x14ac:dyDescent="0.2">
      <c r="A60" s="62" t="s">
        <v>152</v>
      </c>
      <c r="B60" s="72">
        <v>3936</v>
      </c>
      <c r="C60" s="63" t="s">
        <v>291</v>
      </c>
      <c r="D60" s="63" t="s">
        <v>180</v>
      </c>
      <c r="E60" s="64">
        <v>183336.61</v>
      </c>
    </row>
    <row r="61" spans="1:5" ht="64.150000000000006" customHeight="1" x14ac:dyDescent="0.2">
      <c r="A61" s="62" t="s">
        <v>152</v>
      </c>
      <c r="B61" s="72">
        <v>3939</v>
      </c>
      <c r="C61" s="63" t="s">
        <v>292</v>
      </c>
      <c r="D61" s="63" t="s">
        <v>181</v>
      </c>
      <c r="E61" s="64">
        <v>260000</v>
      </c>
    </row>
    <row r="62" spans="1:5" ht="58.9" customHeight="1" x14ac:dyDescent="0.2">
      <c r="A62" s="65" t="s">
        <v>182</v>
      </c>
      <c r="B62" s="72">
        <v>3952</v>
      </c>
      <c r="C62" s="63" t="s">
        <v>183</v>
      </c>
      <c r="D62" s="63" t="s">
        <v>184</v>
      </c>
      <c r="E62" s="64">
        <v>4277317.5599999996</v>
      </c>
    </row>
    <row r="63" spans="1:5" ht="66.599999999999994" customHeight="1" x14ac:dyDescent="0.2">
      <c r="A63" s="65" t="s">
        <v>182</v>
      </c>
      <c r="B63" s="72">
        <v>3953</v>
      </c>
      <c r="C63" s="63" t="s">
        <v>293</v>
      </c>
      <c r="D63" s="63" t="s">
        <v>185</v>
      </c>
      <c r="E63" s="64">
        <v>84285.06</v>
      </c>
    </row>
    <row r="64" spans="1:5" ht="27" customHeight="1" x14ac:dyDescent="0.2">
      <c r="A64" s="65" t="s">
        <v>182</v>
      </c>
      <c r="B64" s="72">
        <v>3955</v>
      </c>
      <c r="C64" s="63" t="s">
        <v>0</v>
      </c>
      <c r="D64" s="63" t="s">
        <v>186</v>
      </c>
      <c r="E64" s="64">
        <v>25000</v>
      </c>
    </row>
    <row r="65" spans="1:5" ht="27" customHeight="1" x14ac:dyDescent="0.2">
      <c r="A65" s="65" t="s">
        <v>182</v>
      </c>
      <c r="B65" s="72">
        <v>3957</v>
      </c>
      <c r="C65" s="63" t="s">
        <v>0</v>
      </c>
      <c r="D65" s="63" t="s">
        <v>187</v>
      </c>
      <c r="E65" s="64">
        <v>2150</v>
      </c>
    </row>
    <row r="66" spans="1:5" ht="27" customHeight="1" x14ac:dyDescent="0.2">
      <c r="A66" s="65" t="s">
        <v>182</v>
      </c>
      <c r="B66" s="72">
        <v>3959</v>
      </c>
      <c r="C66" s="63" t="s">
        <v>0</v>
      </c>
      <c r="D66" s="63" t="s">
        <v>188</v>
      </c>
      <c r="E66" s="64">
        <v>18050</v>
      </c>
    </row>
    <row r="67" spans="1:5" ht="70.900000000000006" customHeight="1" x14ac:dyDescent="0.2">
      <c r="A67" s="65" t="s">
        <v>182</v>
      </c>
      <c r="B67" s="72">
        <v>3966</v>
      </c>
      <c r="C67" s="63" t="s">
        <v>189</v>
      </c>
      <c r="D67" s="63" t="s">
        <v>190</v>
      </c>
      <c r="E67" s="64">
        <v>96846</v>
      </c>
    </row>
    <row r="68" spans="1:5" ht="65.45" customHeight="1" x14ac:dyDescent="0.2">
      <c r="A68" s="65" t="s">
        <v>182</v>
      </c>
      <c r="B68" s="72">
        <v>3967</v>
      </c>
      <c r="C68" s="63" t="s">
        <v>191</v>
      </c>
      <c r="D68" s="63" t="s">
        <v>192</v>
      </c>
      <c r="E68" s="64">
        <v>32570</v>
      </c>
    </row>
    <row r="69" spans="1:5" ht="63.6" customHeight="1" x14ac:dyDescent="0.2">
      <c r="A69" s="65" t="s">
        <v>182</v>
      </c>
      <c r="B69" s="72">
        <v>3969</v>
      </c>
      <c r="C69" s="63" t="s">
        <v>294</v>
      </c>
      <c r="D69" s="63" t="s">
        <v>193</v>
      </c>
      <c r="E69" s="64">
        <v>2028892</v>
      </c>
    </row>
    <row r="70" spans="1:5" ht="28.9" customHeight="1" x14ac:dyDescent="0.2">
      <c r="A70" s="65" t="s">
        <v>182</v>
      </c>
      <c r="B70" s="72">
        <v>3971</v>
      </c>
      <c r="C70" s="63" t="s">
        <v>0</v>
      </c>
      <c r="D70" s="63" t="s">
        <v>194</v>
      </c>
      <c r="E70" s="64">
        <v>2269000</v>
      </c>
    </row>
    <row r="71" spans="1:5" ht="18.600000000000001" customHeight="1" x14ac:dyDescent="0.2">
      <c r="A71" s="65" t="s">
        <v>182</v>
      </c>
      <c r="B71" s="72">
        <v>3973</v>
      </c>
      <c r="C71" s="63" t="s">
        <v>284</v>
      </c>
      <c r="D71" s="63" t="s">
        <v>195</v>
      </c>
      <c r="E71" s="64">
        <v>74938.5</v>
      </c>
    </row>
    <row r="72" spans="1:5" ht="22.15" customHeight="1" x14ac:dyDescent="0.2">
      <c r="A72" s="65" t="s">
        <v>182</v>
      </c>
      <c r="B72" s="72">
        <v>3975</v>
      </c>
      <c r="C72" s="63" t="s">
        <v>0</v>
      </c>
      <c r="D72" s="63" t="s">
        <v>196</v>
      </c>
      <c r="E72" s="64">
        <v>263764</v>
      </c>
    </row>
    <row r="73" spans="1:5" ht="76.150000000000006" customHeight="1" x14ac:dyDescent="0.2">
      <c r="A73" s="65" t="s">
        <v>182</v>
      </c>
      <c r="B73" s="72">
        <v>3984</v>
      </c>
      <c r="C73" s="63" t="s">
        <v>295</v>
      </c>
      <c r="D73" s="63" t="s">
        <v>197</v>
      </c>
      <c r="E73" s="64">
        <v>58056</v>
      </c>
    </row>
    <row r="74" spans="1:5" ht="55.9" customHeight="1" x14ac:dyDescent="0.2">
      <c r="A74" s="65" t="s">
        <v>182</v>
      </c>
      <c r="B74" s="72">
        <v>3991</v>
      </c>
      <c r="C74" s="63" t="s">
        <v>296</v>
      </c>
      <c r="D74" s="63" t="s">
        <v>198</v>
      </c>
      <c r="E74" s="64">
        <v>191594.15</v>
      </c>
    </row>
    <row r="75" spans="1:5" ht="57" customHeight="1" x14ac:dyDescent="0.2">
      <c r="A75" s="65" t="s">
        <v>182</v>
      </c>
      <c r="B75" s="72">
        <v>3993</v>
      </c>
      <c r="C75" s="63" t="s">
        <v>297</v>
      </c>
      <c r="D75" s="63" t="s">
        <v>199</v>
      </c>
      <c r="E75" s="64">
        <v>204959.7</v>
      </c>
    </row>
    <row r="76" spans="1:5" ht="66" customHeight="1" x14ac:dyDescent="0.2">
      <c r="A76" s="65" t="s">
        <v>182</v>
      </c>
      <c r="B76" s="72">
        <v>3996</v>
      </c>
      <c r="C76" s="63" t="s">
        <v>200</v>
      </c>
      <c r="D76" s="63" t="s">
        <v>201</v>
      </c>
      <c r="E76" s="64">
        <v>533049.66</v>
      </c>
    </row>
    <row r="77" spans="1:5" ht="73.150000000000006" customHeight="1" x14ac:dyDescent="0.2">
      <c r="A77" s="65" t="s">
        <v>182</v>
      </c>
      <c r="B77" s="72">
        <v>3998</v>
      </c>
      <c r="C77" s="63" t="s">
        <v>298</v>
      </c>
      <c r="D77" s="63" t="s">
        <v>202</v>
      </c>
      <c r="E77" s="64">
        <v>1126594.6100000001</v>
      </c>
    </row>
    <row r="78" spans="1:5" ht="21" customHeight="1" x14ac:dyDescent="0.2">
      <c r="A78" s="65" t="s">
        <v>203</v>
      </c>
      <c r="B78" s="72">
        <v>4010</v>
      </c>
      <c r="C78" s="63" t="s">
        <v>284</v>
      </c>
      <c r="D78" s="63" t="s">
        <v>204</v>
      </c>
      <c r="E78" s="64">
        <v>518805</v>
      </c>
    </row>
    <row r="79" spans="1:5" ht="21" customHeight="1" x14ac:dyDescent="0.2">
      <c r="A79" s="65" t="s">
        <v>203</v>
      </c>
      <c r="B79" s="72">
        <v>4013</v>
      </c>
      <c r="C79" s="63" t="s">
        <v>284</v>
      </c>
      <c r="D79" s="63" t="s">
        <v>205</v>
      </c>
      <c r="E79" s="64">
        <v>24202627.390000001</v>
      </c>
    </row>
    <row r="80" spans="1:5" ht="78.599999999999994" customHeight="1" x14ac:dyDescent="0.2">
      <c r="A80" s="65" t="s">
        <v>203</v>
      </c>
      <c r="B80" s="72">
        <v>4023</v>
      </c>
      <c r="C80" s="63" t="s">
        <v>206</v>
      </c>
      <c r="D80" s="63" t="s">
        <v>207</v>
      </c>
      <c r="E80" s="64">
        <v>2172533.2599999998</v>
      </c>
    </row>
    <row r="81" spans="1:5" ht="60.6" customHeight="1" x14ac:dyDescent="0.2">
      <c r="A81" s="65" t="s">
        <v>203</v>
      </c>
      <c r="B81" s="72">
        <v>4027</v>
      </c>
      <c r="C81" s="63" t="s">
        <v>299</v>
      </c>
      <c r="D81" s="63" t="s">
        <v>208</v>
      </c>
      <c r="E81" s="64">
        <v>145924.70000000001</v>
      </c>
    </row>
    <row r="82" spans="1:5" ht="64.150000000000006" customHeight="1" x14ac:dyDescent="0.2">
      <c r="A82" s="65" t="s">
        <v>203</v>
      </c>
      <c r="B82" s="72">
        <v>4028</v>
      </c>
      <c r="C82" s="63" t="s">
        <v>300</v>
      </c>
      <c r="D82" s="63" t="s">
        <v>209</v>
      </c>
      <c r="E82" s="64">
        <v>33361.199999999997</v>
      </c>
    </row>
    <row r="83" spans="1:5" ht="78" customHeight="1" x14ac:dyDescent="0.2">
      <c r="A83" s="65" t="s">
        <v>203</v>
      </c>
      <c r="B83" s="72">
        <v>4032</v>
      </c>
      <c r="C83" s="63" t="s">
        <v>301</v>
      </c>
      <c r="D83" s="63" t="s">
        <v>210</v>
      </c>
      <c r="E83" s="64">
        <v>207394.44</v>
      </c>
    </row>
    <row r="84" spans="1:5" ht="21.6" customHeight="1" x14ac:dyDescent="0.2">
      <c r="A84" s="65" t="s">
        <v>203</v>
      </c>
      <c r="B84" s="72">
        <v>4034</v>
      </c>
      <c r="C84" s="63" t="s">
        <v>281</v>
      </c>
      <c r="D84" s="63" t="s">
        <v>211</v>
      </c>
      <c r="E84" s="64">
        <v>18032975.489999998</v>
      </c>
    </row>
    <row r="85" spans="1:5" ht="62.45" customHeight="1" x14ac:dyDescent="0.2">
      <c r="A85" s="65" t="s">
        <v>203</v>
      </c>
      <c r="B85" s="72">
        <v>4041</v>
      </c>
      <c r="C85" s="63" t="s">
        <v>302</v>
      </c>
      <c r="D85" s="63" t="s">
        <v>212</v>
      </c>
      <c r="E85" s="64">
        <v>5150000</v>
      </c>
    </row>
    <row r="86" spans="1:5" ht="51.6" customHeight="1" x14ac:dyDescent="0.2">
      <c r="A86" s="65" t="s">
        <v>203</v>
      </c>
      <c r="B86" s="72">
        <v>4043</v>
      </c>
      <c r="C86" s="63" t="s">
        <v>213</v>
      </c>
      <c r="D86" s="63" t="s">
        <v>214</v>
      </c>
      <c r="E86" s="64">
        <v>10963680</v>
      </c>
    </row>
    <row r="87" spans="1:5" ht="52.9" customHeight="1" x14ac:dyDescent="0.2">
      <c r="A87" s="65" t="s">
        <v>203</v>
      </c>
      <c r="B87" s="72">
        <v>4047</v>
      </c>
      <c r="C87" s="63" t="s">
        <v>215</v>
      </c>
      <c r="D87" s="63" t="s">
        <v>216</v>
      </c>
      <c r="E87" s="64">
        <v>2080598.63</v>
      </c>
    </row>
    <row r="88" spans="1:5" ht="48.6" customHeight="1" x14ac:dyDescent="0.2">
      <c r="A88" s="65" t="s">
        <v>203</v>
      </c>
      <c r="B88" s="72">
        <v>4048</v>
      </c>
      <c r="C88" s="63" t="s">
        <v>284</v>
      </c>
      <c r="D88" s="63" t="s">
        <v>217</v>
      </c>
      <c r="E88" s="64">
        <v>315333.34000000003</v>
      </c>
    </row>
    <row r="89" spans="1:5" ht="45" customHeight="1" x14ac:dyDescent="0.2">
      <c r="A89" s="65" t="s">
        <v>203</v>
      </c>
      <c r="B89" s="72">
        <v>4051</v>
      </c>
      <c r="C89" s="63" t="s">
        <v>284</v>
      </c>
      <c r="D89" s="63" t="s">
        <v>218</v>
      </c>
      <c r="E89" s="64">
        <v>1483666.67</v>
      </c>
    </row>
    <row r="90" spans="1:5" ht="73.900000000000006" customHeight="1" x14ac:dyDescent="0.2">
      <c r="A90" s="65" t="s">
        <v>203</v>
      </c>
      <c r="B90" s="72">
        <v>4054</v>
      </c>
      <c r="C90" s="63" t="s">
        <v>303</v>
      </c>
      <c r="D90" s="63" t="s">
        <v>219</v>
      </c>
      <c r="E90" s="64">
        <v>165908</v>
      </c>
    </row>
    <row r="91" spans="1:5" ht="70.150000000000006" customHeight="1" x14ac:dyDescent="0.2">
      <c r="A91" s="65" t="s">
        <v>203</v>
      </c>
      <c r="B91" s="72">
        <v>4058</v>
      </c>
      <c r="C91" s="63" t="s">
        <v>304</v>
      </c>
      <c r="D91" s="63" t="s">
        <v>220</v>
      </c>
      <c r="E91" s="64">
        <v>32619.919999999998</v>
      </c>
    </row>
    <row r="92" spans="1:5" ht="69" customHeight="1" x14ac:dyDescent="0.2">
      <c r="A92" s="65" t="s">
        <v>203</v>
      </c>
      <c r="B92" s="72">
        <v>4061</v>
      </c>
      <c r="C92" s="63" t="s">
        <v>305</v>
      </c>
      <c r="D92" s="63" t="s">
        <v>221</v>
      </c>
      <c r="E92" s="64">
        <v>475776</v>
      </c>
    </row>
    <row r="93" spans="1:5" ht="76.900000000000006" customHeight="1" x14ac:dyDescent="0.2">
      <c r="A93" s="65" t="s">
        <v>203</v>
      </c>
      <c r="B93" s="72">
        <v>4065</v>
      </c>
      <c r="C93" s="63" t="s">
        <v>306</v>
      </c>
      <c r="D93" s="63" t="s">
        <v>222</v>
      </c>
      <c r="E93" s="64">
        <v>46706.51</v>
      </c>
    </row>
    <row r="94" spans="1:5" ht="52.9" customHeight="1" x14ac:dyDescent="0.2">
      <c r="A94" s="65" t="s">
        <v>203</v>
      </c>
      <c r="B94" s="72">
        <v>4067</v>
      </c>
      <c r="C94" s="63" t="s">
        <v>307</v>
      </c>
      <c r="D94" s="63" t="s">
        <v>223</v>
      </c>
      <c r="E94" s="64">
        <v>842630.02</v>
      </c>
    </row>
    <row r="95" spans="1:5" ht="69.599999999999994" customHeight="1" x14ac:dyDescent="0.2">
      <c r="A95" s="65" t="s">
        <v>203</v>
      </c>
      <c r="B95" s="72">
        <v>4070</v>
      </c>
      <c r="C95" s="63" t="s">
        <v>224</v>
      </c>
      <c r="D95" s="63" t="s">
        <v>225</v>
      </c>
      <c r="E95" s="64">
        <v>349515.61</v>
      </c>
    </row>
    <row r="96" spans="1:5" ht="63.75" x14ac:dyDescent="0.2">
      <c r="A96" s="65" t="s">
        <v>203</v>
      </c>
      <c r="B96" s="72">
        <v>4072</v>
      </c>
      <c r="C96" s="63" t="s">
        <v>308</v>
      </c>
      <c r="D96" s="63" t="s">
        <v>226</v>
      </c>
      <c r="E96" s="64">
        <v>1021509.63</v>
      </c>
    </row>
    <row r="97" spans="1:5" ht="66.599999999999994" customHeight="1" x14ac:dyDescent="0.2">
      <c r="A97" s="65" t="s">
        <v>227</v>
      </c>
      <c r="B97" s="72">
        <v>4086</v>
      </c>
      <c r="C97" s="63" t="s">
        <v>309</v>
      </c>
      <c r="D97" s="63" t="s">
        <v>228</v>
      </c>
      <c r="E97" s="64">
        <v>34500</v>
      </c>
    </row>
    <row r="98" spans="1:5" ht="27.6" customHeight="1" x14ac:dyDescent="0.2">
      <c r="A98" s="65" t="s">
        <v>227</v>
      </c>
      <c r="B98" s="72">
        <v>4088</v>
      </c>
      <c r="C98" s="63" t="s">
        <v>284</v>
      </c>
      <c r="D98" s="63" t="s">
        <v>229</v>
      </c>
      <c r="E98" s="64">
        <v>11529</v>
      </c>
    </row>
    <row r="99" spans="1:5" ht="27.6" customHeight="1" x14ac:dyDescent="0.2">
      <c r="A99" s="65" t="s">
        <v>227</v>
      </c>
      <c r="B99" s="72">
        <v>4090</v>
      </c>
      <c r="C99" s="63" t="s">
        <v>284</v>
      </c>
      <c r="D99" s="63" t="s">
        <v>230</v>
      </c>
      <c r="E99" s="64">
        <v>80703</v>
      </c>
    </row>
    <row r="100" spans="1:5" ht="66.599999999999994" customHeight="1" x14ac:dyDescent="0.2">
      <c r="A100" s="65" t="s">
        <v>227</v>
      </c>
      <c r="B100" s="72">
        <v>4104</v>
      </c>
      <c r="C100" s="63" t="s">
        <v>206</v>
      </c>
      <c r="D100" s="63" t="s">
        <v>231</v>
      </c>
      <c r="E100" s="64">
        <v>49065.120000000003</v>
      </c>
    </row>
    <row r="101" spans="1:5" ht="66" customHeight="1" x14ac:dyDescent="0.2">
      <c r="A101" s="65" t="s">
        <v>227</v>
      </c>
      <c r="B101" s="72">
        <v>4105</v>
      </c>
      <c r="C101" s="63" t="s">
        <v>310</v>
      </c>
      <c r="D101" s="63" t="s">
        <v>232</v>
      </c>
      <c r="E101" s="64">
        <v>12686.18</v>
      </c>
    </row>
    <row r="102" spans="1:5" ht="52.15" customHeight="1" x14ac:dyDescent="0.2">
      <c r="A102" s="65" t="s">
        <v>227</v>
      </c>
      <c r="B102" s="72">
        <v>4107</v>
      </c>
      <c r="C102" s="63" t="s">
        <v>311</v>
      </c>
      <c r="D102" s="63" t="s">
        <v>233</v>
      </c>
      <c r="E102" s="64">
        <v>61985.4</v>
      </c>
    </row>
    <row r="103" spans="1:5" ht="66.599999999999994" customHeight="1" x14ac:dyDescent="0.2">
      <c r="A103" s="65" t="s">
        <v>227</v>
      </c>
      <c r="B103" s="72">
        <v>4109</v>
      </c>
      <c r="C103" s="63" t="s">
        <v>312</v>
      </c>
      <c r="D103" s="66" t="s">
        <v>234</v>
      </c>
      <c r="E103" s="64">
        <v>263778.92</v>
      </c>
    </row>
    <row r="104" spans="1:5" ht="36.6" customHeight="1" x14ac:dyDescent="0.2">
      <c r="A104" s="65" t="s">
        <v>235</v>
      </c>
      <c r="B104" s="72">
        <v>4128</v>
      </c>
      <c r="C104" s="63" t="s">
        <v>0</v>
      </c>
      <c r="D104" s="66" t="s">
        <v>236</v>
      </c>
      <c r="E104" s="64">
        <v>11650</v>
      </c>
    </row>
    <row r="105" spans="1:5" ht="60" customHeight="1" x14ac:dyDescent="0.2">
      <c r="A105" s="65" t="s">
        <v>235</v>
      </c>
      <c r="B105" s="72">
        <v>4136</v>
      </c>
      <c r="C105" s="63" t="s">
        <v>313</v>
      </c>
      <c r="D105" s="66" t="s">
        <v>237</v>
      </c>
      <c r="E105" s="64">
        <v>58640.1</v>
      </c>
    </row>
    <row r="106" spans="1:5" ht="46.9" customHeight="1" x14ac:dyDescent="0.2">
      <c r="A106" s="65" t="s">
        <v>235</v>
      </c>
      <c r="B106" s="72">
        <v>4137</v>
      </c>
      <c r="C106" s="63" t="s">
        <v>314</v>
      </c>
      <c r="D106" s="66" t="s">
        <v>238</v>
      </c>
      <c r="E106" s="64">
        <v>80886.64</v>
      </c>
    </row>
    <row r="107" spans="1:5" ht="51.6" customHeight="1" x14ac:dyDescent="0.2">
      <c r="A107" s="65" t="s">
        <v>235</v>
      </c>
      <c r="B107" s="72">
        <v>4139</v>
      </c>
      <c r="C107" s="63" t="s">
        <v>239</v>
      </c>
      <c r="D107" s="66" t="s">
        <v>240</v>
      </c>
      <c r="E107" s="64">
        <v>44000</v>
      </c>
    </row>
    <row r="108" spans="1:5" ht="64.150000000000006" customHeight="1" x14ac:dyDescent="0.2">
      <c r="A108" s="65" t="s">
        <v>235</v>
      </c>
      <c r="B108" s="72">
        <v>4144</v>
      </c>
      <c r="C108" s="63" t="s">
        <v>315</v>
      </c>
      <c r="D108" s="66" t="s">
        <v>241</v>
      </c>
      <c r="E108" s="64">
        <v>206500</v>
      </c>
    </row>
    <row r="109" spans="1:5" ht="66.599999999999994" customHeight="1" x14ac:dyDescent="0.2">
      <c r="A109" s="65" t="s">
        <v>235</v>
      </c>
      <c r="B109" s="72">
        <v>4146</v>
      </c>
      <c r="C109" s="63" t="s">
        <v>242</v>
      </c>
      <c r="D109" s="66" t="s">
        <v>243</v>
      </c>
      <c r="E109" s="64">
        <v>404360</v>
      </c>
    </row>
    <row r="110" spans="1:5" ht="56.45" customHeight="1" x14ac:dyDescent="0.2">
      <c r="A110" s="65" t="s">
        <v>235</v>
      </c>
      <c r="B110" s="72">
        <v>4149</v>
      </c>
      <c r="C110" s="63" t="s">
        <v>316</v>
      </c>
      <c r="D110" s="66" t="s">
        <v>244</v>
      </c>
      <c r="E110" s="64">
        <v>512836.25999999995</v>
      </c>
    </row>
    <row r="111" spans="1:5" ht="63" customHeight="1" x14ac:dyDescent="0.2">
      <c r="A111" s="65" t="s">
        <v>235</v>
      </c>
      <c r="B111" s="72">
        <v>4152</v>
      </c>
      <c r="C111" s="63" t="s">
        <v>245</v>
      </c>
      <c r="D111" s="66" t="s">
        <v>246</v>
      </c>
      <c r="E111" s="64">
        <v>225203</v>
      </c>
    </row>
    <row r="112" spans="1:5" ht="72" customHeight="1" x14ac:dyDescent="0.2">
      <c r="A112" s="65" t="s">
        <v>235</v>
      </c>
      <c r="B112" s="72">
        <v>4153</v>
      </c>
      <c r="C112" s="63" t="s">
        <v>317</v>
      </c>
      <c r="D112" s="66" t="s">
        <v>247</v>
      </c>
      <c r="E112" s="64">
        <v>47200</v>
      </c>
    </row>
    <row r="113" spans="1:5" ht="48" customHeight="1" x14ac:dyDescent="0.2">
      <c r="A113" s="65" t="s">
        <v>235</v>
      </c>
      <c r="B113" s="72">
        <v>4155</v>
      </c>
      <c r="C113" s="63" t="s">
        <v>248</v>
      </c>
      <c r="D113" s="66" t="s">
        <v>249</v>
      </c>
      <c r="E113" s="64">
        <v>22027</v>
      </c>
    </row>
    <row r="114" spans="1:5" ht="61.15" customHeight="1" x14ac:dyDescent="0.2">
      <c r="A114" s="65" t="s">
        <v>235</v>
      </c>
      <c r="B114" s="72">
        <v>4156</v>
      </c>
      <c r="C114" s="63" t="s">
        <v>318</v>
      </c>
      <c r="D114" s="66" t="s">
        <v>250</v>
      </c>
      <c r="E114" s="64">
        <v>278009.18</v>
      </c>
    </row>
    <row r="115" spans="1:5" ht="78.599999999999994" customHeight="1" x14ac:dyDescent="0.2">
      <c r="A115" s="65" t="s">
        <v>251</v>
      </c>
      <c r="B115" s="72">
        <v>4166</v>
      </c>
      <c r="C115" s="63" t="s">
        <v>114</v>
      </c>
      <c r="D115" s="66" t="s">
        <v>252</v>
      </c>
      <c r="E115" s="64">
        <v>11548697.82</v>
      </c>
    </row>
    <row r="116" spans="1:5" ht="63.75" x14ac:dyDescent="0.2">
      <c r="A116" s="65" t="s">
        <v>251</v>
      </c>
      <c r="B116" s="72">
        <v>4167</v>
      </c>
      <c r="C116" s="63" t="s">
        <v>319</v>
      </c>
      <c r="D116" s="66" t="s">
        <v>253</v>
      </c>
      <c r="E116" s="64">
        <v>9903.61</v>
      </c>
    </row>
    <row r="117" spans="1:5" ht="80.45" customHeight="1" x14ac:dyDescent="0.2">
      <c r="A117" s="65" t="s">
        <v>254</v>
      </c>
      <c r="B117" s="72">
        <v>4175</v>
      </c>
      <c r="C117" s="63" t="s">
        <v>295</v>
      </c>
      <c r="D117" s="66" t="s">
        <v>255</v>
      </c>
      <c r="E117" s="64">
        <v>101525.31</v>
      </c>
    </row>
    <row r="118" spans="1:5" ht="62.45" customHeight="1" x14ac:dyDescent="0.2">
      <c r="A118" s="65" t="s">
        <v>254</v>
      </c>
      <c r="B118" s="72">
        <v>4178</v>
      </c>
      <c r="C118" s="63" t="s">
        <v>256</v>
      </c>
      <c r="D118" s="66" t="s">
        <v>257</v>
      </c>
      <c r="E118" s="64">
        <v>766376.39</v>
      </c>
    </row>
    <row r="119" spans="1:5" ht="81.599999999999994" customHeight="1" x14ac:dyDescent="0.2">
      <c r="A119" s="65" t="s">
        <v>258</v>
      </c>
      <c r="B119" s="72">
        <v>4189</v>
      </c>
      <c r="C119" s="63" t="s">
        <v>259</v>
      </c>
      <c r="D119" s="66" t="s">
        <v>260</v>
      </c>
      <c r="E119" s="64">
        <v>32450</v>
      </c>
    </row>
    <row r="120" spans="1:5" ht="63.75" x14ac:dyDescent="0.2">
      <c r="A120" s="65" t="s">
        <v>258</v>
      </c>
      <c r="B120" s="72">
        <v>4197</v>
      </c>
      <c r="C120" s="63" t="s">
        <v>261</v>
      </c>
      <c r="D120" s="66" t="s">
        <v>262</v>
      </c>
      <c r="E120" s="64">
        <v>102070</v>
      </c>
    </row>
    <row r="121" spans="1:5" ht="37.15" customHeight="1" x14ac:dyDescent="0.2">
      <c r="A121" s="65" t="s">
        <v>263</v>
      </c>
      <c r="B121" s="72">
        <v>4220</v>
      </c>
      <c r="C121" s="63" t="s">
        <v>0</v>
      </c>
      <c r="D121" s="66" t="s">
        <v>264</v>
      </c>
      <c r="E121" s="64">
        <v>850696.12</v>
      </c>
    </row>
    <row r="122" spans="1:5" ht="25.5" x14ac:dyDescent="0.2">
      <c r="A122" s="65" t="s">
        <v>263</v>
      </c>
      <c r="B122" s="72">
        <v>4222</v>
      </c>
      <c r="C122" s="63" t="s">
        <v>0</v>
      </c>
      <c r="D122" s="66" t="s">
        <v>265</v>
      </c>
      <c r="E122" s="64">
        <v>482236.73</v>
      </c>
    </row>
    <row r="123" spans="1:5" ht="42" customHeight="1" x14ac:dyDescent="0.2">
      <c r="A123" s="65" t="s">
        <v>266</v>
      </c>
      <c r="B123" s="72">
        <v>4234</v>
      </c>
      <c r="C123" s="63" t="s">
        <v>281</v>
      </c>
      <c r="D123" s="66" t="s">
        <v>267</v>
      </c>
      <c r="E123" s="64">
        <v>4336756.75</v>
      </c>
    </row>
    <row r="124" spans="1:5" ht="36" customHeight="1" x14ac:dyDescent="0.2">
      <c r="A124" s="65" t="s">
        <v>266</v>
      </c>
      <c r="B124" s="72">
        <v>4235</v>
      </c>
      <c r="C124" s="63" t="s">
        <v>284</v>
      </c>
      <c r="D124" s="66" t="s">
        <v>268</v>
      </c>
      <c r="E124" s="64">
        <v>1020000</v>
      </c>
    </row>
    <row r="125" spans="1:5" ht="56.45" customHeight="1" x14ac:dyDescent="0.2">
      <c r="A125" s="65" t="s">
        <v>266</v>
      </c>
      <c r="B125" s="72">
        <v>4240</v>
      </c>
      <c r="C125" s="63" t="s">
        <v>320</v>
      </c>
      <c r="D125" s="66" t="s">
        <v>269</v>
      </c>
      <c r="E125" s="64">
        <v>140000</v>
      </c>
    </row>
    <row r="126" spans="1:5" ht="67.900000000000006" customHeight="1" x14ac:dyDescent="0.2">
      <c r="A126" s="65" t="s">
        <v>266</v>
      </c>
      <c r="B126" s="72">
        <v>4242</v>
      </c>
      <c r="C126" s="63" t="s">
        <v>321</v>
      </c>
      <c r="D126" s="66" t="s">
        <v>270</v>
      </c>
      <c r="E126" s="64">
        <v>190000</v>
      </c>
    </row>
    <row r="127" spans="1:5" ht="78" customHeight="1" x14ac:dyDescent="0.2">
      <c r="A127" s="65" t="s">
        <v>266</v>
      </c>
      <c r="B127" s="72">
        <v>4244</v>
      </c>
      <c r="C127" s="63" t="s">
        <v>281</v>
      </c>
      <c r="D127" s="66" t="s">
        <v>271</v>
      </c>
      <c r="E127" s="64">
        <v>1221000</v>
      </c>
    </row>
    <row r="128" spans="1:5" ht="78" customHeight="1" x14ac:dyDescent="0.2">
      <c r="A128" s="67" t="s">
        <v>272</v>
      </c>
      <c r="B128" s="72">
        <v>4250</v>
      </c>
      <c r="C128" s="63" t="s">
        <v>322</v>
      </c>
      <c r="D128" s="66" t="s">
        <v>273</v>
      </c>
      <c r="E128" s="64">
        <v>700000</v>
      </c>
    </row>
    <row r="129" spans="1:8" ht="24" customHeight="1" x14ac:dyDescent="0.2">
      <c r="A129" s="68" t="s">
        <v>274</v>
      </c>
      <c r="B129" s="68"/>
      <c r="C129" s="68"/>
      <c r="D129" s="68"/>
      <c r="E129" s="69">
        <f>SUM(E12:E128)</f>
        <v>262866019.66999996</v>
      </c>
      <c r="F129" s="41"/>
      <c r="H129" s="39"/>
    </row>
  </sheetData>
  <mergeCells count="5">
    <mergeCell ref="A129:D129"/>
    <mergeCell ref="A10:E10"/>
    <mergeCell ref="A7:E7"/>
    <mergeCell ref="A8:E8"/>
    <mergeCell ref="A9:E9"/>
  </mergeCells>
  <pageMargins left="0.28000000000000003" right="0.17" top="0.17" bottom="0.22" header="0.3" footer="0.17"/>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2023-11-02T16:00:49Z</cp:lastPrinted>
  <dcterms:created xsi:type="dcterms:W3CDTF">2022-09-16T14:51:44Z</dcterms:created>
  <dcterms:modified xsi:type="dcterms:W3CDTF">2023-11-07T17:10:35Z</dcterms:modified>
</cp:coreProperties>
</file>