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Octubre\Presupuesto\"/>
    </mc:Choice>
  </mc:AlternateContent>
  <xr:revisionPtr revIDLastSave="0" documentId="13_ncr:1_{1EC95962-BE7C-455E-B315-A4A29A52284D}"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Print_Area" localSheetId="0">'0001'!$A$1:$P$92</definedName>
    <definedName name="_xlnm.Print_Area" localSheetId="1">'listado de los lib.'!$A$1:$E$138</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9" i="3" l="1"/>
  <c r="P13" i="2" l="1"/>
  <c r="C84" i="2" l="1"/>
  <c r="C83" i="2" s="1"/>
  <c r="B84" i="2"/>
  <c r="B83" i="2" s="1"/>
  <c r="C82" i="2"/>
  <c r="B82" i="2"/>
  <c r="C81" i="2"/>
  <c r="B81" i="2"/>
  <c r="C79" i="2"/>
  <c r="B79" i="2"/>
  <c r="C78" i="2"/>
  <c r="B78" i="2"/>
  <c r="C75" i="2"/>
  <c r="B75" i="2"/>
  <c r="C74" i="2"/>
  <c r="B74" i="2"/>
  <c r="C73" i="2"/>
  <c r="B73" i="2"/>
  <c r="C71" i="2"/>
  <c r="B71" i="2"/>
  <c r="C70" i="2"/>
  <c r="B70" i="2"/>
  <c r="C68" i="2"/>
  <c r="B68" i="2"/>
  <c r="C67" i="2"/>
  <c r="B67" i="2"/>
  <c r="C53" i="2"/>
  <c r="B53" i="2"/>
  <c r="C52" i="2"/>
  <c r="B52" i="2"/>
  <c r="C51" i="2"/>
  <c r="B51" i="2"/>
  <c r="C50" i="2"/>
  <c r="B50" i="2"/>
  <c r="C48" i="2"/>
  <c r="B48" i="2"/>
  <c r="C44" i="2"/>
  <c r="B44" i="2"/>
  <c r="C43" i="2"/>
  <c r="B43" i="2"/>
  <c r="C41" i="2"/>
  <c r="B41" i="2"/>
  <c r="B18" i="2"/>
  <c r="C16" i="2"/>
  <c r="C12" i="2" s="1"/>
  <c r="B16"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D68" i="2"/>
  <c r="D67" i="2"/>
  <c r="M64" i="2"/>
  <c r="E64" i="2"/>
  <c r="L64" i="2"/>
  <c r="J64" i="2"/>
  <c r="I54" i="2"/>
  <c r="L54" i="2"/>
  <c r="M54" i="2"/>
  <c r="H54" i="2"/>
  <c r="E54" i="2"/>
  <c r="D53" i="2"/>
  <c r="D52" i="2"/>
  <c r="D51" i="2"/>
  <c r="D50" i="2"/>
  <c r="M47" i="2"/>
  <c r="E47" i="2"/>
  <c r="K47" i="2"/>
  <c r="D48" i="2"/>
  <c r="D44" i="2"/>
  <c r="D43" i="2"/>
  <c r="H38" i="2"/>
  <c r="D41" i="2"/>
  <c r="G38" i="2"/>
  <c r="J38" i="2"/>
  <c r="N28" i="2"/>
  <c r="F28" i="2"/>
  <c r="D18" i="2"/>
  <c r="L18" i="2"/>
  <c r="D16" i="2"/>
  <c r="D12" i="2" s="1"/>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<sst xmlns="http://schemas.openxmlformats.org/spreadsheetml/2006/main" count="442" uniqueCount="325">
  <si>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</si>
  <si>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</si>
  <si>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</si>
  <si>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</si>
  <si>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</si>
  <si>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</si>
  <si>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</si>
  <si>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</si>
  <si>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</si>
  <si>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</si>
  <si>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</si>
  <si>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</si>
  <si>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</si>
  <si>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</si>
  <si>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</si>
  <si>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</si>
  <si>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</si>
  <si>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</si>
  <si>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</si>
  <si>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</si>
  <si>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</si>
  <si>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</si>
  <si>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</si>
  <si>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</si>
  <si>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</si>
  <si>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</si>
  <si>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</si>
  <si>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</si>
  <si>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</si>
  <si>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</si>
  <si>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</si>
  <si>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</si>
  <si>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</si>
  <si>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</si>
  <si>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</si>
  <si>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</si>
  <si>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</si>
  <si>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</si>
  <si>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</si>
  <si>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</si>
  <si>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</si>
  <si>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</si>
  <si>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</si>
  <si>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</si>
  <si>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</si>
  <si>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</si>
  <si>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</si>
  <si>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</si>
  <si>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</si>
  <si>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</si>
  <si>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</si>
  <si>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</si>
  <si>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</si>
  <si>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</si>
  <si>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</si>
  <si>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</si>
  <si>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</si>
  <si>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</si>
  <si>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</si>
  <si>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</si>
  <si>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</si>
  <si>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</si>
  <si>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</si>
  <si>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</si>
  <si>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</si>
  <si>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</si>
  <si>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</si>
  <si>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</si>
  <si>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</si>
  <si>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</si>
  <si>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</si>
  <si>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</si>
  <si>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</si>
  <si>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</si>
  <si>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</si>
  <si>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</si>
  <si>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</si>
  <si>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</si>
  <si>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</si>
  <si>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</si>
  <si>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</si>
  <si>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</si>
  <si>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</si>
  <si>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</si>
  <si>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</si>
  <si>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</si>
  <si>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</si>
  <si>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</si>
  <si>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</si>
  <si>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</si>
  <si>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</si>
  <si>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</si>
  <si>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</si>
  <si>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</si>
  <si>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</si>
  <si>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</si>
  <si>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</si>
  <si>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</si>
  <si>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</si>
  <si>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</si>
  <si>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</si>
  <si>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</si>
  <si>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Año 2023</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</si>
  <si>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</si>
  <si>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</si>
  <si>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En RD$1,800,474,740.19</t>
  </si>
  <si>
    <t>DESDE EL 01 AL 31 DE OCTUBRE 2023</t>
  </si>
  <si>
    <t>Fecha</t>
  </si>
  <si>
    <t>LIB.</t>
  </si>
  <si>
    <t xml:space="preserve">Beneficiario </t>
  </si>
  <si>
    <t xml:space="preserve">Descripcion </t>
  </si>
  <si>
    <t>Monto</t>
  </si>
  <si>
    <t>TRANSFERENCIA A FAVOR DE DIRECCION DE CULTURA DOMINICANA EN EL EXTERIOR, CORRESPONDIENTE AL MES DE SEPTIEMBRE 2023, SEGUN ANEXOS.</t>
  </si>
  <si>
    <t>TRANSFERENCIA A FAVOR DE ACTIVIDADES CULTURALES, CORRESPONDIENTE AL MES DE SEPTIEMBRE 2023</t>
  </si>
  <si>
    <t>PEYPAC C POR A</t>
  </si>
  <si>
    <t>PAGO FACT B1500000060, POR SERVICIOS DE CORRECCION DE FILTRACIONES EN MUROS DE LOS BAÑOS DEL MUSEO DE HISTORIA Y GEOGRAFIA, UBICADO EN LA PLAZA DE LA CULTURA JUAN PABLO DUARTE, PROCESO CULTURA-UC-CD-2023-0102, SEGUN ANEXOS.</t>
  </si>
  <si>
    <t>JOSE PIO SANTANA HERRERA</t>
  </si>
  <si>
    <t>PAGO FACT B1500000362, POR SERVICIOS DE NOTARIO PUBLICO PARA EL LEVANTAMIENTO Y REPARACION DE ACTOS DE COMPROBACION EN EL DISTRITO NACIONAL. PROCESO CULTURA-DAF-CM-2023-0022. SEGUN ANEXOS.</t>
  </si>
  <si>
    <t>PAGO FACT B1500001257, POR SERVICIO DE ALQUILER DE GRUAS Y CAMIONES PARA MOVILIZACIONES EN LA SEDE Y DEPENDENCIAS DE ACTIVOS PARA DESCARGO HACIA BIENES NACIONALES. PROCESO CULTURA-UC-CD-2023-0077. SEGUN ANEXOS.</t>
  </si>
  <si>
    <t>SERVICIOS DE MANTENIMIENTO PREVENTIVO Y REPARACION DE LOS VEHICULOS PERTENECIENTE A LA FLOTILLA VEHICULAR DE ESTE MINISTERIO, PROC. CULT CCC-PEEX-2022-0001, ORDEN 2022-00399, SEGUN ANEXOS.</t>
  </si>
  <si>
    <t>CUB.07 Y FINAL DE LA CERTIFICACION No. CO-0001318-2021, ADENDUM CO-0000856-2022, ADENDUM CO-0002390-2022, ADENDUM CO-0001978-2023, REMOZAMIENTO Y REPARACION DE LA PLAZA DE LA CULT. (ITEM1), PROC. CULT. CCC-CP-2020-0015, SEGUN ANEXOS.</t>
  </si>
  <si>
    <t>AGENCIA DE VIAJES MILENA TOURS, SRL</t>
  </si>
  <si>
    <t>PAGO FACT B1500005693 POR SERVICIO DE ALQUILERES DE VEHICULOS PARA LA FIL 2023. PROCESO CULTURA-DAF-CM-2023-0044. SEGUN ANEXOS.</t>
  </si>
  <si>
    <t>PAGO POR SERVICIOS DE IMPRESIONES VARIAS A REQUERIMIENTO (TALONARIO DE RECIBOS PARA SER UTILIZADOS EN LOS FONDOS OPERATIVOS DE LA 25a FIL  Y FESTIVAL INTER. DE TEATRO 2023, Y TARJETAS DE PRESENT). PROCESO CULTURA-UC-CD-2023-0040. SEGUN ANEXOS.</t>
  </si>
  <si>
    <t>SALDO FACT- B1500000209 MENOS AVAN. 20% DE LA CERT. CONT.BS-0008731-2023, CONTRATACION DE CONSTRUCCION EFIMERA, EQUIPAMIENTO DE PABELLONES Y AREAS EXT. P/ LA 25a. FERIA INT. DEL LIBRO STO.DGO. 2023, PROC. CULT. CCC-CP-2023-0007 OR.2023-00200, SEGUN ANEXOS</t>
  </si>
  <si>
    <t>PAGO FACT.B1500000208 Y AVANCE B1500000209 MENOS AVAN. 20% DE LA CERT. CONT.BS-0008731-2023, CONTRATACION DE CONSTRUCCION EFIMERA, EQUIPAMIENTO DE PABELLONES Y AREAS EXT. P/ LA 25a. FIL. INT. DEL LIBRO STO.DGO. 2023, PROC. CULT. CCC-CP-2023-0007 OR.2023-0</t>
  </si>
  <si>
    <t>ADQUISICION DE AGUA, PARA USO DE LOS EMPLEADOS DE LA SEDE Y DEPENDENCIAS DE ESTE MINISTERIO, PROCESO CULTURA DAF-CM-2022-0031, ORDEN 2022-00231, SEGUN ANEXOS.</t>
  </si>
  <si>
    <t>OFICINA DE COORDINACION PRESIDENCIAL</t>
  </si>
  <si>
    <t>PAGO CORRESP. A GASTOS COMPRA BOLETOS AEREOS DE ESTE MINIC. REALIZADOS A TRAVES DE LA OFIC. DE COORDINACION PRESIDENCIAL P/ INVITADOS INT.A LA 25a. FIL STO. DGO. 2023 DEL 25 DE AGOSTO AL 04 DE SEPT. 2023 PLAZA DE LA CULT. JUAN PABLO DUARTE, SEGUN ANEXOS.</t>
  </si>
  <si>
    <t>P/DIF.SDO. FIJO SEP.2023 - PROG.01</t>
  </si>
  <si>
    <t>B&amp;F MERCANTIL, SRL</t>
  </si>
  <si>
    <t>PAGO FACT B1500000671, POR SUMINISTRO DE MATERIALES ELECTRICOS, DE PLOMERIA Y OTROS, PARA LA ADECUCACION DE LAS AREAS A &amp; B, BIBLIOTECA MOVIL, BAÑOS PORTATILES CARPAS DE SEGURIDAD Y TRANSP. EN EL MARCO DE LA CELEBRACION DE LA FIL 2023. SEGUN ANEXOS.</t>
  </si>
  <si>
    <t>ACADEMIA DOMINICANA DE LA LENGUA</t>
  </si>
  <si>
    <t>TRANSFERENCIA A FAVOR DE LA ACADEMIA DOMINICANA DE LA LENGUA, CORRESPONDIENTE A LA SUBVENCION DEL MES DE OCTUBRE 2023, SEGUN ANEXOS.</t>
  </si>
  <si>
    <t>TRANSFERENCIA A FAVOR DE CORPORACION ESTATAL DE RADIO Y TELEVISION (CERTV), CORRESPONDIENTE AL MES DE OCTUBRE 2023, PARA PAGO DE NOMINA Y APORTE PARA GASTOS ADMINISTRATIVOS Y ENERGIA ELECTRICA</t>
  </si>
  <si>
    <t>INSTITUTO DUARTIANO</t>
  </si>
  <si>
    <t>TRANFERENCIA A FAVOR DEL INSTITUTO DUARTIANO, CORRESPONDIENTE A GASTOS CORRIENTES Y PAGO DE NOMINA DEL MES DE OCTUBRE 2023</t>
  </si>
  <si>
    <t>AYUNTAMIENTO DEL DISTRITO NACIONAL</t>
  </si>
  <si>
    <t>PAGO POR SERVICIOS DE RECOGIDA DE BASURA DE ESTE MINISTERIO DE CULTURA Y SUS DEPENDENCIAS, CORRESPONDIENTE AL MES DE OCTUBRE 2023</t>
  </si>
  <si>
    <t>PAGO FACTURAS B1500403283 Y B1500407033, POR SERVICIOS DE ENERGIA ELECTRICA DE LAS DEPENDENCIAS, CENTRO NACIONAL DE DOCUMENTOS (CENACOD) Y CENTRO CULTURAL MARIA MONTEZ(BARAHON), CORRESPONDOENTE AL MES DE AGOSTO 2023</t>
  </si>
  <si>
    <t>P/VIATICOS D/PAIS SEPT.2023 - PROG.01</t>
  </si>
  <si>
    <t>PANTEON DE LA PATRIA</t>
  </si>
  <si>
    <t>TRANSFERENCIA A FAVOR DEL PANTEON DE LA PATRIA, CORRESPONDIENTE AL MES DE OCTUBRE 2023</t>
  </si>
  <si>
    <t>TRANSFERENCIA A FAVOR DE (2) BANDAS DE MUSICA MUNICIPALES, CORRESPONDIENTE AL MES DE OCTUBRE 2023</t>
  </si>
  <si>
    <t>PAGO FACTURA B1500000681, POR SERVICIO DE MONTAJE DEL AREA DE ALIMENTOS Y BEBIDAS PARA LA 25a FERIA INTERNACIONAL DEL LIBRO SANTO DOMINGO 2023, PROCESO CULTURA-DAF-CM-2023-0054, ORDEN DE COMPRA CULTURA-2023-00243</t>
  </si>
  <si>
    <t>PAGO FACTURA No. B1500000076 POR SERVICIOS DE ALQUILER DE VALLAS DE SEGURIDAD PARA LA 25a FERIA INTERNACIONAL DEL LIBRO SANTO DOMINGO 2023, PROCESO CULTURA-DAF-CM-2023-0036, ORDEN DE COMPRA 2023-00215, SEGUN ANEXOS</t>
  </si>
  <si>
    <t>13/10/2023</t>
  </si>
  <si>
    <t>PREMIO ANUAL DE LITERATURA 2023.</t>
  </si>
  <si>
    <t>LIZA ORTEGA ARQUITECTOS, SRL</t>
  </si>
  <si>
    <t>PAGO FACTURA B1500000013 Y B1500000014 DEL CONTRATO BS-0009510-2023, PROC CULTURA-CCC-PEOR-2023-0005, POR CONTRAT. DE DISEÑO, CONST EFIMERA, PRODUCCION Y ELAB. DE CONTENIDO, FUNCIONAMIENTO Y MANT. DEL PABELLON DE LA IMAGINACION  PARA  LA 25a FIL 2023, ANE</t>
  </si>
  <si>
    <t>16/10/2023</t>
  </si>
  <si>
    <t>2do.PAGO 60% DE LA CERT. DE CONT. BS-0008566-2023, REALIZACION Y EJECUCION DE LA PRODUCCION GRAL. DE LA 25a. FIL.  STO. DGO.2023 DISEÑO Y MONTAJE DE VARIOS PABELLONES, PROC-CULT.CCC-PEOR-2023-0002, OR. 2023-00154, SEGUN ANEXOS.</t>
  </si>
  <si>
    <t>17/10/2023</t>
  </si>
  <si>
    <t>PAGO FACTURA B1500000182 POR ADQUISICION DE BASES DE PEDESTAL Y DE PARED PARA TV DE DIFERENTES DIMENSIONES UTILIZADAS EN LA 25a FERIA INTERNACIONAL DEL IBRO 2023, PROCESO CULTURA-UC-CD-2023-0083, ORDEN DE COMPRA 2023-00233, SEGUN ANEXOS</t>
  </si>
  <si>
    <t>JARDIN ILUSIONES S A</t>
  </si>
  <si>
    <t>PAGO FACT B1500002156, POR ADQUISICION DE CORONA DE FLORES, PARA EL TRASLADO DE LOS RESTOS DE ABIGAIL MEJIA AL PANTEON DE LA PATRIA, PROCESO CULTURA-DAF-CM-2023-0001, ORDEN 2023-00109, SEGUN ANEXOS</t>
  </si>
  <si>
    <t>PAGO FACTURA B1500000405 POR ADQUISICION DE RADIOS DE COMUNICACION PARA SER UTILIZADOS EN LAS ACTIVIDADES DE ESTE MINISTERIO(FIL2023), PROCESO CULTURA -UC-CD-2023-0073, ORDEN DE COMPRA 2023-00288, SEGUN ANEXOS</t>
  </si>
  <si>
    <t>IRIS ARMONIA PEÑA MINAYA</t>
  </si>
  <si>
    <t>PAGO FACTURA B1500000091, POR SERVICIOS DE NOTARIO PUBLICO PARA LA PREPARACION DE ACTOS DE COMPROBACION EN EL DISTRITO NACIONAL, PROCESO CULTURA-DAF-CM-2023-0004, ORDEN DE COMPRA 2023-00088, SEGUN ANEXOS</t>
  </si>
  <si>
    <t>PAGO FACTURA B1500001616, POR LA CONFECCION DE BANDERAS NACIONALES E INSTITUCIONALES Y LA ADQUISICION DE ASTAS PARA USO DE ESTE MINISTERIO Y DEPENDENCIAS, PROCESO CULTURA-DAF-CM-2023-0049, ORDEN DE COMPRA 2023-00236, SEGUN ANEXOS</t>
  </si>
  <si>
    <t>TRANSFERENCIA A FAVOR DE TEATRO ORQUESTAL DOMINICANO, CORRESPONDIENTE AL MES DE OCTUBRE 2023</t>
  </si>
  <si>
    <t>TRANSFERENCIA A FAVOR DE CORO DE CAMARA KORIBE, CORRESPONDIENTE AL MES DE OCTUBRE 2023</t>
  </si>
  <si>
    <t>CORPORACION DEL ACUEDUCTO Y ALCANTARILLADO DE SANTO DOMINGO</t>
  </si>
  <si>
    <t>PAGO POR SERVICIOS DE AGUA POTABLE DE ESTE MINISTERIO DE CULTURA Y SUS DEPENDENCIAS, CORRESPONDIENTE AL MES DE OCTUBRE 2023</t>
  </si>
  <si>
    <t>ACADEMIA DOMINICANA DE LA HISTORIA</t>
  </si>
  <si>
    <t>TRANSFERENCIA A FAVOR DE LA   ACADEMIA DOMINICANA DE LA HISTORIA, CORRESPONDIENTE AL MES DE OCTUBRE 2023</t>
  </si>
  <si>
    <t>PAGO SUELDO FIJO OCTUBRE 2023-P11</t>
  </si>
  <si>
    <t>PAGO SUELDO FIJO OCTUBRE 2023-P13</t>
  </si>
  <si>
    <t>INST NAC DE AGUAS POTABLES Y ALCATARILLADOS</t>
  </si>
  <si>
    <t>PAGO FACT. B1500317517, POR SUMINISTRO DE AGUA CORRESPONDIENTE AL   MES DE SEPTIEMBRE 2023 DEL INMUEBLE DONDE ESTA UBICADA LA CASA DE LA CULTURA MARIA MONTES EN LA PROVINCIA BARAHONA, DEPENDENCIA DE ESTE MINISTERIO DE CULTURA, SEGUN ANEXO</t>
  </si>
  <si>
    <t>FUNDACION HEROES DE CONSTANZA MAIMON Y ESTERO HONDO</t>
  </si>
  <si>
    <t>TRANSFERENCIA A FAVOR DE (1) ASFL DEL SECTOR CULTURAL, CORRESPONDIENTE A LAS SUBVENCION DE LOS MESES  DE JUNIO Y JULIO 2023, SEGUN ANEXOS.</t>
  </si>
  <si>
    <t>TRANSFERENCIA A FAVOR DE (1) ASFL DEL SECTOR CULTURAL, CORRESPONDIENTE A LAS SUBVENCION DEL MES  DE  MAYO 2023, SEGUN ANEXOS.</t>
  </si>
  <si>
    <t>ARCHIVO GRAL DE LA NACION</t>
  </si>
  <si>
    <t>TRANSFERENCIA A FAVOR DEL ARCHIVO GENERAL DE LA NACION (AGN), PARA CUBRIR GASTOS DE CAPITAL CORRESPONDIENTE AL MES DE OCTUBRE 2023, SEGUN ANEXOS.</t>
  </si>
  <si>
    <t>TRANSFERENCIA A FAVOR DEL ARCHIVO GENERAL DE LA NACION (AGN), CORRESPONDIENTE A LA SUBVENCION POR GASTOS Y PAGO DE NOMINA, MES DE OCTUBRE 2023, SEGUN ANEXOS.</t>
  </si>
  <si>
    <t>PAGO TRAMITE DE PENSION OCTUBRE 2023</t>
  </si>
  <si>
    <t>TRANSFERENCIA A FAVOR DE PROYECTOS CULTURALES, CORRESPONDIENTE AL MES DE OCTUBRE 2023</t>
  </si>
  <si>
    <t>PAGO CARACTER EVENTUAL OCTUBRE 2023</t>
  </si>
  <si>
    <t>PAGO INTERINATO OCTUBRE 2023</t>
  </si>
  <si>
    <t>ADQUISICION DE MOBILIARIOS, PARA USO DE LA SEDE Y SUS DEPENDENCIAS PROCESO CULT.DAF-CM-223-0033, ORDEN 2023-00186, SEGUN ANEXOS.</t>
  </si>
  <si>
    <t>SERVICIOS DE IMPRESION, ENCUADERNACION Y ROTULACION DE MATERIALES DIVERSOS, PARA VARIAS ACTIVIDADES DE LA SEDE Y DEPENDENCIAS DE ESTE MINC. PROC. CULT.CCC-CP-2022-0025, SEGUN ANEXOS.</t>
  </si>
  <si>
    <t>18/10/2023</t>
  </si>
  <si>
    <t>EMPRESA DISTRIBUIDORA DE ELECTRICIDAD DEL ESTE S A</t>
  </si>
  <si>
    <t>PAGO SERVICIOS DE ENERGIA ELECTRICA DE ESTE MINISTERIO DE CULTURA Y SUS DEPENDENCIAS, CORRESPONDIENTE AL MES DE SEPTIEMBRE 2023, SEGUN ANEXOS</t>
  </si>
  <si>
    <t>PAGO FACTURA No. B1500054498, POR SERVICIOS DE INTERNET MOVIL Y TELEFONICAS DE LAS FLOTAS DE ESTE MINISTERIO DE CULTURA, CORRESPONDIENTE AL MES DE SEPTIEMBRE 2023 (TELEFONO LOCAL Y SERVICIOS DE INTERNET Y TELEVISION POR CABLE), SEGUN ANEXOS.</t>
  </si>
  <si>
    <t>PAGO PRIMA DE TRANSPORTE OCTUBRE 2023</t>
  </si>
  <si>
    <t>PAGO VIATICO DENTRO DEL PAIS SEPTIEMBRE 2023</t>
  </si>
  <si>
    <t>PAGO VIATICO DENTRO DEL PAIS OCTUBRE 2023</t>
  </si>
  <si>
    <t>CORPORACION DE ACUEDUCTO Y ALCANTARILLADO DE SANTIAGO</t>
  </si>
  <si>
    <t>PAGO FACTURA No B1500028965, POR SERVICIOS DE AGUA Y BASURA DEL GRAN TEATRO DEL CIBAO, DEPENDENCIA DE ESTE MINISTERIO DE CULTURA, UBICADA EN LA REGION NORTE, CORRESPONDIENTE AL MES DE SEPTIEMBRE 2023, SEGUN ANEXOS</t>
  </si>
  <si>
    <t>AYUNTAMIENTO DEL MUNICIPIO DE SANTIAGO</t>
  </si>
  <si>
    <t>PAGO FACTS B1500005281 Y B1500005272, POR SERVICIOS DE RECOGIDA DE BASURA DE LAS DEPENDENCIAS DE ESTE MINISTERIO DE CULTURA, UBIADAS EN LA REGION NORTE, CORRESPONDIENTE AL MES DE OCTUBRE 2023, SEGUN ANEXOS</t>
  </si>
  <si>
    <t>CONTRATACION DE SERVICIO DE LIMPIEZA Y RECOLECCION DE DESECHOS SOLIDOS EN EL TRANSCURSO DE LA 25a. FIL 2023, PROC. CULT. UC-CD-2023-0053, OR. 2023-00283, SEGUN ANEXOS.</t>
  </si>
  <si>
    <t>PAGO COMPENSACION SEGURIDAD OCTUBRE 2023</t>
  </si>
  <si>
    <t>PAGO PERIODO PROBATORIO OCTUBRE 2023</t>
  </si>
  <si>
    <t>PAGO HORAS EXTRAORDINARIAS AGOSTO 2023-P01</t>
  </si>
  <si>
    <t>ADQUISICION DE PODIUM PARA SER UTILIZADOS EN LAS DIFERENTES ACTIVIDADES REALIZADAS POR LA SEDE Y DEPENDENCIAS DE ESTE MINISTERIO, PROCESO CULTURA-UC-CD-2022-0205, ORDEN  2022-00442, FACTURA B1500000413, SEGUN ANEXOS</t>
  </si>
  <si>
    <t>PAGO FACT B1500008703, POR PUBLICACION EL DIA 25 DE AGOSTO 2023, PROMOCIONANDO LA 25a FIL 2023, DE ACUERDO AL PROCESO CULTURA-CCC-PEPB-2023-0001. SEGUN ANEXOS.</t>
  </si>
  <si>
    <t>SUMINISTRO DE GASOIL, PARA PLANTAS ELECTRICAS DE LA SEDE Y CINEMATECA EN LA PLAZA DE LA CULTURA, PROC. CULT.UC-CD-2023-00118, ORDEN 2023-00311, SEGUN ANEXOS.</t>
  </si>
  <si>
    <t>GRUPO DIARIO LIBRE S A</t>
  </si>
  <si>
    <t>PAGO FACT B1500002590, POR PUBLICACION LOS DIAS 21,22,24 Y 25 DE AGOSTO 2023, PROMOCIONANDO LA 25a FERIA INTERNACIONAL DEL LIBRO, DE ACUERDO A PROCESO CULTURA-CCC-PEPB-2023-0001 Y ORDEN DE COMPRA 2023-00280</t>
  </si>
  <si>
    <t>PAGO FACT B1500000162 DE LA CERT CO-0001120-2019, ADENDUM CO-0001641-2023 PARA ADECUACION DE DUCTERIAS DEL AUDITORIO ENRIQUILLO SANCHEZ Y LAS AREAS DEL VICEMINISTERIO DE PATRIMONIO CULTURAL, SEGUN ANEXOS</t>
  </si>
  <si>
    <t>19/10/2023</t>
  </si>
  <si>
    <t>PAGO SUPLENCIA OCTUBRE 2023</t>
  </si>
  <si>
    <t>PAGO SUELDO FIJO OCTUBRE 2023-P01</t>
  </si>
  <si>
    <t>COMPANIA DOMINICANA DE TELEFONOS C POR A</t>
  </si>
  <si>
    <t>PAGO SERV. TELEFONICOS Y FLOTAS  DE ESTE MINC Y SUS DEPENDENCIAS, CORRESPONDIENTE AL MES DE SEPTIEMBRE 2023 Y MES DE OCTUBRE 2023 DEL PATRONATO DE LA CIUDAD COLONIAL Y DEL PANTEON DE LA PATRIA(SERVICIO LARGA DISTANCIA, TEL. LOCAL, INTERNET Y TV POR CABLE.</t>
  </si>
  <si>
    <t>PAGO POR SERVICIOS DE CATERING PARA VARIAS ACTIVIDADES DE ESTE MINISTERIO  Y SUS DEPENDENCIAS, PROCESO CULTURA -UC-CD-2023-0069, ORDEN 2023-00180, FACTS B1500001828, B1500001737, B1500001671, SEGUN ANEXOS</t>
  </si>
  <si>
    <t>PAGO FACTURA B1500065078, POR ADQUISICION DE MEDICAMENTOS E INSUMOS PARA USO EN LA UNIDAD MEDICA DEL MINISTERIO DE CULTURA, PROCESO CULTURA-UC-CD-2023-0104, ORDEN DE COMPRA 2023-00312, SEGUN ANEXOS</t>
  </si>
  <si>
    <t>ADQ. DE PLANTAS ORNAMENTALES (PALMA ARECA) TARROS DECORATIVOS, P/ AMBIENTACION EN DIFERENTES AREAS DE LA PLAZA DE LA CULT. CELEBRACION DE LA FERIA INTERNACIONAL DEL LIBRO 2023, PROC. CULT.UC-CD-2023-0081, OR.2023-00240, SEGUN ANEXOS.</t>
  </si>
  <si>
    <t>P/EMPLEADO TEMPORALES - OCT. 2023 - PROG.01</t>
  </si>
  <si>
    <t>PAGO FACTURA B1500048225, POR ADQUISICION DE TICKETS DE COMBUSTIBLE PREPAGADOS(GASOLINA), CORRESPONDIENTE AL TRIMESTRE SEPTIEMBRE-NOVIEMBRE 2023, PROCESO CULTURA-CCC-CP-2023-0013, CONTRATO BS-0011471-2023, SEGUN ANEXOS</t>
  </si>
  <si>
    <t>DIRECCION GENERAL DE CINE</t>
  </si>
  <si>
    <t>TRANSFERENCIA   A FAVOR DE LA DIRECCION GENERAL DE CINE, POR CONCEPTO DE GASTOS CORRIENTES Y NOMINA DEL MES DE OCTUBRE 2023, SEGUN ANEXOS</t>
  </si>
  <si>
    <t>EDENORTE DOMINICANA S A</t>
  </si>
  <si>
    <t>PAGO SERVICIOS DE ENERGIA ELECTRICA DE LAS DEPENDENCIAS DE ESTE MINISTERIO DE CULTURA EN LA REGION NORTE, CORRESPONDIENTE AL MES DE SEPTIEMBRE 2023, SEGUN ANEXOS</t>
  </si>
  <si>
    <t>TRANSFERENCIA A FAVOR DE (4) SFL DEL SECTOR CULTURAL, CORRESPONDIENTE A LAS SUBVENCION DEL MES DE AGOSTO02023, SEGUN ANEXOS.</t>
  </si>
  <si>
    <t>TRANSFERENCIA A FAVOR DE (12) ASFL DEL SECTOR CULTURAL, CORRESPONDIENTE AL MES DE SEPTIEMBRE 2023, SEGUN ANEXOS.</t>
  </si>
  <si>
    <t>PAGO POR SERV. DE PUBLICIDAD RADIAL EN LA EMISORA ZOL 106.5 FM, EN LOS PROG. EL MISMO GOLPE Y EL SOL DE LA TARDE, LOS DIAS 21 AL 31 DE AGOSTO Y EL 01 DE SEPTIEMBRE 2023. PROMOCIONANDO LA 25a FIL 2023. PROC CULTURA-CCC-PEPB-2023-0001.</t>
  </si>
  <si>
    <t>PAGO FACTURA B1500000737, POR ADQUISICION DE MATERIAL GASTABLE PARA USO DE LA FIL SANTO DOMINGO 2023, MEDIANTE ORDEN DE COMPRE CULTUR-2023-00270, PROCESO CULTURA-DAF-CM-2023-0051, SEGUN ANEXOS</t>
  </si>
  <si>
    <t>PAGO, POR PUBLICACION LOS DIAS DEL 21,22,24 Y 25 DE AGOSTO 2023, PROMOCIONANDO LA 25a FERIA INTERNACIONAL DEL LIBRO, DE ACUERDO AL PROCESO CULTURA-CCC-PEPB-2023-0001.ORDEN 2023-00279, SEGUN ANEXOS.</t>
  </si>
  <si>
    <t>PAGO FACT B1500001283, POR ADQUISICION DE EQUIPOS INFORMATICOS Y OTROS PARA USO EN LA 25a FIL 2023. ORDEN DE COMPRA CULTURA-2023-00253. PROCESO CULTURA-DAF-CM-2023-0045. SEGUN ANEXOS.</t>
  </si>
  <si>
    <t>PAGO FACTB1500000292 POR ADQUISICION DE EQUIPOS AUDIOVISUALES PARA USO EN LA 25a FIL 2023, MEDIANTE ORDEN DE COMPRA CULTURA-2023-00251, PROCESO CULTURA-DAF-CM-2023-0045</t>
  </si>
  <si>
    <t>CONSTRUCTORA INALSA, EIRL</t>
  </si>
  <si>
    <t>PAGO 20% DEL CONTRATO No. CO-0001851-2023, ADENDUM No. CO-0002152-2023 PARA LA HABILITACION DE LOS MUSEOS DEL HOMBRE DOMINICANO E HISTORIA Y GEOGRAFIA LOTE I, PROCESO CULTURA-CCC-CP-2022-0022., SEGUN ANEXOS</t>
  </si>
  <si>
    <t>PAGO 20% DE LA CERT DE CONTRATO No. BS-0012259-2023, POR HOSPEDAJE PARA LAS PERSONAS QUE PARTICIPARAN EN LAS ACTIVIDADES DEL FITE RD 2023, EN LA PROVINCIA DE SANTIAGO, ITEM 1, PROCESO CULTURA -CCC-PEEX-2023-0003, SEGUN ANEXOS</t>
  </si>
  <si>
    <t>20/10/2023</t>
  </si>
  <si>
    <t>PAGO FACT B1500002076, POR ADQUISICION DE EQUIPOS INFORMATICOS PARA USO EN LA 25a FIL 2023, MEDIANTE ORDEN DE COMPRA CULTURA-2023-00254, PROCESO CULTURA-DAF-CM-2023-0045, SEGUN ANEXOS.</t>
  </si>
  <si>
    <t>PAGO RETROACTIVO SEPTIEMBRE 2023</t>
  </si>
  <si>
    <t>PAGO ADICIONAL EMP. TEMPORAL OCT. 2023-P01</t>
  </si>
  <si>
    <t>PAGO FACTS E450000000153 Y E450000000154, POR SERVICIO DE INTERNET PREMIUM PROVISIONAL E INTERNET FIJO CORPORATIVO, UTILIZADO POR 22 DIAS, CON MOTIVO A LA REALIZACION DE LA FIL 2023, SEGUN ANEXOS.</t>
  </si>
  <si>
    <t>PAGO FACTURA B1500000639, POR ADQUISICION DE MATERIAL GASTABLE PARA LA FIL SANTO DOMINGO 2023, MEDIANTE ORDEN DE COMPRA CULTURA-2023-00269, PROCESO CULTURA-DAF-CM-2023-0051, SEGUN ANEXOS</t>
  </si>
  <si>
    <t>PAGO FACT B1500000502, POR ADQUISICION DE MATERIAL GASTABLE PARA USO EN LA FIL 2023, MEDIANTE ORDEN DE COMPRA CULTURA-2023-00273, PROCESO CULTURA-DAF-CM-2023-0051. SEGUN ANEXOS.</t>
  </si>
  <si>
    <t>PAGO FACT B1500001847 POR ADQUISICION DE EQUIPOS AUDIOVISUALES, INFORMATICOS Y OTROS PARA USO DE LA 25a FIL 2023, MEDIANTE ORDEN DE COMPRA CULTURA-2023-00252, PROCESO CULTURA-DAF-CM-2023-0045, SEGUN ANEXOS</t>
  </si>
  <si>
    <t>23/10/2023</t>
  </si>
  <si>
    <t>PAGO VIATICO DENTRO DEL PAIS OCTUBRE 2023-P01</t>
  </si>
  <si>
    <t>PAGO FACTURA B1500001286 POR ADQUISICION DE MATERIAL GASTABLE DIVERSOS PARA LA 25a FIL 2023, MEDIANTE ORDEN DE COMPRA CULTURA -2023-00272, PROCESO CULTURA-DAF-CM-2023-0051, SEGUN ANEXOS</t>
  </si>
  <si>
    <t>PAGO FACTURA B1500000764 POR ADQUISICION DE MATERIAL GASTABLE DIVERSOS  PARA LA 25a. FIL. 2023 MEDIANTE ORDEN 2023-00268,PROCESO CULT. DAF-CM-2023-0051 SEGUN ANEXOS.</t>
  </si>
  <si>
    <t>BANDA DE MUSICA VICENTE NOBLE</t>
  </si>
  <si>
    <t>TRANSFERENCIAS A FAVOR DE BANDA DE MUSICA MUNICIPAL, VICENTE NOBLE CORRESPONDIENTE A LA SUBVENCION DE LOS MESES DE SEPTIEMBRE Y OCTUBRE 2023, SEGUN ANEXOS.</t>
  </si>
  <si>
    <t>PAGO FACTURA B1500000316, POR CONCEPTO DE COMPRA DE 350 LATAS DE TE FRIO DE 4 LIBRAS PARA USO DE LA 25a  FIL SANTO DOMINGO 2023 PROCESO CULTURA-DAF-CM-2023-0055, MEDIANTE ORDEN DE COMPRA CULTURA 2023-00296, SEGUN ANEXOS</t>
  </si>
  <si>
    <t>QE SUPLIDORES, SRL</t>
  </si>
  <si>
    <t>PAGO FACTURA B1500000167 POR CONCEPTO DE COMPRA DE CAFE, AZUCAR Y CREMORA PARA USO DE LA 25a FIL SANTO DOMINGO 2023, PROCESO CULTURA-DAF-CM-2023-0055, MEDIANTE ORDEN DE COMPRA CULTURA-2023-00295, SEGUN ANEXOS</t>
  </si>
  <si>
    <t>PAGO FACTURA B1500003564, POR ADQUISICION DE MATERIALES DE LIMPIEZA PARA USO EN LA FIL 2023, PROCESO CULTURA-DAF-CM-2023-0051, ORDEN DE COMPRA 2023-00271, SEGUN ANEXOS</t>
  </si>
  <si>
    <t>MERCANTIL RAMI SRL</t>
  </si>
  <si>
    <t>PAGO FACTURA B1500000648, POR ADQUISICION DE 61 PLANCHAS DE PLAYWOOD DE 3/4 Y 25 PLANCHAS DE 1/2 PARA USO EN LA 25a FIL SANTO DGO 2023, PROCESO CULTURA-UC-CD-2023-0097, ORDEN DE COMPRA 2023-00290, SEGUN ANEXOS</t>
  </si>
  <si>
    <t>PAGO FACT B1500000210, POR CONTRATACION DE SERVICIOS DE CATERING PARA DIALOGO CULTURAL EN LA ALDEA SANTA ROSA DE LIMA, LA ROMANA, EL 30 DE SEPTIEMBRE 2023, PROCESO CULTURA-UC-CD-2023-0053. SEGUN ANEXOS.</t>
  </si>
  <si>
    <t>BANDA DE MUSICA DE DUVERGE</t>
  </si>
  <si>
    <t>TRASNFERENCIAS A FAVOR DE LA BANDA DE MUSICA MUNICIPAL DE DUVERGE, CORRESPONDIENTE A LA SUBVENCION DEL MES DE OCTUBRE 2023, SEGUN ANEXOS.</t>
  </si>
  <si>
    <t>SERVICIO DE PERIFONEO, PARA LA FERIA INERNACIONAL DEL LIBRO SANTO DOMINGO 2023, PROC. CULT. UC-CD-2023-0086, ORDEN 2023-00242, SEGUN ANEXOS.</t>
  </si>
  <si>
    <t>24/10/2023</t>
  </si>
  <si>
    <t>CUB.3, MENOS AMORT. DE 20% CO-0001485-2021, ADENDUM CO-0001892-2022, ADENDUM CO-0002101-2023 POR READEC, DEL ITEM 3:REP. DE BELAS ARTES DE STGO Y ITEM 4: REP. DEL EDIF DE BELLAS ARTES DE PTO PTA, FACTURA B1500000061 CESION DE CREDITO A INFACT, SRL, SEGUN</t>
  </si>
  <si>
    <t>PAGO FACT No.E400000000067 POR ADQUISICION DE CABLES PARA EQUIPOS AUDIOVISUALES, INFORMATICOS Y OTROS PARA USO EN LA 25a FIL 2023, MEDIANTE ORDEN DE COMPRA CULTURA -2023-00255, PROCESO CULTURA-DAF-CM-2023-0045, SEGUN ANEXOS</t>
  </si>
  <si>
    <t>25/10/2023</t>
  </si>
  <si>
    <t>PAGO FACTURA B1500000437, POR ADQUISICION DE FUNDAS KRAFT CON ASA GENERICA 7C PARA SER UTILIZADOS EN LA 25a FIL SANTO DOMINGO 2023, PROCESO CULTURA-UC-CD-2023-0095, ORDEN CULTURA-2023-00284, SEGUN ANEXOS</t>
  </si>
  <si>
    <t>HUMANO SEGUROS S A</t>
  </si>
  <si>
    <t>PAGO FACT B1500029699, POR SEGURO DE SALUD COMPLEMENTARIO DE LOS EMPLEADOS DEL MINISTERIO DE CULTURA, CORRESPONDIENTE AL MES DE OCTUBRE DEL 2023, SEGUN ANEXOS</t>
  </si>
  <si>
    <t>26/10/2023</t>
  </si>
  <si>
    <t>SERVICIOS E INSTALACIONES TECNICAS S A</t>
  </si>
  <si>
    <t>SERVICIOS DE MANTENIMIENTO Y REPARACIONES MENORES EN LOS ELEVDORES Y MONTACARGAS DEL MUSEO DE HOMBRE DOMINICANO, MUSEO DE ARTE MODERNO, MUSEO DE HISTORIA Y GEOGRAFIA, PROCESO CULTURA-CCC-PEPU-2022-0003, ORDEN CULTURA-2022-00437, FACT B1500002877, ANEXA</t>
  </si>
  <si>
    <t>LAVANDERIA ROYAL C POR A</t>
  </si>
  <si>
    <t>PAGO FACTURAS B1500000918, B1500000934, B1500000933 Y B1500000932, POR SERVICIO DE LAVADO Y PLANCHADO DE DIVERSOS ARTICULOS PARA USO EN A INSTITUCION, PROCESO CULTURA-UC-CD-2023-0080, ORDEN 2023-00234, SEGUN ANEXOS</t>
  </si>
  <si>
    <t>27/10/2023</t>
  </si>
  <si>
    <t>PAGO INDEMNIZACION A EX-EMPLEADOS</t>
  </si>
  <si>
    <t>PAGO VACACIONES A EX-EMPLEADOS</t>
  </si>
  <si>
    <t>30/10/2023</t>
  </si>
  <si>
    <t>TRANSFERENCIA A FAVOR DE 30 ASFL DEL SECTOR CULTURAL, CORRESPONDIENTE AL MES DE OCTUBRE 2023</t>
  </si>
  <si>
    <t>TRANSFERENCIA A FAVOR DE 2 ASFL DEL SECTOR CULTURAL, CORRESPONDIENTE AL MES DE AGOSTO 2023</t>
  </si>
  <si>
    <t>TRANSFERENCIA A FAVOR DE LA CASA ARTESANAL DE BAYAGUANA, ASFL DEL SECTOR CULTURAL, CORRESPONDIENTE A LA SUBVENCION DE LOS MESES DE ENERO   A  JULIO 2023, SEGUN ANEXOS.</t>
  </si>
  <si>
    <t>TRANSFERENCIA A FAVOR DE LA FUNDACION VIVE EN ARMONIA A TRTAVES DE LAS ARTES, ASFL DEL SECTOR CULTURAL, CORRESPONDIENTE A LA SUBVENCION DEL MES DE SEPTIEMBRE 2023, SEGUN ANEXOS.</t>
  </si>
  <si>
    <t>TRANSFERENCIA A FAVOR DE (5) ASFL DEL SECTOR CULTURAL, CORRESPONDIENTE A LA SUBVENCION DEL MES DE SEPTIEMBRE 2023, SEGUN ANEXOS.</t>
  </si>
  <si>
    <t>31/10/2023</t>
  </si>
  <si>
    <t>PAGO 4 CONT. No.BS-0002677-2023, MENOS AMORT. 20%, SERVICIOS DE CONSULTORIA DE PLAN DE COMUNICACIONES, CAMPAÑAS CREATIVAS, SERVICIOS DIGITALES Y MONITOREO DE CAMPAÑA DE POSICIONAMIENTO, PROYECTO FIL 2023  PROC. CULT.CCC-CP-2022-0033, OR.2023-00014, SEGUN</t>
  </si>
  <si>
    <t>TOTAL</t>
  </si>
  <si>
    <t>DAF TRADING, SRL</t>
  </si>
  <si>
    <t>MAGNA MOTORS, SA</t>
  </si>
  <si>
    <t>COMPAÑÍA ARMENTEROS DE CONSTRUCCIONES CIVILES, SRL</t>
  </si>
  <si>
    <t>MADE GÓMEZ GRUPO DE IMPRESIÓN, SRL</t>
  </si>
  <si>
    <t>CONSTRUCTORA MEJÍA DRAIBY, SRL</t>
  </si>
  <si>
    <t>AGUA CRISTAL, SA</t>
  </si>
  <si>
    <t xml:space="preserve"> BENEFICIARIOS</t>
  </si>
  <si>
    <t>CORPORACIÓN ESTATAL DE RADIO Y TELEVISIÓN (CERTV)</t>
  </si>
  <si>
    <t>EDESUR DOMINICANA, S.A</t>
  </si>
  <si>
    <t>BENEFICIARIOS</t>
  </si>
  <si>
    <t>PINK IGUANA, SRL</t>
  </si>
  <si>
    <t>A M R LIGHTING DE SING, SRL</t>
  </si>
  <si>
    <t>CHIPS TEJEDA, SRL</t>
  </si>
  <si>
    <t>SOLUCIONES CORPORATIVAS (SOLUCORP), SRL</t>
  </si>
  <si>
    <t>COSMOS MEDIA TELEVISION, SRL</t>
  </si>
  <si>
    <t>BANDERAS GLOBAL HC, SRL</t>
  </si>
  <si>
    <t>FLOW, SRL</t>
  </si>
  <si>
    <t>GENIUS PRINT GRAPHIC, SRL</t>
  </si>
  <si>
    <t>ALTICE DOMINICANA, SA</t>
  </si>
  <si>
    <t>EXPERCLEAN PRISAM, SRL</t>
  </si>
  <si>
    <t>OBELCA, SRL</t>
  </si>
  <si>
    <t>EDITORA LISTIN DIARIO, SA</t>
  </si>
  <si>
    <t>AMPARO COMBUSTIBLE, SRL</t>
  </si>
  <si>
    <t>SAEG ENGINEERING GROUP, SRL</t>
  </si>
  <si>
    <t>A FUEGO LENTO, SRL</t>
  </si>
  <si>
    <t>GRUPO CAROL SAS</t>
  </si>
  <si>
    <t>VIMEG VISUAL MEDIA GROUP, SRL</t>
  </si>
  <si>
    <t>SIGMA PETROLEUM CORP, SRL.</t>
  </si>
  <si>
    <t>RADIO CADENA COMERCIAL, SRL</t>
  </si>
  <si>
    <t>VELEZ IMPORT, SRL</t>
  </si>
  <si>
    <t>EDITORA HOY, SAS</t>
  </si>
  <si>
    <t>PROVESOL PROVEEDORES DE SOLUCIONES, SRL</t>
  </si>
  <si>
    <t>EL PRIMO COMERCIAL, SRL</t>
  </si>
  <si>
    <t>CARIDELPA, SA</t>
  </si>
  <si>
    <t>CENTROXPERT STE, SRL</t>
  </si>
  <si>
    <t>INVERSIONES TEJEDA VALERA FD, SRL</t>
  </si>
  <si>
    <t>ALLINONESUPPLY, SRL</t>
  </si>
  <si>
    <t>RAMIREZ &amp; MOJICA ENVOY PACK COURIER EXPRESS, SRL</t>
  </si>
  <si>
    <t>PROLIMDES COMERCIAL, SRL</t>
  </si>
  <si>
    <t>SUPLIGENSA, SRL</t>
  </si>
  <si>
    <t>UVRO SOLUCIONES EMPRESARIALES, SRL</t>
  </si>
  <si>
    <t>GTG INDUSTRIAL, SRL</t>
  </si>
  <si>
    <t>DIOGENES PEREZ</t>
  </si>
  <si>
    <t>DIMENSIÓN VISUAL PRODUCTORA DE TELEVISIÓN, SRL</t>
  </si>
  <si>
    <t>CECOMSA, SRL</t>
  </si>
  <si>
    <t>CASA ARTESANAL DE BAYAGUANA CARTDEBA</t>
  </si>
  <si>
    <t>FUNDACIÓN VIVE EN ARMONÍA A TRAVÉS DE LAS ARTES FUNDARMONIARTES</t>
  </si>
  <si>
    <t>MOM, SRL</t>
  </si>
  <si>
    <t xml:space="preserve">Ejecución de Gastos y Aplicaciones Financieras </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</si>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</sst>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4">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40" fontId="0" fillId="0" borderId="0" xfId="0" applyNumberFormat="1" applyAlignment="1">
      <alignment vertical="center"/>
    </xf>
    <xf numFmtId="40" fontId="0" fillId="5" borderId="0" xfId="0" applyNumberFormat="1" applyFill="1"/>
    <xf numFmtId="0" fontId="6" fillId="0" borderId="0" xfId="0" applyFont="1" applyAlignment="1">
      <alignment horizontal="left" vertical="center"/>
    </xf>
    <xf numFmtId="4" fontId="0" fillId="5" borderId="0" xfId="0" applyNumberFormat="1" applyFill="1"/>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xf numFmtId="0" fontId="2" fillId="4" borderId="12" xfId="0" applyFont="1" applyFill="1" applyBorder="1" applyAlignment="1">
      <alignment horizontal="center" vertical="center"/>
    </xf>
    <xf numFmtId="40" fontId="17" fillId="4" borderId="12" xfId="0" applyNumberFormat="1" applyFont="1" applyFill="1" applyBorder="1" applyAlignment="1">
      <alignment horizontal="center" vertical="center"/>
    </xf>
    <xf numFmtId="14" fontId="0" fillId="0" borderId="12" xfId="0" applyNumberFormat="1" applyBorder="1" applyAlignment="1">
      <alignment horizontal="left" vertical="center"/>
    </xf>
    <xf numFmtId="0" fontId="0" fillId="0" borderId="12" xfId="0" applyBorder="1" applyAlignment="1">
      <alignment horizontal="left" vertical="center" wrapText="1"/>
    </xf>
    <xf numFmtId="40" fontId="0" fillId="0" borderId="12" xfId="0" applyNumberFormat="1" applyBorder="1" applyAlignment="1">
      <alignment vertical="center"/>
    </xf>
    <xf numFmtId="0" fontId="0" fillId="0" borderId="12" xfId="0" applyBorder="1" applyAlignment="1">
      <alignment horizontal="left" vertical="center"/>
    </xf>
    <xf numFmtId="0" fontId="0" fillId="0" borderId="12" xfId="0" applyBorder="1" applyAlignment="1">
      <alignment vertical="center" wrapText="1"/>
    </xf>
    <xf numFmtId="0" fontId="0" fillId="0" borderId="12" xfId="0" applyBorder="1" applyAlignment="1">
      <alignment vertical="center"/>
    </xf>
    <xf numFmtId="0" fontId="17" fillId="6" borderId="12" xfId="0" applyFont="1" applyFill="1" applyBorder="1" applyAlignment="1">
      <alignment horizontal="center" vertical="center"/>
    </xf>
    <xf numFmtId="40" fontId="17" fillId="6" borderId="12" xfId="0" applyNumberFormat="1" applyFont="1" applyFill="1" applyBorder="1" applyAlignment="1">
      <alignment vertical="center"/>
    </xf>
    <xf numFmtId="0" fontId="0" fillId="5" borderId="0" xfId="0" applyFill="1" applyAlignment="1">
      <alignment horizontal="left" vertical="center"/>
    </xf>
    <xf numFmtId="40" fontId="0" fillId="5" borderId="0" xfId="0" applyNumberFormat="1" applyFill="1" applyAlignment="1">
      <alignment vertical="center"/>
    </xf>
    <xf numFmtId="0" fontId="0" fillId="0" borderId="12" xfId="0" applyBorder="1" applyAlignment="1">
      <alignment horizontal="center" vertical="center"/>
    </xf>
    <xf numFmtId="0" fontId="0" fillId="5" borderId="0" xfId="0" applyFill="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465480</xdr:colOff>
      <xdr:row>0</xdr:row>
      <xdr:rowOff>0</xdr:rowOff>
    </xdr:from>
    <xdr:to>
      <xdr:col>7</xdr:col>
      <xdr:colOff>79737</xdr:colOff>
      <xdr:row>2</xdr:row>
      <xdr:rowOff>2012</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580530" y="0"/>
          <a:ext cx="1223982" cy="65923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1287780</xdr:colOff>
      <xdr:row>0</xdr:row>
      <xdr:rowOff>100965</xdr:rowOff>
    </xdr:from>
    <xdr:to>
      <xdr:col>3</xdr:col>
      <xdr:colOff>1996440</xdr:colOff>
      <xdr:row>6</xdr:row>
      <xdr:rowOff>11431</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364105" y="100965"/>
          <a:ext cx="2013585" cy="882016"/>
        </a:xfrm>
        <a:prstGeom prst="rect">
          <a:avLst/>
        </a:prstGeom>
        <a:noFill/>
        <a:ln>
          <a:noFill/>
        </a:ln>
      </xdr:spPr>
    </xdr:pic>
    <xdr:clientData/>
  </xdr:twoCellAnchor>
  <xdr:twoCellAnchor editAs="oneCell">
    <xdr:from>
      <xdr:col>0</xdr:col>
      <xdr:colOff>468630</xdr:colOff>
      <xdr:row>130</xdr:row>
      <xdr:rowOff>83819</xdr:rowOff>
    </xdr:from>
    <xdr:to>
      <xdr:col>4</xdr:col>
      <xdr:colOff>742950</xdr:colOff>
      <xdr:row>136</xdr:row>
      <xdr:rowOff>55244</xdr:rowOff>
    </xdr:to>
    <xdr:pic>
      <xdr:nvPicPr>
        <xdr:cNvPr id="5" name="Picture 4">
          <a:extLst>
            <a:ext uri="{FF2B5EF4-FFF2-40B4-BE49-F238E27FC236}">
              <a16:creationId xmlns:a16="http://schemas.microsoft.com/office/drawing/2014/main" id="{44DD5265-9337-4F21-8404-15039CBDEF63}"/>
            </a:ext>
          </a:extLst>
        </xdr:cNvPr>
        <xdr:cNvPicPr>
          <a:picLocks noChangeAspect="1"/>
        </xdr:cNvPicPr>
      </xdr:nvPicPr>
      <xdr:blipFill rotWithShape="1">
        <a:blip xmlns:r="http://schemas.openxmlformats.org/officeDocument/2006/relationships" r:embed="rId3"/>
        <a:srcRect l="6706" t="47577" r="56676" b="36409"/>
        <a:stretch/>
      </xdr:blipFill>
      <xdr:spPr>
        <a:xfrm>
          <a:off x="468630" y="81722594"/>
          <a:ext cx="7189470" cy="9944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topLeftCell="C19" zoomScaleNormal="100" workbookViewId="0">
      <selection activeCell="B17" sqref="B17"/>
    </sheetView>
  </sheetViews>
  <sheetFormatPr baseColWidth="10" defaultColWidth="13.33203125" defaultRowHeight="12.75" x14ac:dyDescent="0.2"/>
  <cols>
    <col min="1" max="1" width="50.1640625" style="1" customWidth="1"/>
    <col min="2" max="3" width="15.1640625" style="1" customWidth="1"/>
    <col min="4" max="4" width="12.5" style="1" customWidth="1"/>
    <col min="5" max="5" width="14" style="1" customWidth="1"/>
    <col min="6" max="6" width="13.6640625" style="1" customWidth="1"/>
    <col min="7" max="7" width="14.5" style="1" customWidth="1"/>
    <col min="8" max="8" width="15.83203125" style="1" customWidth="1"/>
    <col min="9" max="9" width="12.6640625" style="1" customWidth="1"/>
    <col min="10" max="10" width="14.5" style="1" customWidth="1"/>
    <col min="11" max="11" width="15.33203125" style="1" customWidth="1"/>
    <col min="12" max="12" width="13.33203125" style="1" customWidth="1"/>
    <col min="13" max="13" width="13" style="1" customWidth="1"/>
    <col min="14" max="14" width="9.83203125" style="1" customWidth="1"/>
    <col min="15" max="15" width="9.1640625" style="1" customWidth="1"/>
    <col min="16" max="16" width="14.1640625" style="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37"/>
    </row>
    <row r="2" spans="1:17" x14ac:dyDescent="0.2">
      <c r="A2" s="37"/>
      <c r="B2" s="37"/>
      <c r="C2" s="37"/>
      <c r="D2" s="37"/>
      <c r="E2" s="37"/>
      <c r="F2" s="37"/>
      <c r="G2" s="37"/>
      <c r="H2" s="37"/>
      <c r="I2" s="37"/>
      <c r="J2" s="37"/>
      <c r="K2" s="37"/>
      <c r="L2" s="37"/>
      <c r="M2" s="37"/>
      <c r="N2" s="37"/>
      <c r="O2" s="37"/>
      <c r="P2" s="37"/>
    </row>
    <row r="3" spans="1:17" ht="20.45" customHeight="1" x14ac:dyDescent="0.2">
      <c r="A3" s="44" t="s">
        <v>0</v>
      </c>
      <c r="B3" s="45"/>
      <c r="C3" s="45"/>
      <c r="D3" s="45"/>
      <c r="E3" s="45"/>
      <c r="F3" s="45"/>
      <c r="G3" s="45"/>
      <c r="H3" s="45"/>
      <c r="I3" s="45"/>
      <c r="J3" s="45"/>
      <c r="K3" s="45"/>
      <c r="L3" s="45"/>
      <c r="M3" s="45"/>
      <c r="N3" s="45"/>
      <c r="O3" s="45"/>
      <c r="P3" s="45"/>
    </row>
    <row r="4" spans="1:17" ht="13.15" customHeight="1" x14ac:dyDescent="0.2">
      <c r="A4" s="42" t="s">
        <v>1</v>
      </c>
      <c r="B4" s="43"/>
      <c r="C4" s="43"/>
      <c r="D4" s="43"/>
      <c r="E4" s="43"/>
      <c r="F4" s="43"/>
      <c r="G4" s="43"/>
      <c r="H4" s="43"/>
      <c r="I4" s="43"/>
      <c r="J4" s="43"/>
      <c r="K4" s="43"/>
      <c r="L4" s="43"/>
      <c r="M4" s="43"/>
      <c r="N4" s="43"/>
      <c r="O4" s="43"/>
      <c r="P4" s="43"/>
    </row>
    <row r="5" spans="1:17" ht="13.15" customHeight="1" x14ac:dyDescent="0.2">
      <c r="A5" s="46" t="s">
        <v>102</v>
      </c>
      <c r="B5" s="47"/>
      <c r="C5" s="47"/>
      <c r="D5" s="47"/>
      <c r="E5" s="47"/>
      <c r="F5" s="47"/>
      <c r="G5" s="47"/>
      <c r="H5" s="47"/>
      <c r="I5" s="47"/>
      <c r="J5" s="47"/>
      <c r="K5" s="47"/>
      <c r="L5" s="47"/>
      <c r="M5" s="47"/>
      <c r="N5" s="47"/>
      <c r="O5" s="47"/>
      <c r="P5" s="47"/>
    </row>
    <row r="6" spans="1:17" ht="15.75" customHeight="1" x14ac:dyDescent="0.2">
      <c r="A6" s="42" t="s">
        <v>323</v>
      </c>
      <c r="B6" s="43"/>
      <c r="C6" s="43"/>
      <c r="D6" s="43"/>
      <c r="E6" s="43"/>
      <c r="F6" s="43"/>
      <c r="G6" s="43"/>
      <c r="H6" s="43"/>
      <c r="I6" s="43"/>
      <c r="J6" s="43"/>
      <c r="K6" s="43"/>
      <c r="L6" s="43"/>
      <c r="M6" s="43"/>
      <c r="N6" s="43"/>
      <c r="O6" s="43"/>
      <c r="P6" s="43"/>
    </row>
    <row r="7" spans="1:17" ht="15.75" customHeight="1" x14ac:dyDescent="0.2">
      <c r="A7" s="45" t="s">
        <v>105</v>
      </c>
      <c r="B7" s="45"/>
      <c r="C7" s="45"/>
      <c r="D7" s="45"/>
      <c r="E7" s="45"/>
      <c r="F7" s="45"/>
      <c r="G7" s="45"/>
      <c r="H7" s="45"/>
      <c r="I7" s="45"/>
      <c r="J7" s="45"/>
      <c r="K7" s="45"/>
      <c r="L7" s="45"/>
      <c r="M7" s="45"/>
      <c r="N7" s="45"/>
      <c r="O7" s="45"/>
      <c r="P7" s="45"/>
    </row>
    <row r="8" spans="1:17" ht="15.75" x14ac:dyDescent="0.2">
      <c r="A8" s="42" t="s">
        <v>96</v>
      </c>
      <c r="B8" s="43"/>
      <c r="C8" s="43"/>
      <c r="D8" s="43"/>
      <c r="E8" s="43"/>
      <c r="F8" s="43"/>
      <c r="G8" s="43"/>
      <c r="H8" s="43"/>
      <c r="I8" s="43"/>
      <c r="J8" s="43"/>
      <c r="K8" s="43"/>
      <c r="L8" s="43"/>
      <c r="M8" s="43"/>
      <c r="N8" s="43"/>
      <c r="O8" s="43"/>
      <c r="P8" s="43"/>
    </row>
    <row r="9" spans="1:17" ht="25.5" customHeight="1" x14ac:dyDescent="0.2">
      <c r="A9" s="51" t="s">
        <v>2</v>
      </c>
      <c r="B9" s="52" t="s">
        <v>3</v>
      </c>
      <c r="C9" s="52" t="s">
        <v>4</v>
      </c>
      <c r="D9" s="54" t="s">
        <v>5</v>
      </c>
      <c r="E9" s="55"/>
      <c r="F9" s="55"/>
      <c r="G9" s="55"/>
      <c r="H9" s="55"/>
      <c r="I9" s="55"/>
      <c r="J9" s="55"/>
      <c r="K9" s="55"/>
      <c r="L9" s="55"/>
      <c r="M9" s="55"/>
      <c r="N9" s="55"/>
      <c r="O9" s="55"/>
      <c r="P9" s="56"/>
    </row>
    <row r="10" spans="1:17" x14ac:dyDescent="0.2">
      <c r="A10" s="51"/>
      <c r="B10" s="53"/>
      <c r="C10" s="53"/>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686419278</v>
      </c>
      <c r="C12" s="28">
        <f t="shared" si="0"/>
        <v>871352806.09000003</v>
      </c>
      <c r="D12" s="28">
        <f t="shared" ref="D12:N12" si="1">D13+D14+D17+D15+D16</f>
        <v>53936238.850000001</v>
      </c>
      <c r="E12" s="28">
        <f t="shared" si="1"/>
        <v>58596126.850000001</v>
      </c>
      <c r="F12" s="28">
        <f t="shared" si="1"/>
        <v>56531354.979999997</v>
      </c>
      <c r="G12" s="28">
        <f t="shared" si="1"/>
        <v>56449163.870000005</v>
      </c>
      <c r="H12" s="28">
        <f t="shared" si="1"/>
        <v>94742548.549999997</v>
      </c>
      <c r="I12" s="28">
        <f t="shared" si="1"/>
        <v>57893722.640000015</v>
      </c>
      <c r="J12" s="28">
        <f t="shared" si="1"/>
        <v>59676388.620000005</v>
      </c>
      <c r="K12" s="28">
        <f t="shared" si="1"/>
        <v>62246040.230000004</v>
      </c>
      <c r="L12" s="28">
        <f t="shared" si="1"/>
        <v>62271623.290000007</v>
      </c>
      <c r="M12" s="28">
        <f t="shared" si="1"/>
        <v>62603159.839999996</v>
      </c>
      <c r="N12" s="28">
        <f t="shared" si="1"/>
        <v>0</v>
      </c>
      <c r="O12" s="28">
        <f t="shared" ref="O12" si="2">O13+O14+O17+O15+O16</f>
        <v>0</v>
      </c>
      <c r="P12" s="28">
        <f>P13+P14+P17+P15+P16</f>
        <v>624946367.72000003</v>
      </c>
    </row>
    <row r="13" spans="1:17" x14ac:dyDescent="0.2">
      <c r="A13" s="7" t="s">
        <v>21</v>
      </c>
      <c r="B13" s="30">
        <v>509913115</v>
      </c>
      <c r="C13" s="30">
        <v>647178039.72000003</v>
      </c>
      <c r="D13" s="30">
        <v>45037759.060000002</v>
      </c>
      <c r="E13" s="30">
        <v>49253049.300000004</v>
      </c>
      <c r="F13" s="30">
        <v>47261956.93</v>
      </c>
      <c r="G13" s="30">
        <v>47175529.240000002</v>
      </c>
      <c r="H13" s="30">
        <v>47724834.540000007</v>
      </c>
      <c r="I13" s="30">
        <v>48370417.800000012</v>
      </c>
      <c r="J13" s="30">
        <v>49878421.480000004</v>
      </c>
      <c r="K13" s="30">
        <v>49974760.080000006</v>
      </c>
      <c r="L13" s="30">
        <v>52352856.900000006</v>
      </c>
      <c r="M13" s="30">
        <v>52368332.32</v>
      </c>
      <c r="N13" s="30">
        <v>0</v>
      </c>
      <c r="O13" s="30">
        <v>0</v>
      </c>
      <c r="P13" s="30">
        <f>D13+E13+F13+G13+H13+I13+J13+K13+L13+M13+N13+O13</f>
        <v>489397917.65000004</v>
      </c>
    </row>
    <row r="14" spans="1:17" x14ac:dyDescent="0.2">
      <c r="A14" s="7" t="s">
        <v>22</v>
      </c>
      <c r="B14" s="30">
        <v>105560404</v>
      </c>
      <c r="C14" s="30">
        <v>136489104</v>
      </c>
      <c r="D14" s="30">
        <v>2154000</v>
      </c>
      <c r="E14" s="30">
        <v>2428665</v>
      </c>
      <c r="F14" s="30">
        <v>2280292</v>
      </c>
      <c r="G14" s="30">
        <v>2239000</v>
      </c>
      <c r="H14" s="30">
        <v>39958623.679999992</v>
      </c>
      <c r="I14" s="30">
        <v>2350203</v>
      </c>
      <c r="J14" s="30">
        <v>2294000</v>
      </c>
      <c r="K14" s="30">
        <v>4781029.3599999994</v>
      </c>
      <c r="L14" s="30">
        <v>2294000</v>
      </c>
      <c r="M14" s="30">
        <v>2557764</v>
      </c>
      <c r="N14" s="30">
        <v>0</v>
      </c>
      <c r="O14" s="30">
        <v>0</v>
      </c>
      <c r="P14" s="30">
        <f t="shared" ref="P14:P37" si="3">D14+E14+F14+G14+H14+I14+J14+K14+L14+M14+N14+O14</f>
        <v>63337577.039999992</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f>IFERROR(VLOOKUP(#REF!,[1]SIGEF!#REF!,15,0),0)</f>
        <v>0</v>
      </c>
      <c r="C16" s="30">
        <f>IFERROR(VLOOKUP(#REF!,[1]SIGEF!#REF!,15,0),0)</f>
        <v>0</v>
      </c>
      <c r="D16" s="30">
        <f>IFERROR(VLOOKUP(#REF!,[1]SIGEF!#REF!,15,0),0)</f>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70945759</v>
      </c>
      <c r="C17" s="30">
        <v>87685662.370000005</v>
      </c>
      <c r="D17" s="30">
        <v>6744479.79</v>
      </c>
      <c r="E17" s="30">
        <v>6914412.5499999998</v>
      </c>
      <c r="F17" s="30">
        <v>6989106.0499999998</v>
      </c>
      <c r="G17" s="30">
        <v>7034634.6300000008</v>
      </c>
      <c r="H17" s="30">
        <v>7059090.3300000001</v>
      </c>
      <c r="I17" s="30">
        <v>7173101.8400000008</v>
      </c>
      <c r="J17" s="30">
        <v>7503967.1400000015</v>
      </c>
      <c r="K17" s="30">
        <v>7490250.7899999991</v>
      </c>
      <c r="L17" s="30">
        <v>7624766.3899999997</v>
      </c>
      <c r="M17" s="30">
        <v>7677063.5199999986</v>
      </c>
      <c r="N17" s="30">
        <v>0</v>
      </c>
      <c r="O17" s="30">
        <v>0</v>
      </c>
      <c r="P17" s="30">
        <f t="shared" si="3"/>
        <v>72210873.030000001</v>
      </c>
    </row>
    <row r="18" spans="1:16" x14ac:dyDescent="0.2">
      <c r="A18" s="5" t="s">
        <v>26</v>
      </c>
      <c r="B18" s="28">
        <f t="shared" ref="B18:C18" si="4">B19+B20+B21+B22+B23+B24+B25+B26+B27</f>
        <v>358123507</v>
      </c>
      <c r="C18" s="28">
        <f t="shared" si="4"/>
        <v>406311176.90999997</v>
      </c>
      <c r="D18" s="28">
        <f t="shared" ref="D18:N18" si="5">D19+D20+D21+D22+D23+D24+D25+D26+D27</f>
        <v>10602750.530000001</v>
      </c>
      <c r="E18" s="28">
        <f t="shared" si="5"/>
        <v>7727533.7599999998</v>
      </c>
      <c r="F18" s="28">
        <f t="shared" si="5"/>
        <v>25987342.060000002</v>
      </c>
      <c r="G18" s="28">
        <f t="shared" si="5"/>
        <v>14158921.500000002</v>
      </c>
      <c r="H18" s="28">
        <f t="shared" si="5"/>
        <v>12216993.159999998</v>
      </c>
      <c r="I18" s="28">
        <f t="shared" si="5"/>
        <v>15286305.879999997</v>
      </c>
      <c r="J18" s="28">
        <f t="shared" si="5"/>
        <v>21016709.030000001</v>
      </c>
      <c r="K18" s="28">
        <f t="shared" si="5"/>
        <v>50002260.759999998</v>
      </c>
      <c r="L18" s="28">
        <f t="shared" si="5"/>
        <v>22487533.509999998</v>
      </c>
      <c r="M18" s="28">
        <f t="shared" si="5"/>
        <v>94381397.040000007</v>
      </c>
      <c r="N18" s="28">
        <f t="shared" si="5"/>
        <v>0</v>
      </c>
      <c r="O18" s="28">
        <f t="shared" ref="O18:P18" si="6">O19+O20+O21+O22+O23+O24+O25+O26+O27</f>
        <v>0</v>
      </c>
      <c r="P18" s="28">
        <f t="shared" si="6"/>
        <v>273867747.22999996</v>
      </c>
    </row>
    <row r="19" spans="1:16" x14ac:dyDescent="0.2">
      <c r="A19" s="7" t="s">
        <v>27</v>
      </c>
      <c r="B19" s="30">
        <v>93400000</v>
      </c>
      <c r="C19" s="30">
        <v>82911364</v>
      </c>
      <c r="D19" s="30">
        <v>10602750.530000001</v>
      </c>
      <c r="E19" s="30">
        <v>6637965.7599999998</v>
      </c>
      <c r="F19" s="30">
        <v>5928002.2500000009</v>
      </c>
      <c r="G19" s="30">
        <v>6885385.5899999999</v>
      </c>
      <c r="H19" s="30">
        <v>6729854.5299999993</v>
      </c>
      <c r="I19" s="30">
        <v>7740919.7899999991</v>
      </c>
      <c r="J19" s="30">
        <v>7995577.1899999995</v>
      </c>
      <c r="K19" s="30">
        <v>7781089.0099999998</v>
      </c>
      <c r="L19" s="30">
        <v>8648291.709999999</v>
      </c>
      <c r="M19" s="30">
        <v>8976752.6899999995</v>
      </c>
      <c r="N19" s="30">
        <v>0</v>
      </c>
      <c r="O19" s="30">
        <v>0</v>
      </c>
      <c r="P19" s="30">
        <f t="shared" si="3"/>
        <v>77926589.049999982</v>
      </c>
    </row>
    <row r="20" spans="1:16" x14ac:dyDescent="0.2">
      <c r="A20" s="9" t="s">
        <v>28</v>
      </c>
      <c r="B20" s="30">
        <v>11900000</v>
      </c>
      <c r="C20" s="30">
        <v>18270451</v>
      </c>
      <c r="D20" s="30">
        <v>0</v>
      </c>
      <c r="E20" s="30">
        <v>441910</v>
      </c>
      <c r="F20" s="30">
        <v>0</v>
      </c>
      <c r="G20" s="30">
        <v>122248</v>
      </c>
      <c r="H20" s="30">
        <v>937061.01000000013</v>
      </c>
      <c r="I20" s="30">
        <v>355447.25</v>
      </c>
      <c r="J20" s="30">
        <v>3593565.6800000006</v>
      </c>
      <c r="K20" s="30">
        <v>502881.51</v>
      </c>
      <c r="L20" s="30">
        <v>2084206.08</v>
      </c>
      <c r="M20" s="30">
        <v>1802565.53</v>
      </c>
      <c r="N20" s="30">
        <v>0</v>
      </c>
      <c r="O20" s="30">
        <v>0</v>
      </c>
      <c r="P20" s="30">
        <f t="shared" si="3"/>
        <v>9839885.0600000005</v>
      </c>
    </row>
    <row r="21" spans="1:16" x14ac:dyDescent="0.2">
      <c r="A21" s="7" t="s">
        <v>29</v>
      </c>
      <c r="B21" s="30">
        <v>1200000</v>
      </c>
      <c r="C21" s="30">
        <v>35258000</v>
      </c>
      <c r="D21" s="30">
        <v>0</v>
      </c>
      <c r="E21" s="30">
        <v>38850</v>
      </c>
      <c r="F21" s="30">
        <v>94950</v>
      </c>
      <c r="G21" s="30">
        <v>140300</v>
      </c>
      <c r="H21" s="30">
        <v>116250</v>
      </c>
      <c r="I21" s="30">
        <v>5440800</v>
      </c>
      <c r="J21" s="30">
        <v>20650</v>
      </c>
      <c r="K21" s="30">
        <v>4800</v>
      </c>
      <c r="L21" s="30">
        <v>59650</v>
      </c>
      <c r="M21" s="30">
        <v>59400</v>
      </c>
      <c r="N21" s="30">
        <v>0</v>
      </c>
      <c r="O21" s="30">
        <v>0</v>
      </c>
      <c r="P21" s="30">
        <f t="shared" si="3"/>
        <v>5975650</v>
      </c>
    </row>
    <row r="22" spans="1:16" x14ac:dyDescent="0.2">
      <c r="A22" s="7" t="s">
        <v>30</v>
      </c>
      <c r="B22" s="30">
        <v>0</v>
      </c>
      <c r="C22" s="30">
        <v>6382650</v>
      </c>
      <c r="D22" s="30"/>
      <c r="E22" s="30">
        <v>0</v>
      </c>
      <c r="F22" s="30">
        <v>0</v>
      </c>
      <c r="G22" s="30">
        <v>0</v>
      </c>
      <c r="H22" s="30">
        <v>0</v>
      </c>
      <c r="I22" s="30">
        <v>26400</v>
      </c>
      <c r="J22" s="30">
        <v>131250</v>
      </c>
      <c r="K22" s="30">
        <v>58000</v>
      </c>
      <c r="L22" s="30">
        <v>0</v>
      </c>
      <c r="M22" s="30">
        <v>4052402.32</v>
      </c>
      <c r="N22" s="30">
        <v>0</v>
      </c>
      <c r="O22" s="30">
        <v>0</v>
      </c>
      <c r="P22" s="30">
        <f t="shared" si="3"/>
        <v>4268052.32</v>
      </c>
    </row>
    <row r="23" spans="1:16" x14ac:dyDescent="0.2">
      <c r="A23" s="7" t="s">
        <v>31</v>
      </c>
      <c r="B23" s="30">
        <v>29600000</v>
      </c>
      <c r="C23" s="30">
        <v>25535383</v>
      </c>
      <c r="D23" s="30">
        <v>0</v>
      </c>
      <c r="E23" s="30">
        <v>0</v>
      </c>
      <c r="F23" s="30">
        <v>45500</v>
      </c>
      <c r="G23" s="30">
        <v>629746.88</v>
      </c>
      <c r="H23" s="30">
        <v>0</v>
      </c>
      <c r="I23" s="30">
        <v>67627.539999999994</v>
      </c>
      <c r="J23" s="30">
        <v>1087233.28</v>
      </c>
      <c r="K23" s="30">
        <v>0</v>
      </c>
      <c r="L23" s="30">
        <v>4785252.5600000005</v>
      </c>
      <c r="M23" s="30">
        <v>2659070.87</v>
      </c>
      <c r="N23" s="30">
        <v>0</v>
      </c>
      <c r="O23" s="30">
        <v>0</v>
      </c>
      <c r="P23" s="30">
        <f t="shared" si="3"/>
        <v>9274431.1300000008</v>
      </c>
    </row>
    <row r="24" spans="1:16" x14ac:dyDescent="0.2">
      <c r="A24" s="7" t="s">
        <v>32</v>
      </c>
      <c r="B24" s="30">
        <v>11500000</v>
      </c>
      <c r="C24" s="30">
        <v>8500000</v>
      </c>
      <c r="D24" s="30">
        <v>0</v>
      </c>
      <c r="E24" s="30">
        <v>608808</v>
      </c>
      <c r="F24" s="30">
        <v>800721.9</v>
      </c>
      <c r="G24" s="30">
        <v>763666.03</v>
      </c>
      <c r="H24" s="30">
        <v>588408.80000000005</v>
      </c>
      <c r="I24" s="30">
        <v>736009.35</v>
      </c>
      <c r="J24" s="30">
        <v>0</v>
      </c>
      <c r="K24" s="30">
        <v>1475747.02</v>
      </c>
      <c r="L24" s="30">
        <v>2128016.08</v>
      </c>
      <c r="M24" s="30">
        <v>766376.39</v>
      </c>
      <c r="N24" s="30">
        <v>0</v>
      </c>
      <c r="O24" s="30">
        <v>0</v>
      </c>
      <c r="P24" s="30">
        <f t="shared" si="3"/>
        <v>7867753.5699999994</v>
      </c>
    </row>
    <row r="25" spans="1:16" ht="16.149999999999999" customHeight="1" x14ac:dyDescent="0.2">
      <c r="A25" s="9" t="s">
        <v>33</v>
      </c>
      <c r="B25" s="30">
        <v>13100000</v>
      </c>
      <c r="C25" s="30">
        <v>75679656.909999996</v>
      </c>
      <c r="D25" s="30">
        <v>0</v>
      </c>
      <c r="E25" s="30">
        <v>0</v>
      </c>
      <c r="F25" s="30">
        <v>279919.14</v>
      </c>
      <c r="G25" s="30">
        <v>119138.13</v>
      </c>
      <c r="H25" s="30">
        <v>1592584.33</v>
      </c>
      <c r="I25" s="30">
        <v>225574.5</v>
      </c>
      <c r="J25" s="30">
        <v>3601055.37</v>
      </c>
      <c r="K25" s="30">
        <v>27747907.539999999</v>
      </c>
      <c r="L25" s="30">
        <v>729171.08000000007</v>
      </c>
      <c r="M25" s="30">
        <v>24107535.23</v>
      </c>
      <c r="N25" s="30">
        <v>0</v>
      </c>
      <c r="O25" s="30">
        <v>0</v>
      </c>
      <c r="P25" s="30">
        <f t="shared" si="3"/>
        <v>58402885.319999993</v>
      </c>
    </row>
    <row r="26" spans="1:16" x14ac:dyDescent="0.2">
      <c r="A26" s="9" t="s">
        <v>34</v>
      </c>
      <c r="B26" s="30">
        <v>171623012</v>
      </c>
      <c r="C26" s="30">
        <v>115006648</v>
      </c>
      <c r="D26" s="30">
        <v>0</v>
      </c>
      <c r="E26" s="30">
        <v>0</v>
      </c>
      <c r="F26" s="30">
        <v>17198786.27</v>
      </c>
      <c r="G26" s="30">
        <v>3976378.47</v>
      </c>
      <c r="H26" s="30">
        <v>765609.69</v>
      </c>
      <c r="I26" s="30">
        <v>403468.25</v>
      </c>
      <c r="J26" s="30">
        <v>2799733.8</v>
      </c>
      <c r="K26" s="30">
        <v>10602427.99</v>
      </c>
      <c r="L26" s="30">
        <v>321963</v>
      </c>
      <c r="M26" s="30">
        <v>51764169.310000002</v>
      </c>
      <c r="N26" s="30">
        <v>0</v>
      </c>
      <c r="O26" s="30">
        <v>0</v>
      </c>
      <c r="P26" s="30">
        <f t="shared" si="3"/>
        <v>87832536.780000001</v>
      </c>
    </row>
    <row r="27" spans="1:16" x14ac:dyDescent="0.2">
      <c r="A27" s="9" t="s">
        <v>35</v>
      </c>
      <c r="B27" s="30">
        <v>25800495</v>
      </c>
      <c r="C27" s="30">
        <v>38767024</v>
      </c>
      <c r="D27" s="30">
        <v>0</v>
      </c>
      <c r="E27" s="30">
        <v>0</v>
      </c>
      <c r="F27" s="30">
        <v>1639462.5</v>
      </c>
      <c r="G27" s="30">
        <v>1522058.4</v>
      </c>
      <c r="H27" s="30">
        <v>1487224.8</v>
      </c>
      <c r="I27" s="30">
        <v>290059.2</v>
      </c>
      <c r="J27" s="30">
        <v>1787643.71</v>
      </c>
      <c r="K27" s="30">
        <v>1829407.69</v>
      </c>
      <c r="L27" s="30">
        <v>3730983</v>
      </c>
      <c r="M27" s="30">
        <v>193124.7</v>
      </c>
      <c r="N27" s="30">
        <v>0</v>
      </c>
      <c r="O27" s="30">
        <v>0</v>
      </c>
      <c r="P27" s="30">
        <f t="shared" si="3"/>
        <v>12479964</v>
      </c>
    </row>
    <row r="28" spans="1:16" x14ac:dyDescent="0.2">
      <c r="A28" s="5" t="s">
        <v>36</v>
      </c>
      <c r="B28" s="28">
        <f t="shared" ref="B28:C28" si="7">B37+B35+B34+B33+B32+B31+B30+B29+B36</f>
        <v>39175000</v>
      </c>
      <c r="C28" s="28">
        <f t="shared" si="7"/>
        <v>40611113</v>
      </c>
      <c r="D28" s="28">
        <f t="shared" ref="D28:N28" si="8">D37+D35+D34+D33+D32+D31+D30+D29+D36</f>
        <v>0</v>
      </c>
      <c r="E28" s="28">
        <f t="shared" si="8"/>
        <v>560583</v>
      </c>
      <c r="F28" s="28">
        <f t="shared" si="8"/>
        <v>877454.19</v>
      </c>
      <c r="G28" s="28">
        <f t="shared" si="8"/>
        <v>1393019.5299999998</v>
      </c>
      <c r="H28" s="28">
        <f t="shared" si="8"/>
        <v>3251088.58</v>
      </c>
      <c r="I28" s="28">
        <f t="shared" si="8"/>
        <v>1564006.18</v>
      </c>
      <c r="J28" s="28">
        <f t="shared" si="8"/>
        <v>7589484.830000001</v>
      </c>
      <c r="K28" s="28">
        <f t="shared" si="8"/>
        <v>806750.24</v>
      </c>
      <c r="L28" s="28">
        <f t="shared" si="8"/>
        <v>1208778.8400000001</v>
      </c>
      <c r="M28" s="28">
        <f t="shared" si="8"/>
        <v>8608999.4800000004</v>
      </c>
      <c r="N28" s="28">
        <f t="shared" si="8"/>
        <v>0</v>
      </c>
      <c r="O28" s="28">
        <f t="shared" ref="O28:P28" si="9">O37+O35+O34+O33+O32+O31+O30+O29+O36</f>
        <v>0</v>
      </c>
      <c r="P28" s="28">
        <f t="shared" si="9"/>
        <v>25860164.870000001</v>
      </c>
    </row>
    <row r="29" spans="1:16" x14ac:dyDescent="0.2">
      <c r="A29" s="31" t="s">
        <v>37</v>
      </c>
      <c r="B29" s="30">
        <v>3000000</v>
      </c>
      <c r="C29" s="30">
        <v>4143008</v>
      </c>
      <c r="D29" s="30">
        <v>0</v>
      </c>
      <c r="E29" s="30">
        <v>23790</v>
      </c>
      <c r="F29" s="30">
        <v>250573.5</v>
      </c>
      <c r="G29" s="30">
        <v>285142.40000000002</v>
      </c>
      <c r="H29" s="30">
        <v>249541.28</v>
      </c>
      <c r="I29" s="30">
        <v>353024.17</v>
      </c>
      <c r="J29" s="30">
        <v>0</v>
      </c>
      <c r="K29" s="30">
        <v>0</v>
      </c>
      <c r="L29" s="30">
        <v>60095</v>
      </c>
      <c r="M29" s="30">
        <v>1063924.44</v>
      </c>
      <c r="N29" s="30">
        <v>0</v>
      </c>
      <c r="O29" s="30">
        <v>0</v>
      </c>
      <c r="P29" s="30">
        <f t="shared" si="3"/>
        <v>2286090.79</v>
      </c>
    </row>
    <row r="30" spans="1:16" x14ac:dyDescent="0.2">
      <c r="A30" s="29" t="s">
        <v>38</v>
      </c>
      <c r="B30" s="30">
        <v>3700000</v>
      </c>
      <c r="C30" s="30">
        <v>1138636</v>
      </c>
      <c r="D30" s="30">
        <v>0</v>
      </c>
      <c r="E30" s="30">
        <v>0</v>
      </c>
      <c r="F30" s="30">
        <v>11862.19</v>
      </c>
      <c r="G30" s="30">
        <v>0</v>
      </c>
      <c r="H30" s="30">
        <v>401.2</v>
      </c>
      <c r="I30" s="30">
        <v>0</v>
      </c>
      <c r="J30" s="30">
        <v>0</v>
      </c>
      <c r="K30" s="30">
        <v>41300</v>
      </c>
      <c r="L30" s="30">
        <v>5187.8</v>
      </c>
      <c r="M30" s="30">
        <v>507164</v>
      </c>
      <c r="N30" s="30">
        <v>0</v>
      </c>
      <c r="O30" s="30">
        <v>0</v>
      </c>
      <c r="P30" s="30">
        <f t="shared" si="3"/>
        <v>565915.18999999994</v>
      </c>
    </row>
    <row r="31" spans="1:16" x14ac:dyDescent="0.2">
      <c r="A31" s="31" t="s">
        <v>39</v>
      </c>
      <c r="B31" s="30">
        <v>2550000</v>
      </c>
      <c r="C31" s="30">
        <v>2371814</v>
      </c>
      <c r="D31" s="30">
        <v>0</v>
      </c>
      <c r="E31" s="30">
        <v>25063.200000000001</v>
      </c>
      <c r="F31" s="30">
        <v>192462.5</v>
      </c>
      <c r="G31" s="30">
        <v>153016.5</v>
      </c>
      <c r="H31" s="30">
        <v>628845.6</v>
      </c>
      <c r="I31" s="30">
        <v>147150.04999999999</v>
      </c>
      <c r="J31" s="30">
        <v>670359.40999999992</v>
      </c>
      <c r="K31" s="30">
        <v>223315</v>
      </c>
      <c r="L31" s="30">
        <v>0</v>
      </c>
      <c r="M31" s="30">
        <v>131147.56</v>
      </c>
      <c r="N31" s="30">
        <v>0</v>
      </c>
      <c r="O31" s="30">
        <v>0</v>
      </c>
      <c r="P31" s="30">
        <f t="shared" si="3"/>
        <v>2171359.8199999998</v>
      </c>
    </row>
    <row r="32" spans="1:16" x14ac:dyDescent="0.2">
      <c r="A32" s="29" t="s">
        <v>40</v>
      </c>
      <c r="B32" s="30">
        <v>0</v>
      </c>
      <c r="C32" s="30">
        <v>83200</v>
      </c>
      <c r="D32" s="30"/>
      <c r="E32" s="30"/>
      <c r="F32" s="30"/>
      <c r="G32" s="30"/>
      <c r="H32" s="30"/>
      <c r="I32" s="30"/>
      <c r="J32" s="30"/>
      <c r="K32" s="30">
        <v>0</v>
      </c>
      <c r="L32" s="30">
        <v>0</v>
      </c>
      <c r="M32" s="30">
        <v>53437.599999999999</v>
      </c>
      <c r="N32" s="30">
        <v>0</v>
      </c>
      <c r="O32" s="30">
        <v>0</v>
      </c>
      <c r="P32" s="30">
        <f t="shared" si="3"/>
        <v>53437.599999999999</v>
      </c>
    </row>
    <row r="33" spans="1:16" x14ac:dyDescent="0.2">
      <c r="A33" s="31" t="s">
        <v>41</v>
      </c>
      <c r="B33" s="30">
        <v>850000</v>
      </c>
      <c r="C33" s="30">
        <v>411500</v>
      </c>
      <c r="D33" s="30">
        <v>0</v>
      </c>
      <c r="E33" s="30"/>
      <c r="F33" s="30">
        <v>0</v>
      </c>
      <c r="G33" s="30">
        <v>0</v>
      </c>
      <c r="H33" s="30">
        <v>0</v>
      </c>
      <c r="I33" s="30">
        <v>11436.12</v>
      </c>
      <c r="J33" s="30">
        <v>283336.56</v>
      </c>
      <c r="K33" s="30">
        <v>0</v>
      </c>
      <c r="L33" s="30">
        <v>11800</v>
      </c>
      <c r="M33" s="30">
        <v>0</v>
      </c>
      <c r="N33" s="30">
        <v>0</v>
      </c>
      <c r="O33" s="30">
        <v>0</v>
      </c>
      <c r="P33" s="30">
        <f t="shared" si="3"/>
        <v>306572.68</v>
      </c>
    </row>
    <row r="34" spans="1:16" x14ac:dyDescent="0.2">
      <c r="A34" s="31" t="s">
        <v>42</v>
      </c>
      <c r="B34" s="30">
        <v>1050000</v>
      </c>
      <c r="C34" s="30">
        <v>717000</v>
      </c>
      <c r="D34" s="30">
        <v>0</v>
      </c>
      <c r="E34" s="30">
        <v>0</v>
      </c>
      <c r="F34" s="30">
        <v>0</v>
      </c>
      <c r="G34" s="30">
        <v>1773.54</v>
      </c>
      <c r="H34" s="30">
        <v>10361.58</v>
      </c>
      <c r="I34" s="30">
        <v>0</v>
      </c>
      <c r="J34" s="30">
        <v>41911.24</v>
      </c>
      <c r="K34" s="30">
        <v>0</v>
      </c>
      <c r="L34" s="30">
        <v>22174.28</v>
      </c>
      <c r="M34" s="30">
        <v>18858.29</v>
      </c>
      <c r="N34" s="30">
        <v>0</v>
      </c>
      <c r="O34" s="30">
        <v>0</v>
      </c>
      <c r="P34" s="30">
        <f t="shared" si="3"/>
        <v>95078.93</v>
      </c>
    </row>
    <row r="35" spans="1:16" ht="16.5" x14ac:dyDescent="0.2">
      <c r="A35" s="31" t="s">
        <v>43</v>
      </c>
      <c r="B35" s="30">
        <v>18650000</v>
      </c>
      <c r="C35" s="30">
        <v>16139061</v>
      </c>
      <c r="D35" s="30">
        <v>0</v>
      </c>
      <c r="E35" s="30">
        <v>0</v>
      </c>
      <c r="F35" s="30">
        <v>81774</v>
      </c>
      <c r="G35" s="30">
        <v>4233.84</v>
      </c>
      <c r="H35" s="30">
        <v>832585.87000000011</v>
      </c>
      <c r="I35" s="30">
        <v>265498.23</v>
      </c>
      <c r="J35" s="30">
        <v>5158411.3800000008</v>
      </c>
      <c r="K35" s="30">
        <v>12154</v>
      </c>
      <c r="L35" s="30">
        <v>512682.67</v>
      </c>
      <c r="M35" s="30">
        <v>5373698.1000000006</v>
      </c>
      <c r="N35" s="30">
        <v>0</v>
      </c>
      <c r="O35" s="30">
        <v>0</v>
      </c>
      <c r="P35" s="30">
        <f t="shared" si="3"/>
        <v>12241038.09</v>
      </c>
    </row>
    <row r="36" spans="1:16" ht="16.5"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x14ac:dyDescent="0.2">
      <c r="A37" s="29" t="s">
        <v>45</v>
      </c>
      <c r="B37" s="30">
        <v>9375000</v>
      </c>
      <c r="C37" s="30">
        <v>15606894</v>
      </c>
      <c r="D37" s="30">
        <v>0</v>
      </c>
      <c r="E37" s="30">
        <v>511729.8</v>
      </c>
      <c r="F37" s="30">
        <v>340782</v>
      </c>
      <c r="G37" s="30">
        <v>948853.25</v>
      </c>
      <c r="H37" s="30">
        <v>1529353.05</v>
      </c>
      <c r="I37" s="30">
        <v>786897.60999999987</v>
      </c>
      <c r="J37" s="30">
        <v>1435466.24</v>
      </c>
      <c r="K37" s="30">
        <v>529981.24</v>
      </c>
      <c r="L37" s="30">
        <v>596839.09</v>
      </c>
      <c r="M37" s="30">
        <v>1460769.49</v>
      </c>
      <c r="N37" s="30">
        <v>0</v>
      </c>
      <c r="O37" s="30">
        <v>0</v>
      </c>
      <c r="P37" s="30">
        <f t="shared" si="3"/>
        <v>8140671.7700000005</v>
      </c>
    </row>
    <row r="38" spans="1:16" x14ac:dyDescent="0.2">
      <c r="A38" s="27" t="s">
        <v>46</v>
      </c>
      <c r="B38" s="28">
        <f t="shared" ref="B38:C38" si="10">B39+B40+B42+B44+B45+B46+B41+B43</f>
        <v>974874451</v>
      </c>
      <c r="C38" s="28">
        <f t="shared" si="10"/>
        <v>1012274451</v>
      </c>
      <c r="D38" s="28">
        <f t="shared" ref="D38:N38" si="11">D39+D40+D42+D44+D45+D46+D41+D43</f>
        <v>37292319.659999996</v>
      </c>
      <c r="E38" s="28">
        <f t="shared" si="11"/>
        <v>91426945.659999996</v>
      </c>
      <c r="F38" s="28">
        <f t="shared" si="11"/>
        <v>84410510.549999997</v>
      </c>
      <c r="G38" s="28">
        <f t="shared" si="11"/>
        <v>52544311.399999999</v>
      </c>
      <c r="H38" s="28">
        <f t="shared" si="11"/>
        <v>91401626.729999989</v>
      </c>
      <c r="I38" s="28">
        <f t="shared" si="11"/>
        <v>83210931.359999999</v>
      </c>
      <c r="J38" s="28">
        <f t="shared" si="11"/>
        <v>71751172.400000006</v>
      </c>
      <c r="K38" s="28">
        <f t="shared" si="11"/>
        <v>72246255.689999998</v>
      </c>
      <c r="L38" s="28">
        <f t="shared" si="11"/>
        <v>150516049.31999999</v>
      </c>
      <c r="M38" s="28">
        <f t="shared" si="11"/>
        <v>78313972.420000002</v>
      </c>
      <c r="N38" s="28">
        <f t="shared" si="11"/>
        <v>0</v>
      </c>
      <c r="O38" s="28">
        <f t="shared" ref="O38:P38" si="12">O39+O40+O42+O44+O45+O46+O41+O43</f>
        <v>0</v>
      </c>
      <c r="P38" s="28">
        <f t="shared" si="12"/>
        <v>813114095.19000006</v>
      </c>
    </row>
    <row r="39" spans="1:16" x14ac:dyDescent="0.2">
      <c r="A39" s="31" t="s">
        <v>47</v>
      </c>
      <c r="B39" s="30">
        <v>143667917</v>
      </c>
      <c r="C39" s="30">
        <v>110067917</v>
      </c>
      <c r="D39" s="30">
        <v>1350000</v>
      </c>
      <c r="E39" s="30">
        <v>6207956.7400000002</v>
      </c>
      <c r="F39" s="30">
        <v>15668580.15</v>
      </c>
      <c r="G39" s="30">
        <v>5595956.7400000002</v>
      </c>
      <c r="H39" s="30">
        <v>4835290.07</v>
      </c>
      <c r="I39" s="30">
        <v>12645956.700000001</v>
      </c>
      <c r="J39" s="30">
        <v>5039956.74</v>
      </c>
      <c r="K39" s="30">
        <v>5528290.0300000003</v>
      </c>
      <c r="L39" s="30">
        <v>3252090.08</v>
      </c>
      <c r="M39" s="30">
        <v>11602756.76</v>
      </c>
      <c r="N39" s="30">
        <v>0</v>
      </c>
      <c r="O39" s="30">
        <v>0</v>
      </c>
      <c r="P39" s="30">
        <f t="shared" ref="P39:P75" si="13">D39+E39+F39+G39+H39+I39+J39+K39+L39+M39+N39+O39</f>
        <v>71726834.010000005</v>
      </c>
    </row>
    <row r="40" spans="1:16" ht="16.5" x14ac:dyDescent="0.2">
      <c r="A40" s="31" t="s">
        <v>48</v>
      </c>
      <c r="B40" s="30">
        <v>414308934</v>
      </c>
      <c r="C40" s="30">
        <v>485308934</v>
      </c>
      <c r="D40" s="30">
        <v>22184197</v>
      </c>
      <c r="E40" s="30">
        <v>33152072.259999998</v>
      </c>
      <c r="F40" s="30">
        <v>44107361.740000002</v>
      </c>
      <c r="G40" s="30">
        <v>33147877</v>
      </c>
      <c r="H40" s="30">
        <v>33147877</v>
      </c>
      <c r="I40" s="30">
        <v>33147877</v>
      </c>
      <c r="J40" s="30">
        <v>33147877</v>
      </c>
      <c r="K40" s="30">
        <v>33147877</v>
      </c>
      <c r="L40" s="30">
        <v>104147877</v>
      </c>
      <c r="M40" s="30">
        <v>33147877</v>
      </c>
      <c r="N40" s="30">
        <v>0</v>
      </c>
      <c r="O40" s="30">
        <v>0</v>
      </c>
      <c r="P40" s="30">
        <f t="shared" si="13"/>
        <v>402478770</v>
      </c>
    </row>
    <row r="41" spans="1:16" ht="16.5" x14ac:dyDescent="0.2">
      <c r="A41" s="31" t="s">
        <v>49</v>
      </c>
      <c r="B41" s="30">
        <f>IFERROR(VLOOKUP(#REF!,[1]SIGEF!#REF!,15,0),0)</f>
        <v>0</v>
      </c>
      <c r="C41" s="30">
        <f>IFERROR(VLOOKUP(#REF!,[1]SIGEF!#REF!,15,0),0)</f>
        <v>0</v>
      </c>
      <c r="D41" s="30">
        <f>IFERROR(VLOOKUP(#REF!,[1]SIGEF!#REF!,15,0),0)</f>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13272260</v>
      </c>
      <c r="F42" s="30">
        <v>13272260</v>
      </c>
      <c r="G42" s="30">
        <v>13272260</v>
      </c>
      <c r="H42" s="30">
        <v>13272260</v>
      </c>
      <c r="I42" s="30">
        <v>13272260</v>
      </c>
      <c r="J42" s="30">
        <v>13272260</v>
      </c>
      <c r="K42" s="30">
        <v>13272260</v>
      </c>
      <c r="L42" s="30">
        <v>13272260</v>
      </c>
      <c r="M42" s="30">
        <v>13272260</v>
      </c>
      <c r="N42" s="30">
        <v>0</v>
      </c>
      <c r="O42" s="30">
        <v>0</v>
      </c>
      <c r="P42" s="30">
        <f t="shared" si="13"/>
        <v>132722600</v>
      </c>
    </row>
    <row r="43" spans="1:16" ht="16.5" x14ac:dyDescent="0.2">
      <c r="A43" s="31" t="s">
        <v>51</v>
      </c>
      <c r="B43" s="30">
        <f>IFERROR(VLOOKUP(#REF!,[1]SIGEF!#REF!,15,0),0)</f>
        <v>0</v>
      </c>
      <c r="C43" s="30">
        <f>IFERROR(VLOOKUP(#REF!,[1]SIGEF!#REF!,15,0),0)</f>
        <v>0</v>
      </c>
      <c r="D43" s="30">
        <f>IFERROR(VLOOKUP(#REF!,[1]SIGEF!#REF!,15,0),0)</f>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f>IFERROR(VLOOKUP(#REF!,[1]SIGEF!#REF!,15,0),0)</f>
        <v>0</v>
      </c>
      <c r="C44" s="30">
        <f>IFERROR(VLOOKUP(#REF!,[1]SIGEF!#REF!,15,0),0)</f>
        <v>0</v>
      </c>
      <c r="D44" s="30">
        <f>IFERROR(VLOOKUP(#REF!,[1]SIGEF!#REF!,15,0),0)</f>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0</v>
      </c>
      <c r="H45" s="30">
        <v>0</v>
      </c>
      <c r="I45" s="30">
        <v>0</v>
      </c>
      <c r="J45" s="30">
        <v>0</v>
      </c>
      <c r="K45" s="30">
        <v>0</v>
      </c>
      <c r="L45" s="30">
        <v>11552744.58</v>
      </c>
      <c r="M45" s="30">
        <v>0</v>
      </c>
      <c r="N45" s="30">
        <v>0</v>
      </c>
      <c r="O45" s="30">
        <v>0</v>
      </c>
      <c r="P45" s="30">
        <f t="shared" si="13"/>
        <v>11552744.58</v>
      </c>
    </row>
    <row r="46" spans="1:16" ht="16.5" x14ac:dyDescent="0.2">
      <c r="A46" s="9" t="s">
        <v>54</v>
      </c>
      <c r="B46" s="30">
        <v>235683132</v>
      </c>
      <c r="C46" s="30">
        <v>235683132</v>
      </c>
      <c r="D46" s="30">
        <v>485862.66</v>
      </c>
      <c r="E46" s="30">
        <v>38794656.659999996</v>
      </c>
      <c r="F46" s="30">
        <v>11362308.66</v>
      </c>
      <c r="G46" s="30">
        <v>528217.65999999992</v>
      </c>
      <c r="H46" s="30">
        <v>40146199.659999996</v>
      </c>
      <c r="I46" s="30">
        <v>24144837.66</v>
      </c>
      <c r="J46" s="30">
        <v>20291078.66</v>
      </c>
      <c r="K46" s="30">
        <v>20297828.66</v>
      </c>
      <c r="L46" s="30">
        <v>18291077.66</v>
      </c>
      <c r="M46" s="30">
        <v>20291078.66</v>
      </c>
      <c r="N46" s="30">
        <v>0</v>
      </c>
      <c r="O46" s="30">
        <v>0</v>
      </c>
      <c r="P46" s="30">
        <f t="shared" si="13"/>
        <v>194633146.59999996</v>
      </c>
    </row>
    <row r="47" spans="1:16" s="12" customFormat="1" ht="15" x14ac:dyDescent="0.2">
      <c r="A47" s="5" t="s">
        <v>55</v>
      </c>
      <c r="B47" s="28">
        <f t="shared" ref="B47:C47" si="14">SUM(B48:B53)</f>
        <v>45000000</v>
      </c>
      <c r="C47" s="28">
        <f t="shared" si="14"/>
        <v>45000000</v>
      </c>
      <c r="D47" s="28">
        <f t="shared" ref="D47:N47" si="15">SUM(D48:D53)</f>
        <v>3750000</v>
      </c>
      <c r="E47" s="28">
        <f t="shared" si="15"/>
        <v>3750000</v>
      </c>
      <c r="F47" s="28">
        <f t="shared" si="15"/>
        <v>3750000</v>
      </c>
      <c r="G47" s="28">
        <f t="shared" si="15"/>
        <v>3750000</v>
      </c>
      <c r="H47" s="28">
        <f t="shared" si="15"/>
        <v>3750000</v>
      </c>
      <c r="I47" s="28">
        <f t="shared" si="15"/>
        <v>3750000</v>
      </c>
      <c r="J47" s="28">
        <f t="shared" si="15"/>
        <v>3750000</v>
      </c>
      <c r="K47" s="28">
        <f t="shared" si="15"/>
        <v>3750000</v>
      </c>
      <c r="L47" s="28">
        <f t="shared" si="15"/>
        <v>3750000</v>
      </c>
      <c r="M47" s="28">
        <f t="shared" si="15"/>
        <v>3750000</v>
      </c>
      <c r="N47" s="28">
        <f t="shared" si="15"/>
        <v>0</v>
      </c>
      <c r="O47" s="28">
        <f t="shared" ref="O47:P47" si="16">SUM(O48:O53)</f>
        <v>0</v>
      </c>
      <c r="P47" s="28">
        <f t="shared" si="16"/>
        <v>37500000</v>
      </c>
    </row>
    <row r="48" spans="1:16" x14ac:dyDescent="0.2">
      <c r="A48" s="9" t="s">
        <v>56</v>
      </c>
      <c r="B48" s="30">
        <f>IFERROR(VLOOKUP(#REF!,[1]SIGEF!#REF!,15,0),0)</f>
        <v>0</v>
      </c>
      <c r="C48" s="30">
        <f>IFERROR(VLOOKUP(#REF!,[1]SIGEF!#REF!,15,0),0)</f>
        <v>0</v>
      </c>
      <c r="D48" s="30">
        <f>IFERROR(VLOOKUP(#REF!,[1]SIGEF!#REF!,15,0),0)</f>
        <v>0</v>
      </c>
      <c r="E48" s="30">
        <v>0</v>
      </c>
      <c r="F48" s="30">
        <v>0</v>
      </c>
      <c r="G48" s="30">
        <v>0</v>
      </c>
      <c r="H48" s="30">
        <v>0</v>
      </c>
      <c r="I48" s="30">
        <v>0</v>
      </c>
      <c r="J48" s="30">
        <v>0</v>
      </c>
      <c r="K48" s="30">
        <v>0</v>
      </c>
      <c r="L48" s="30">
        <v>0</v>
      </c>
      <c r="M48" s="30">
        <v>0</v>
      </c>
      <c r="N48" s="30">
        <v>0</v>
      </c>
      <c r="O48" s="30">
        <v>0</v>
      </c>
      <c r="P48" s="30">
        <f t="shared" si="13"/>
        <v>0</v>
      </c>
    </row>
    <row r="49" spans="1:16" x14ac:dyDescent="0.2">
      <c r="A49" s="9" t="s">
        <v>57</v>
      </c>
      <c r="B49" s="30">
        <v>45000000</v>
      </c>
      <c r="C49" s="30">
        <v>45000000</v>
      </c>
      <c r="D49" s="30">
        <v>3750000</v>
      </c>
      <c r="E49" s="30">
        <v>3750000</v>
      </c>
      <c r="F49" s="30">
        <v>3750000</v>
      </c>
      <c r="G49" s="30">
        <v>3750000</v>
      </c>
      <c r="H49" s="30">
        <v>3750000</v>
      </c>
      <c r="I49" s="30">
        <v>3750000</v>
      </c>
      <c r="J49" s="30">
        <v>3750000</v>
      </c>
      <c r="K49" s="30">
        <v>3750000</v>
      </c>
      <c r="L49" s="30">
        <v>3750000</v>
      </c>
      <c r="M49" s="30">
        <v>3750000</v>
      </c>
      <c r="N49" s="30">
        <v>0</v>
      </c>
      <c r="O49" s="30">
        <v>0</v>
      </c>
      <c r="P49" s="30">
        <f t="shared" si="13"/>
        <v>37500000</v>
      </c>
    </row>
    <row r="50" spans="1:16" ht="16.5" x14ac:dyDescent="0.2">
      <c r="A50" s="9" t="s">
        <v>58</v>
      </c>
      <c r="B50" s="30">
        <f>IFERROR(VLOOKUP(#REF!,[1]SIGEF!#REF!,15,0),0)</f>
        <v>0</v>
      </c>
      <c r="C50" s="30">
        <f>IFERROR(VLOOKUP(#REF!,[1]SIGEF!#REF!,15,0),0)</f>
        <v>0</v>
      </c>
      <c r="D50" s="30">
        <f>IFERROR(VLOOKUP(#REF!,[1]SIGEF!#REF!,15,0),0)</f>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f>IFERROR(VLOOKUP(#REF!,[1]SIGEF!#REF!,15,0),0)</f>
        <v>0</v>
      </c>
      <c r="C51" s="30">
        <f>IFERROR(VLOOKUP(#REF!,[1]SIGEF!#REF!,15,0),0)</f>
        <v>0</v>
      </c>
      <c r="D51" s="30">
        <f>IFERROR(VLOOKUP(#REF!,[1]SIGEF!#REF!,15,0),0)</f>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f>IFERROR(VLOOKUP(#REF!,[1]SIGEF!#REF!,15,0),0)</f>
        <v>0</v>
      </c>
      <c r="C52" s="30">
        <f>IFERROR(VLOOKUP(#REF!,[1]SIGEF!#REF!,15,0),0)</f>
        <v>0</v>
      </c>
      <c r="D52" s="30">
        <f>IFERROR(VLOOKUP(#REF!,[1]SIGEF!#REF!,15,0),0)</f>
        <v>0</v>
      </c>
      <c r="E52" s="30">
        <v>0</v>
      </c>
      <c r="F52" s="30">
        <v>0</v>
      </c>
      <c r="G52" s="30">
        <v>0</v>
      </c>
      <c r="H52" s="30">
        <v>0</v>
      </c>
      <c r="I52" s="30">
        <v>0</v>
      </c>
      <c r="J52" s="30">
        <v>0</v>
      </c>
      <c r="K52" s="30">
        <v>0</v>
      </c>
      <c r="L52" s="30">
        <v>0</v>
      </c>
      <c r="M52" s="30">
        <v>0</v>
      </c>
      <c r="N52" s="30">
        <v>0</v>
      </c>
      <c r="O52" s="30">
        <v>0</v>
      </c>
      <c r="P52" s="30">
        <f t="shared" si="13"/>
        <v>0</v>
      </c>
    </row>
    <row r="53" spans="1:16" x14ac:dyDescent="0.2">
      <c r="A53" s="9" t="s">
        <v>61</v>
      </c>
      <c r="B53" s="30">
        <f>IFERROR(VLOOKUP(#REF!,[1]SIGEF!#REF!,15,0),0)</f>
        <v>0</v>
      </c>
      <c r="C53" s="30">
        <f>IFERROR(VLOOKUP(#REF!,[1]SIGEF!#REF!,15,0),0)</f>
        <v>0</v>
      </c>
      <c r="D53" s="30">
        <f>IFERROR(VLOOKUP(#REF!,[1]SIGEF!#REF!,15,0),0)</f>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16683253</v>
      </c>
      <c r="C54" s="28">
        <f t="shared" si="17"/>
        <v>23369073</v>
      </c>
      <c r="D54" s="28">
        <f t="shared" si="17"/>
        <v>0</v>
      </c>
      <c r="E54" s="28">
        <f t="shared" si="17"/>
        <v>83999.94</v>
      </c>
      <c r="F54" s="28">
        <f t="shared" si="17"/>
        <v>1007573.3200000001</v>
      </c>
      <c r="G54" s="28">
        <f t="shared" si="17"/>
        <v>451324.84</v>
      </c>
      <c r="H54" s="28">
        <f t="shared" si="17"/>
        <v>1082360.7999999998</v>
      </c>
      <c r="I54" s="28">
        <f t="shared" ref="I54:N54" si="18">I55+I56+I58+I59+I60+I62+I57+I63+I61</f>
        <v>232497.32000000004</v>
      </c>
      <c r="J54" s="28">
        <f t="shared" si="18"/>
        <v>565756.23</v>
      </c>
      <c r="K54" s="28">
        <f t="shared" si="18"/>
        <v>387169.8</v>
      </c>
      <c r="L54" s="28">
        <f t="shared" si="18"/>
        <v>1373384.53</v>
      </c>
      <c r="M54" s="28">
        <f t="shared" si="18"/>
        <v>2028062.4800000002</v>
      </c>
      <c r="N54" s="28">
        <f t="shared" si="18"/>
        <v>0</v>
      </c>
      <c r="O54" s="28">
        <f t="shared" ref="O54:P54" si="19">O55+O56+O58+O59+O60+O62+O57+O63+O61</f>
        <v>0</v>
      </c>
      <c r="P54" s="28">
        <f t="shared" si="19"/>
        <v>7212129.2599999998</v>
      </c>
    </row>
    <row r="55" spans="1:16" x14ac:dyDescent="0.2">
      <c r="A55" s="7" t="s">
        <v>63</v>
      </c>
      <c r="B55" s="30">
        <v>7700000</v>
      </c>
      <c r="C55" s="30">
        <v>13387000</v>
      </c>
      <c r="D55" s="30">
        <v>0</v>
      </c>
      <c r="E55" s="30">
        <v>83999.94</v>
      </c>
      <c r="F55" s="30">
        <v>16620.259999999998</v>
      </c>
      <c r="G55" s="30">
        <v>449200.84</v>
      </c>
      <c r="H55" s="30">
        <v>1004903.1199999999</v>
      </c>
      <c r="I55" s="30">
        <v>14999.98</v>
      </c>
      <c r="J55" s="30">
        <v>0</v>
      </c>
      <c r="K55" s="30">
        <v>174769.8</v>
      </c>
      <c r="L55" s="30">
        <v>1300908.3800000001</v>
      </c>
      <c r="M55" s="30">
        <v>901471.44000000006</v>
      </c>
      <c r="N55" s="30">
        <v>0</v>
      </c>
      <c r="O55" s="30">
        <v>0</v>
      </c>
      <c r="P55" s="30">
        <f t="shared" ref="P55:P60" si="20">D55+E55+F55+G55+H55+I55+J55+K55+L55+M55+N55+O55</f>
        <v>3946873.7600000002</v>
      </c>
    </row>
    <row r="56" spans="1:16" ht="16.5" x14ac:dyDescent="0.2">
      <c r="A56" s="9" t="s">
        <v>64</v>
      </c>
      <c r="B56" s="30">
        <v>3970000</v>
      </c>
      <c r="C56" s="30">
        <v>4270000</v>
      </c>
      <c r="D56" s="30">
        <v>0</v>
      </c>
      <c r="E56" s="30">
        <v>0</v>
      </c>
      <c r="F56" s="30">
        <v>990953.06</v>
      </c>
      <c r="G56" s="30">
        <v>2124</v>
      </c>
      <c r="H56" s="30">
        <v>77457.679999999993</v>
      </c>
      <c r="I56" s="30">
        <v>0</v>
      </c>
      <c r="J56" s="30">
        <v>340376.23</v>
      </c>
      <c r="K56" s="30">
        <v>0</v>
      </c>
      <c r="L56" s="30">
        <v>0</v>
      </c>
      <c r="M56" s="30">
        <v>875973.20000000007</v>
      </c>
      <c r="N56" s="30">
        <v>0</v>
      </c>
      <c r="O56" s="30">
        <v>0</v>
      </c>
      <c r="P56" s="30">
        <f t="shared" si="20"/>
        <v>2286884.17</v>
      </c>
    </row>
    <row r="57" spans="1:16" x14ac:dyDescent="0.2">
      <c r="A57" s="9" t="s">
        <v>65</v>
      </c>
      <c r="B57" s="30">
        <v>0</v>
      </c>
      <c r="C57" s="30">
        <v>0</v>
      </c>
      <c r="D57" s="30">
        <v>0</v>
      </c>
      <c r="E57" s="30">
        <v>0</v>
      </c>
      <c r="F57" s="30">
        <v>0</v>
      </c>
      <c r="G57" s="30">
        <v>0</v>
      </c>
      <c r="H57" s="30">
        <v>0</v>
      </c>
      <c r="I57" s="30">
        <v>0</v>
      </c>
      <c r="J57" s="30">
        <v>0</v>
      </c>
      <c r="K57" s="30">
        <v>0</v>
      </c>
      <c r="L57" s="30">
        <v>0</v>
      </c>
      <c r="M57" s="30">
        <v>0</v>
      </c>
      <c r="N57" s="30">
        <v>0</v>
      </c>
      <c r="O57" s="30">
        <v>0</v>
      </c>
      <c r="P57" s="30">
        <f t="shared" si="20"/>
        <v>0</v>
      </c>
    </row>
    <row r="58" spans="1:16" x14ac:dyDescent="0.2">
      <c r="A58" s="9" t="s">
        <v>66</v>
      </c>
      <c r="B58" s="30">
        <v>0</v>
      </c>
      <c r="C58" s="30">
        <v>25000</v>
      </c>
      <c r="D58" s="30">
        <v>0</v>
      </c>
      <c r="E58" s="30">
        <v>0</v>
      </c>
      <c r="F58" s="30">
        <v>0</v>
      </c>
      <c r="G58" s="30">
        <v>0</v>
      </c>
      <c r="H58" s="30">
        <v>0</v>
      </c>
      <c r="I58" s="30">
        <v>0</v>
      </c>
      <c r="J58" s="30">
        <v>0</v>
      </c>
      <c r="K58" s="30">
        <v>0</v>
      </c>
      <c r="L58" s="30">
        <v>0</v>
      </c>
      <c r="M58" s="30">
        <v>0</v>
      </c>
      <c r="N58" s="30">
        <v>0</v>
      </c>
      <c r="O58" s="30">
        <v>0</v>
      </c>
      <c r="P58" s="30">
        <f t="shared" si="20"/>
        <v>0</v>
      </c>
    </row>
    <row r="59" spans="1:16" x14ac:dyDescent="0.2">
      <c r="A59" s="9" t="s">
        <v>67</v>
      </c>
      <c r="B59" s="30">
        <v>5013253</v>
      </c>
      <c r="C59" s="30">
        <v>5487073</v>
      </c>
      <c r="D59" s="30">
        <v>0</v>
      </c>
      <c r="E59" s="30">
        <v>0</v>
      </c>
      <c r="F59" s="30">
        <v>0</v>
      </c>
      <c r="G59" s="30">
        <v>0</v>
      </c>
      <c r="H59" s="30">
        <v>0</v>
      </c>
      <c r="I59" s="30">
        <v>217497.34000000003</v>
      </c>
      <c r="J59" s="30">
        <v>225380</v>
      </c>
      <c r="K59" s="30">
        <v>212400</v>
      </c>
      <c r="L59" s="30">
        <v>72476.149999999994</v>
      </c>
      <c r="M59" s="30">
        <v>250617.84</v>
      </c>
      <c r="N59" s="30">
        <v>0</v>
      </c>
      <c r="O59" s="30">
        <v>0</v>
      </c>
      <c r="P59" s="30">
        <f t="shared" si="20"/>
        <v>978371.33000000007</v>
      </c>
    </row>
    <row r="60" spans="1:16" x14ac:dyDescent="0.2">
      <c r="A60" s="9" t="s">
        <v>68</v>
      </c>
      <c r="B60" s="30">
        <v>0</v>
      </c>
      <c r="C60" s="30">
        <v>200000</v>
      </c>
      <c r="D60" s="30">
        <v>0</v>
      </c>
      <c r="E60" s="30">
        <v>0</v>
      </c>
      <c r="F60" s="30">
        <v>0</v>
      </c>
      <c r="G60" s="30"/>
      <c r="H60" s="30">
        <v>0</v>
      </c>
      <c r="I60" s="30">
        <v>0</v>
      </c>
      <c r="J60" s="30">
        <v>0</v>
      </c>
      <c r="K60" s="30">
        <v>0</v>
      </c>
      <c r="L60" s="30">
        <v>0</v>
      </c>
      <c r="M60" s="30">
        <v>0</v>
      </c>
      <c r="N60" s="30">
        <v>0</v>
      </c>
      <c r="O60" s="30">
        <v>0</v>
      </c>
      <c r="P60" s="30">
        <f t="shared" si="20"/>
        <v>0</v>
      </c>
    </row>
    <row r="61" spans="1:16"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6.5" x14ac:dyDescent="0.2">
      <c r="A63" s="9" t="s">
        <v>71</v>
      </c>
      <c r="B63" s="30">
        <v>0</v>
      </c>
      <c r="C63" s="30">
        <v>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72</v>
      </c>
      <c r="B64" s="28">
        <f t="shared" ref="B64:C64" si="21">B65+B66+B67+B68</f>
        <v>0</v>
      </c>
      <c r="C64" s="28">
        <f t="shared" si="21"/>
        <v>42412149</v>
      </c>
      <c r="D64" s="28">
        <f t="shared" ref="D64:N64" si="22">D65+D66+D67+D68</f>
        <v>0</v>
      </c>
      <c r="E64" s="28">
        <f t="shared" si="22"/>
        <v>0</v>
      </c>
      <c r="F64" s="28">
        <f t="shared" si="22"/>
        <v>0</v>
      </c>
      <c r="G64" s="28">
        <f t="shared" si="22"/>
        <v>0</v>
      </c>
      <c r="H64" s="28">
        <f t="shared" si="22"/>
        <v>0</v>
      </c>
      <c r="I64" s="28">
        <f t="shared" si="22"/>
        <v>2117906.81</v>
      </c>
      <c r="J64" s="28">
        <f t="shared" si="22"/>
        <v>0</v>
      </c>
      <c r="K64" s="28">
        <f t="shared" si="22"/>
        <v>1219408.33</v>
      </c>
      <c r="L64" s="28">
        <f t="shared" si="22"/>
        <v>1456492.37</v>
      </c>
      <c r="M64" s="28">
        <f t="shared" si="22"/>
        <v>13180428.409999998</v>
      </c>
      <c r="N64" s="28">
        <f t="shared" si="22"/>
        <v>0</v>
      </c>
      <c r="O64" s="28">
        <f t="shared" ref="O64:P64" si="23">O65+O66+O67+O68</f>
        <v>0</v>
      </c>
      <c r="P64" s="28">
        <f t="shared" si="23"/>
        <v>17974235.919999998</v>
      </c>
    </row>
    <row r="65" spans="1:16" x14ac:dyDescent="0.2">
      <c r="A65" s="7" t="s">
        <v>73</v>
      </c>
      <c r="B65" s="30">
        <v>0</v>
      </c>
      <c r="C65" s="30">
        <v>39497204</v>
      </c>
      <c r="D65" s="30">
        <v>0</v>
      </c>
      <c r="E65" s="30">
        <v>0</v>
      </c>
      <c r="F65" s="30">
        <v>0</v>
      </c>
      <c r="G65" s="30">
        <v>0</v>
      </c>
      <c r="H65" s="30">
        <v>0</v>
      </c>
      <c r="I65" s="30">
        <v>1534918.08</v>
      </c>
      <c r="J65" s="30">
        <v>0</v>
      </c>
      <c r="K65" s="30">
        <v>1219408.33</v>
      </c>
      <c r="L65" s="30">
        <v>0</v>
      </c>
      <c r="M65" s="30">
        <v>13180428.409999998</v>
      </c>
      <c r="N65" s="30">
        <v>0</v>
      </c>
      <c r="O65" s="30">
        <v>0</v>
      </c>
      <c r="P65" s="30">
        <f t="shared" si="13"/>
        <v>15934754.819999998</v>
      </c>
    </row>
    <row r="66" spans="1:16" x14ac:dyDescent="0.2">
      <c r="A66" s="7" t="s">
        <v>74</v>
      </c>
      <c r="B66" s="30">
        <v>0</v>
      </c>
      <c r="C66" s="30">
        <v>2914945</v>
      </c>
      <c r="D66" s="30">
        <v>0</v>
      </c>
      <c r="E66" s="30">
        <v>0</v>
      </c>
      <c r="F66" s="30">
        <v>0</v>
      </c>
      <c r="G66" s="30">
        <v>0</v>
      </c>
      <c r="H66" s="30">
        <v>0</v>
      </c>
      <c r="I66" s="30">
        <v>582988.73</v>
      </c>
      <c r="J66" s="30">
        <v>0</v>
      </c>
      <c r="K66" s="30">
        <v>0</v>
      </c>
      <c r="L66" s="30">
        <v>1456492.37</v>
      </c>
      <c r="M66" s="30">
        <v>0</v>
      </c>
      <c r="N66" s="30">
        <v>0</v>
      </c>
      <c r="O66" s="30">
        <v>0</v>
      </c>
      <c r="P66" s="30">
        <f t="shared" si="13"/>
        <v>2039481.1</v>
      </c>
    </row>
    <row r="67" spans="1:16" ht="19.149999999999999" customHeight="1" x14ac:dyDescent="0.2">
      <c r="A67" s="9" t="s">
        <v>75</v>
      </c>
      <c r="B67" s="30">
        <f>IFERROR(VLOOKUP(#REF!,[1]SIGEF!#REF!,15,0),0)</f>
        <v>0</v>
      </c>
      <c r="C67" s="30">
        <f>IFERROR(VLOOKUP(#REF!,[1]SIGEF!#REF!,15,0),0)</f>
        <v>0</v>
      </c>
      <c r="D67" s="30">
        <f>IFERROR(VLOOKUP(#REF!,[1]SIGEF!#REF!,15,0),0)</f>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76</v>
      </c>
      <c r="B68" s="30">
        <f>IFERROR(VLOOKUP(#REF!,[1]SIGEF!#REF!,15,0),0)</f>
        <v>0</v>
      </c>
      <c r="C68" s="30">
        <f>IFERROR(VLOOKUP(#REF!,[1]SIGEF!#REF!,15,0),0)</f>
        <v>0</v>
      </c>
      <c r="D68" s="30">
        <f>IFERROR(VLOOKUP(#REF!,[1]SIGEF!#REF!,15,0),0)</f>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17.45"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16.149999999999999" customHeight="1"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21.6" customHeight="1"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7.45"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2120275489</v>
      </c>
      <c r="C85" s="17">
        <f t="shared" si="40"/>
        <v>2441330769</v>
      </c>
      <c r="D85" s="17">
        <f t="shared" ref="D85:N85" si="41">D12+D18+D28+D38+D47+D54+D64</f>
        <v>105581309.03999999</v>
      </c>
      <c r="E85" s="17">
        <f t="shared" si="41"/>
        <v>162145189.20999998</v>
      </c>
      <c r="F85" s="17">
        <f t="shared" si="41"/>
        <v>172564235.09999996</v>
      </c>
      <c r="G85" s="17">
        <f t="shared" si="41"/>
        <v>128746741.14000002</v>
      </c>
      <c r="H85" s="17">
        <f t="shared" si="41"/>
        <v>206444617.81999999</v>
      </c>
      <c r="I85" s="17">
        <f t="shared" si="41"/>
        <v>164055370.19</v>
      </c>
      <c r="J85" s="17">
        <f t="shared" si="41"/>
        <v>164349511.10999998</v>
      </c>
      <c r="K85" s="17">
        <f t="shared" si="41"/>
        <v>190657885.05000004</v>
      </c>
      <c r="L85" s="17">
        <f t="shared" si="41"/>
        <v>243063861.86000001</v>
      </c>
      <c r="M85" s="17">
        <f t="shared" si="41"/>
        <v>262866019.66999996</v>
      </c>
      <c r="N85" s="17">
        <f t="shared" si="41"/>
        <v>0</v>
      </c>
      <c r="O85" s="17">
        <f t="shared" ref="O85" si="42">O12+O18+O28+O38+O47+O54+O64</f>
        <v>0</v>
      </c>
      <c r="P85" s="17">
        <f>P12+P18+P28+P38+P47+P54+P64</f>
        <v>1800474740.1900003</v>
      </c>
      <c r="Q85" s="38"/>
      <c r="R85" s="36"/>
    </row>
    <row r="86" spans="1:18" x14ac:dyDescent="0.2">
      <c r="A86" s="40" t="s">
        <v>103</v>
      </c>
      <c r="B86" s="15"/>
      <c r="C86" s="15"/>
      <c r="D86" s="25"/>
      <c r="E86" s="25"/>
      <c r="F86" s="25"/>
      <c r="G86" s="25"/>
      <c r="H86" s="25"/>
      <c r="I86" s="25"/>
      <c r="J86" s="25"/>
      <c r="K86" s="6"/>
      <c r="L86" s="6"/>
      <c r="M86" s="6"/>
      <c r="N86" s="11"/>
      <c r="O86" s="11"/>
      <c r="P86" s="11"/>
    </row>
    <row r="87" spans="1:18" ht="12" customHeight="1" x14ac:dyDescent="0.2">
      <c r="A87" s="50" t="s">
        <v>97</v>
      </c>
      <c r="B87" s="50"/>
      <c r="C87" s="50"/>
      <c r="D87" s="50"/>
      <c r="E87" s="50"/>
      <c r="F87" s="50"/>
      <c r="G87" s="50"/>
      <c r="H87" s="50"/>
      <c r="I87" s="50"/>
      <c r="J87" s="50"/>
      <c r="K87" s="11"/>
      <c r="L87" s="11"/>
      <c r="M87" s="11"/>
      <c r="N87" s="11"/>
      <c r="O87" s="11"/>
      <c r="P87" s="11"/>
    </row>
    <row r="88" spans="1:18" ht="14.25" customHeight="1" x14ac:dyDescent="0.2">
      <c r="A88" s="57" t="s">
        <v>98</v>
      </c>
      <c r="B88" s="57"/>
      <c r="C88" s="57"/>
      <c r="D88" s="57"/>
      <c r="E88" s="57"/>
      <c r="F88" s="57"/>
      <c r="G88" s="57"/>
      <c r="H88" s="57"/>
      <c r="I88" s="57"/>
      <c r="J88" s="57"/>
      <c r="K88" s="11"/>
      <c r="L88" s="11"/>
      <c r="M88" s="11"/>
      <c r="N88" s="11"/>
      <c r="O88" s="11"/>
      <c r="P88" s="11"/>
    </row>
    <row r="89" spans="1:18" ht="27" customHeight="1" x14ac:dyDescent="0.2">
      <c r="A89" s="50" t="s">
        <v>99</v>
      </c>
      <c r="B89" s="50"/>
      <c r="C89" s="50"/>
      <c r="D89" s="50"/>
      <c r="E89" s="50"/>
      <c r="F89" s="50"/>
      <c r="G89" s="50"/>
      <c r="H89" s="50"/>
      <c r="I89" s="50"/>
      <c r="J89" s="50"/>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48" t="s">
        <v>100</v>
      </c>
      <c r="O91" s="48"/>
      <c r="P91" s="48"/>
    </row>
    <row r="92" spans="1:18" ht="15" x14ac:dyDescent="0.2">
      <c r="A92" s="20" t="s">
        <v>94</v>
      </c>
      <c r="B92" s="18"/>
      <c r="C92" s="18"/>
      <c r="D92" s="18"/>
      <c r="E92" s="18"/>
      <c r="F92" s="18"/>
      <c r="G92" s="18"/>
      <c r="H92" s="18"/>
      <c r="I92" s="18"/>
      <c r="J92" s="18"/>
      <c r="K92" s="18"/>
      <c r="L92" s="18"/>
      <c r="M92" s="18"/>
      <c r="N92" s="49" t="s">
        <v>95</v>
      </c>
      <c r="O92" s="49"/>
      <c r="P92" s="49"/>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rgb="FFFFFF00"/>
  </sheetPr>
  <dimension ref="A7:K129"/>
  <sheetViews>
    <sheetView topLeftCell="A127" zoomScaleNormal="100" workbookViewId="0">
      <selection activeCell="F137" sqref="F137"/>
    </sheetView>
  </sheetViews>
  <sheetFormatPr baseColWidth="10" defaultColWidth="8.83203125" defaultRowHeight="12.75" x14ac:dyDescent="0.2"/>
  <cols>
    <col min="1" max="1" width="11.1640625" style="37" customWidth="1"/>
    <col min="2" max="2" width="7.6640625" style="73" customWidth="1"/>
    <col min="3" max="3" width="22.83203125" style="70" customWidth="1"/>
    <col min="4" max="4" width="59.1640625" style="37" customWidth="1"/>
    <col min="5" max="5" width="17.6640625" style="71" customWidth="1"/>
    <col min="6" max="16384" width="8.83203125" style="33"/>
  </cols>
  <sheetData>
    <row r="7" spans="1:11" ht="15.6" customHeight="1" x14ac:dyDescent="0.2">
      <c r="A7" s="58" t="s">
        <v>0</v>
      </c>
      <c r="B7" s="59"/>
      <c r="C7" s="59"/>
      <c r="D7" s="59"/>
      <c r="E7" s="59"/>
      <c r="F7" s="34"/>
      <c r="G7" s="34"/>
      <c r="H7" s="34"/>
      <c r="I7" s="34"/>
      <c r="J7" s="34"/>
      <c r="K7" s="34"/>
    </row>
    <row r="8" spans="1:11" ht="15.6" customHeight="1" x14ac:dyDescent="0.2">
      <c r="A8" s="58" t="s">
        <v>324</v>
      </c>
      <c r="B8" s="59"/>
      <c r="C8" s="59"/>
      <c r="D8" s="59"/>
      <c r="E8" s="59"/>
      <c r="F8" s="35"/>
      <c r="G8" s="35"/>
      <c r="H8" s="35"/>
      <c r="I8" s="35"/>
      <c r="J8" s="35"/>
      <c r="K8" s="35"/>
    </row>
    <row r="9" spans="1:11" ht="21" x14ac:dyDescent="0.2">
      <c r="A9" s="58" t="s">
        <v>106</v>
      </c>
      <c r="B9" s="59"/>
      <c r="C9" s="59"/>
      <c r="D9" s="59"/>
      <c r="E9" s="59"/>
    </row>
    <row r="10" spans="1:11" ht="15.6" customHeight="1" x14ac:dyDescent="0.2">
      <c r="A10" s="58" t="s">
        <v>104</v>
      </c>
      <c r="B10" s="59"/>
      <c r="C10" s="59"/>
      <c r="D10" s="59"/>
      <c r="E10" s="59"/>
    </row>
    <row r="11" spans="1:11" ht="34.15" customHeight="1" x14ac:dyDescent="0.2">
      <c r="A11" s="60" t="s">
        <v>107</v>
      </c>
      <c r="B11" s="60" t="s">
        <v>108</v>
      </c>
      <c r="C11" s="60" t="s">
        <v>109</v>
      </c>
      <c r="D11" s="60" t="s">
        <v>110</v>
      </c>
      <c r="E11" s="61" t="s">
        <v>111</v>
      </c>
    </row>
    <row r="12" spans="1:11" ht="40.15" customHeight="1" x14ac:dyDescent="0.2">
      <c r="A12" s="62">
        <v>44967</v>
      </c>
      <c r="B12" s="72">
        <v>3690</v>
      </c>
      <c r="C12" s="63" t="s">
        <v>0</v>
      </c>
      <c r="D12" s="63" t="s">
        <v>112</v>
      </c>
      <c r="E12" s="64">
        <v>5817000</v>
      </c>
    </row>
    <row r="13" spans="1:11" ht="49.9" customHeight="1" x14ac:dyDescent="0.2">
      <c r="A13" s="62">
        <v>44967</v>
      </c>
      <c r="B13" s="72">
        <v>3692</v>
      </c>
      <c r="C13" s="63" t="s">
        <v>0</v>
      </c>
      <c r="D13" s="63" t="s">
        <v>113</v>
      </c>
      <c r="E13" s="64">
        <v>2000000</v>
      </c>
    </row>
    <row r="14" spans="1:11" ht="67.150000000000006" customHeight="1" x14ac:dyDescent="0.2">
      <c r="A14" s="62">
        <v>44967</v>
      </c>
      <c r="B14" s="72">
        <v>3694</v>
      </c>
      <c r="C14" s="63" t="s">
        <v>114</v>
      </c>
      <c r="D14" s="63" t="s">
        <v>115</v>
      </c>
      <c r="E14" s="64">
        <v>155620.37</v>
      </c>
    </row>
    <row r="15" spans="1:11" ht="64.900000000000006" customHeight="1" x14ac:dyDescent="0.2">
      <c r="A15" s="62">
        <v>44967</v>
      </c>
      <c r="B15" s="72">
        <v>3696</v>
      </c>
      <c r="C15" s="63" t="s">
        <v>116</v>
      </c>
      <c r="D15" s="63" t="s">
        <v>117</v>
      </c>
      <c r="E15" s="64">
        <v>11800</v>
      </c>
    </row>
    <row r="16" spans="1:11" ht="64.150000000000006" customHeight="1" x14ac:dyDescent="0.2">
      <c r="A16" s="62">
        <v>44967</v>
      </c>
      <c r="B16" s="72">
        <v>3698</v>
      </c>
      <c r="C16" s="63" t="s">
        <v>275</v>
      </c>
      <c r="D16" s="63" t="s">
        <v>118</v>
      </c>
      <c r="E16" s="64">
        <v>324000</v>
      </c>
    </row>
    <row r="17" spans="1:5" ht="63.6" customHeight="1" x14ac:dyDescent="0.2">
      <c r="A17" s="62">
        <v>44967</v>
      </c>
      <c r="B17" s="72">
        <v>3715</v>
      </c>
      <c r="C17" s="63" t="s">
        <v>276</v>
      </c>
      <c r="D17" s="63" t="s">
        <v>119</v>
      </c>
      <c r="E17" s="64">
        <v>57020.98</v>
      </c>
    </row>
    <row r="18" spans="1:5" ht="64.900000000000006" customHeight="1" x14ac:dyDescent="0.2">
      <c r="A18" s="62">
        <v>44967</v>
      </c>
      <c r="B18" s="72">
        <v>3720</v>
      </c>
      <c r="C18" s="63" t="s">
        <v>277</v>
      </c>
      <c r="D18" s="63" t="s">
        <v>120</v>
      </c>
      <c r="E18" s="64">
        <v>3737373.2</v>
      </c>
    </row>
    <row r="19" spans="1:5" ht="49.9" customHeight="1" x14ac:dyDescent="0.2">
      <c r="A19" s="62">
        <v>44967</v>
      </c>
      <c r="B19" s="72">
        <v>3725</v>
      </c>
      <c r="C19" s="63" t="s">
        <v>121</v>
      </c>
      <c r="D19" s="63" t="s">
        <v>122</v>
      </c>
      <c r="E19" s="64">
        <v>227961.25</v>
      </c>
    </row>
    <row r="20" spans="1:5" ht="75.599999999999994" customHeight="1" x14ac:dyDescent="0.2">
      <c r="A20" s="62">
        <v>44967</v>
      </c>
      <c r="B20" s="72">
        <v>3729</v>
      </c>
      <c r="C20" s="63" t="s">
        <v>278</v>
      </c>
      <c r="D20" s="63" t="s">
        <v>123</v>
      </c>
      <c r="E20" s="64">
        <v>20803.400000000001</v>
      </c>
    </row>
    <row r="21" spans="1:5" ht="82.15" customHeight="1" x14ac:dyDescent="0.2">
      <c r="A21" s="62">
        <v>44967</v>
      </c>
      <c r="B21" s="72">
        <v>3733</v>
      </c>
      <c r="C21" s="63" t="s">
        <v>279</v>
      </c>
      <c r="D21" s="63" t="s">
        <v>124</v>
      </c>
      <c r="E21" s="64">
        <v>612512.81000000006</v>
      </c>
    </row>
    <row r="22" spans="1:5" ht="76.900000000000006" customHeight="1" x14ac:dyDescent="0.2">
      <c r="A22" s="62">
        <v>44967</v>
      </c>
      <c r="B22" s="72">
        <v>3735</v>
      </c>
      <c r="C22" s="63" t="s">
        <v>279</v>
      </c>
      <c r="D22" s="63" t="s">
        <v>125</v>
      </c>
      <c r="E22" s="64">
        <v>6595790.6400000006</v>
      </c>
    </row>
    <row r="23" spans="1:5" ht="49.9" customHeight="1" x14ac:dyDescent="0.2">
      <c r="A23" s="62">
        <v>44995</v>
      </c>
      <c r="B23" s="72">
        <v>3740</v>
      </c>
      <c r="C23" s="63" t="s">
        <v>280</v>
      </c>
      <c r="D23" s="63" t="s">
        <v>126</v>
      </c>
      <c r="E23" s="64">
        <v>285200</v>
      </c>
    </row>
    <row r="24" spans="1:5" ht="75.599999999999994" customHeight="1" x14ac:dyDescent="0.2">
      <c r="A24" s="62">
        <v>45026</v>
      </c>
      <c r="B24" s="72">
        <v>3748</v>
      </c>
      <c r="C24" s="63" t="s">
        <v>127</v>
      </c>
      <c r="D24" s="63" t="s">
        <v>128</v>
      </c>
      <c r="E24" s="64">
        <v>4052402.32</v>
      </c>
    </row>
    <row r="25" spans="1:5" ht="31.15" customHeight="1" x14ac:dyDescent="0.2">
      <c r="A25" s="62">
        <v>45056</v>
      </c>
      <c r="B25" s="72">
        <v>3752</v>
      </c>
      <c r="C25" s="63" t="s">
        <v>281</v>
      </c>
      <c r="D25" s="63" t="s">
        <v>129</v>
      </c>
      <c r="E25" s="64">
        <v>11529</v>
      </c>
    </row>
    <row r="26" spans="1:5" ht="75.599999999999994" customHeight="1" x14ac:dyDescent="0.2">
      <c r="A26" s="62">
        <v>45056</v>
      </c>
      <c r="B26" s="72">
        <v>3766</v>
      </c>
      <c r="C26" s="63" t="s">
        <v>130</v>
      </c>
      <c r="D26" s="63" t="s">
        <v>131</v>
      </c>
      <c r="E26" s="64">
        <v>25955.33</v>
      </c>
    </row>
    <row r="27" spans="1:5" ht="57.6" customHeight="1" x14ac:dyDescent="0.2">
      <c r="A27" s="62">
        <v>45087</v>
      </c>
      <c r="B27" s="72">
        <v>3769</v>
      </c>
      <c r="C27" s="63" t="s">
        <v>132</v>
      </c>
      <c r="D27" s="63" t="s">
        <v>133</v>
      </c>
      <c r="E27" s="64">
        <v>100000</v>
      </c>
    </row>
    <row r="28" spans="1:5" ht="67.150000000000006" customHeight="1" x14ac:dyDescent="0.2">
      <c r="A28" s="62">
        <v>45179</v>
      </c>
      <c r="B28" s="72">
        <v>3777</v>
      </c>
      <c r="C28" s="63" t="s">
        <v>282</v>
      </c>
      <c r="D28" s="63" t="s">
        <v>134</v>
      </c>
      <c r="E28" s="64">
        <v>13272260</v>
      </c>
    </row>
    <row r="29" spans="1:5" ht="51" customHeight="1" x14ac:dyDescent="0.2">
      <c r="A29" s="62">
        <v>45179</v>
      </c>
      <c r="B29" s="72">
        <v>3778</v>
      </c>
      <c r="C29" s="63" t="s">
        <v>135</v>
      </c>
      <c r="D29" s="63" t="s">
        <v>136</v>
      </c>
      <c r="E29" s="64">
        <v>2759167</v>
      </c>
    </row>
    <row r="30" spans="1:5" ht="48" customHeight="1" x14ac:dyDescent="0.2">
      <c r="A30" s="62">
        <v>45179</v>
      </c>
      <c r="B30" s="72">
        <v>3780</v>
      </c>
      <c r="C30" s="63" t="s">
        <v>137</v>
      </c>
      <c r="D30" s="63" t="s">
        <v>138</v>
      </c>
      <c r="E30" s="64">
        <v>90589</v>
      </c>
    </row>
    <row r="31" spans="1:5" ht="80.25" customHeight="1" x14ac:dyDescent="0.2">
      <c r="A31" s="62">
        <v>45179</v>
      </c>
      <c r="B31" s="72">
        <v>3782</v>
      </c>
      <c r="C31" s="63" t="s">
        <v>283</v>
      </c>
      <c r="D31" s="63" t="s">
        <v>139</v>
      </c>
      <c r="E31" s="64">
        <v>34117.660000000003</v>
      </c>
    </row>
    <row r="32" spans="1:5" ht="32.450000000000003" customHeight="1" x14ac:dyDescent="0.2">
      <c r="A32" s="62">
        <v>45209</v>
      </c>
      <c r="B32" s="72">
        <v>3789</v>
      </c>
      <c r="C32" s="63" t="s">
        <v>0</v>
      </c>
      <c r="D32" s="63" t="s">
        <v>140</v>
      </c>
      <c r="E32" s="64">
        <v>27550</v>
      </c>
    </row>
    <row r="33" spans="1:5" ht="49.9" customHeight="1" x14ac:dyDescent="0.2">
      <c r="A33" s="62">
        <v>45240</v>
      </c>
      <c r="B33" s="72">
        <v>3795</v>
      </c>
      <c r="C33" s="63" t="s">
        <v>141</v>
      </c>
      <c r="D33" s="63" t="s">
        <v>142</v>
      </c>
      <c r="E33" s="64">
        <v>385862.66</v>
      </c>
    </row>
    <row r="34" spans="1:5" ht="49.9" customHeight="1" x14ac:dyDescent="0.2">
      <c r="A34" s="62">
        <v>45240</v>
      </c>
      <c r="B34" s="72">
        <v>3796</v>
      </c>
      <c r="C34" s="63" t="s">
        <v>284</v>
      </c>
      <c r="D34" s="63" t="s">
        <v>143</v>
      </c>
      <c r="E34" s="64">
        <v>98328</v>
      </c>
    </row>
    <row r="35" spans="1:5" ht="70.150000000000006" customHeight="1" x14ac:dyDescent="0.2">
      <c r="A35" s="62">
        <v>45240</v>
      </c>
      <c r="B35" s="72">
        <v>3809</v>
      </c>
      <c r="C35" s="63" t="s">
        <v>285</v>
      </c>
      <c r="D35" s="63" t="s">
        <v>144</v>
      </c>
      <c r="E35" s="64">
        <v>1877900</v>
      </c>
    </row>
    <row r="36" spans="1:5" ht="66.599999999999994" customHeight="1" x14ac:dyDescent="0.2">
      <c r="A36" s="62">
        <v>45270</v>
      </c>
      <c r="B36" s="72">
        <v>3833</v>
      </c>
      <c r="C36" s="63" t="s">
        <v>286</v>
      </c>
      <c r="D36" s="63" t="s">
        <v>145</v>
      </c>
      <c r="E36" s="64">
        <v>1085599.99</v>
      </c>
    </row>
    <row r="37" spans="1:5" ht="31.9" customHeight="1" x14ac:dyDescent="0.2">
      <c r="A37" s="62" t="s">
        <v>146</v>
      </c>
      <c r="B37" s="72">
        <v>3855</v>
      </c>
      <c r="C37" s="63" t="s">
        <v>0</v>
      </c>
      <c r="D37" s="63" t="s">
        <v>147</v>
      </c>
      <c r="E37" s="64">
        <v>2700000</v>
      </c>
    </row>
    <row r="38" spans="1:5" ht="76.5" x14ac:dyDescent="0.2">
      <c r="A38" s="62" t="s">
        <v>146</v>
      </c>
      <c r="B38" s="72">
        <v>3857</v>
      </c>
      <c r="C38" s="63" t="s">
        <v>148</v>
      </c>
      <c r="D38" s="63" t="s">
        <v>149</v>
      </c>
      <c r="E38" s="64">
        <v>35308433.260000005</v>
      </c>
    </row>
    <row r="39" spans="1:5" ht="66.599999999999994" customHeight="1" x14ac:dyDescent="0.2">
      <c r="A39" s="62" t="s">
        <v>150</v>
      </c>
      <c r="B39" s="72">
        <v>3861</v>
      </c>
      <c r="C39" s="63" t="s">
        <v>287</v>
      </c>
      <c r="D39" s="63" t="s">
        <v>151</v>
      </c>
      <c r="E39" s="64">
        <v>25261999.600000001</v>
      </c>
    </row>
    <row r="40" spans="1:5" ht="75.599999999999994" customHeight="1" x14ac:dyDescent="0.2">
      <c r="A40" s="62" t="s">
        <v>152</v>
      </c>
      <c r="B40" s="72">
        <v>3890</v>
      </c>
      <c r="C40" s="63" t="s">
        <v>288</v>
      </c>
      <c r="D40" s="63" t="s">
        <v>153</v>
      </c>
      <c r="E40" s="64">
        <v>152220</v>
      </c>
    </row>
    <row r="41" spans="1:5" ht="69" customHeight="1" x14ac:dyDescent="0.2">
      <c r="A41" s="62" t="s">
        <v>152</v>
      </c>
      <c r="B41" s="72">
        <v>3892</v>
      </c>
      <c r="C41" s="63" t="s">
        <v>154</v>
      </c>
      <c r="D41" s="63" t="s">
        <v>155</v>
      </c>
      <c r="E41" s="64">
        <v>34456</v>
      </c>
    </row>
    <row r="42" spans="1:5" ht="66" customHeight="1" x14ac:dyDescent="0.2">
      <c r="A42" s="62" t="s">
        <v>152</v>
      </c>
      <c r="B42" s="72">
        <v>3894</v>
      </c>
      <c r="C42" s="63" t="s">
        <v>289</v>
      </c>
      <c r="D42" s="63" t="s">
        <v>156</v>
      </c>
      <c r="E42" s="64">
        <v>140184</v>
      </c>
    </row>
    <row r="43" spans="1:5" ht="73.150000000000006" customHeight="1" x14ac:dyDescent="0.2">
      <c r="A43" s="62" t="s">
        <v>152</v>
      </c>
      <c r="B43" s="72">
        <v>3895</v>
      </c>
      <c r="C43" s="63" t="s">
        <v>157</v>
      </c>
      <c r="D43" s="63" t="s">
        <v>158</v>
      </c>
      <c r="E43" s="64">
        <v>35400</v>
      </c>
    </row>
    <row r="44" spans="1:5" ht="72" customHeight="1" x14ac:dyDescent="0.2">
      <c r="A44" s="62" t="s">
        <v>152</v>
      </c>
      <c r="B44" s="72">
        <v>3898</v>
      </c>
      <c r="C44" s="63" t="s">
        <v>290</v>
      </c>
      <c r="D44" s="63" t="s">
        <v>159</v>
      </c>
      <c r="E44" s="64">
        <v>654664</v>
      </c>
    </row>
    <row r="45" spans="1:5" ht="48.6" customHeight="1" x14ac:dyDescent="0.2">
      <c r="A45" s="62" t="s">
        <v>152</v>
      </c>
      <c r="B45" s="72">
        <v>3901</v>
      </c>
      <c r="C45" s="63" t="s">
        <v>0</v>
      </c>
      <c r="D45" s="63" t="s">
        <v>160</v>
      </c>
      <c r="E45" s="64">
        <v>1525768</v>
      </c>
    </row>
    <row r="46" spans="1:5" ht="45" customHeight="1" x14ac:dyDescent="0.2">
      <c r="A46" s="62" t="s">
        <v>152</v>
      </c>
      <c r="B46" s="72">
        <v>3902</v>
      </c>
      <c r="C46" s="63" t="s">
        <v>0</v>
      </c>
      <c r="D46" s="63" t="s">
        <v>161</v>
      </c>
      <c r="E46" s="64">
        <v>583334</v>
      </c>
    </row>
    <row r="47" spans="1:5" ht="67.150000000000006" customHeight="1" x14ac:dyDescent="0.2">
      <c r="A47" s="62" t="s">
        <v>152</v>
      </c>
      <c r="B47" s="72">
        <v>3909</v>
      </c>
      <c r="C47" s="63" t="s">
        <v>162</v>
      </c>
      <c r="D47" s="63" t="s">
        <v>163</v>
      </c>
      <c r="E47" s="64">
        <v>57330.400000000001</v>
      </c>
    </row>
    <row r="48" spans="1:5" ht="49.9" customHeight="1" x14ac:dyDescent="0.2">
      <c r="A48" s="62" t="s">
        <v>152</v>
      </c>
      <c r="B48" s="72">
        <v>3911</v>
      </c>
      <c r="C48" s="63" t="s">
        <v>164</v>
      </c>
      <c r="D48" s="63" t="s">
        <v>165</v>
      </c>
      <c r="E48" s="64">
        <v>100000</v>
      </c>
    </row>
    <row r="49" spans="1:5" ht="25.15" customHeight="1" x14ac:dyDescent="0.2">
      <c r="A49" s="62" t="s">
        <v>152</v>
      </c>
      <c r="B49" s="72">
        <v>3913</v>
      </c>
      <c r="C49" s="63" t="s">
        <v>284</v>
      </c>
      <c r="D49" s="63" t="s">
        <v>166</v>
      </c>
      <c r="E49" s="64">
        <v>3695375.9699999997</v>
      </c>
    </row>
    <row r="50" spans="1:5" ht="25.15" customHeight="1" x14ac:dyDescent="0.2">
      <c r="A50" s="62" t="s">
        <v>152</v>
      </c>
      <c r="B50" s="72">
        <v>3915</v>
      </c>
      <c r="C50" s="63" t="s">
        <v>284</v>
      </c>
      <c r="D50" s="63" t="s">
        <v>167</v>
      </c>
      <c r="E50" s="64">
        <v>10661780.039999999</v>
      </c>
    </row>
    <row r="51" spans="1:5" ht="79.900000000000006" customHeight="1" x14ac:dyDescent="0.2">
      <c r="A51" s="62" t="s">
        <v>152</v>
      </c>
      <c r="B51" s="72">
        <v>3917</v>
      </c>
      <c r="C51" s="63" t="s">
        <v>168</v>
      </c>
      <c r="D51" s="63" t="s">
        <v>169</v>
      </c>
      <c r="E51" s="64">
        <v>1500</v>
      </c>
    </row>
    <row r="52" spans="1:5" ht="55.15" customHeight="1" x14ac:dyDescent="0.2">
      <c r="A52" s="62" t="s">
        <v>152</v>
      </c>
      <c r="B52" s="72">
        <v>3920</v>
      </c>
      <c r="C52" s="63" t="s">
        <v>170</v>
      </c>
      <c r="D52" s="63" t="s">
        <v>171</v>
      </c>
      <c r="E52" s="64">
        <v>64000</v>
      </c>
    </row>
    <row r="53" spans="1:5" ht="55.15" customHeight="1" x14ac:dyDescent="0.2">
      <c r="A53" s="62" t="s">
        <v>152</v>
      </c>
      <c r="B53" s="72">
        <v>3922</v>
      </c>
      <c r="C53" s="63" t="s">
        <v>170</v>
      </c>
      <c r="D53" s="63" t="s">
        <v>172</v>
      </c>
      <c r="E53" s="64">
        <v>32000</v>
      </c>
    </row>
    <row r="54" spans="1:5" ht="55.15" customHeight="1" x14ac:dyDescent="0.2">
      <c r="A54" s="62" t="s">
        <v>152</v>
      </c>
      <c r="B54" s="72">
        <v>3924</v>
      </c>
      <c r="C54" s="63" t="s">
        <v>173</v>
      </c>
      <c r="D54" s="63" t="s">
        <v>174</v>
      </c>
      <c r="E54" s="64">
        <v>3750000</v>
      </c>
    </row>
    <row r="55" spans="1:5" ht="55.15" customHeight="1" x14ac:dyDescent="0.2">
      <c r="A55" s="62" t="s">
        <v>152</v>
      </c>
      <c r="B55" s="72">
        <v>3926</v>
      </c>
      <c r="C55" s="63" t="s">
        <v>173</v>
      </c>
      <c r="D55" s="63" t="s">
        <v>175</v>
      </c>
      <c r="E55" s="64">
        <v>19425030</v>
      </c>
    </row>
    <row r="56" spans="1:5" ht="38.450000000000003" customHeight="1" x14ac:dyDescent="0.2">
      <c r="A56" s="62" t="s">
        <v>152</v>
      </c>
      <c r="B56" s="72">
        <v>3928</v>
      </c>
      <c r="C56" s="63" t="s">
        <v>284</v>
      </c>
      <c r="D56" s="63" t="s">
        <v>176</v>
      </c>
      <c r="E56" s="64">
        <v>139196.03</v>
      </c>
    </row>
    <row r="57" spans="1:5" ht="34.15" customHeight="1" x14ac:dyDescent="0.2">
      <c r="A57" s="62" t="s">
        <v>152</v>
      </c>
      <c r="B57" s="72">
        <v>3930</v>
      </c>
      <c r="C57" s="63" t="s">
        <v>0</v>
      </c>
      <c r="D57" s="63" t="s">
        <v>177</v>
      </c>
      <c r="E57" s="64">
        <v>9714759</v>
      </c>
    </row>
    <row r="58" spans="1:5" ht="30.6" customHeight="1" x14ac:dyDescent="0.2">
      <c r="A58" s="62" t="s">
        <v>152</v>
      </c>
      <c r="B58" s="72">
        <v>3932</v>
      </c>
      <c r="C58" s="63" t="s">
        <v>284</v>
      </c>
      <c r="D58" s="63" t="s">
        <v>178</v>
      </c>
      <c r="E58" s="64">
        <v>888711.77</v>
      </c>
    </row>
    <row r="59" spans="1:5" ht="30.6" customHeight="1" x14ac:dyDescent="0.2">
      <c r="A59" s="62" t="s">
        <v>152</v>
      </c>
      <c r="B59" s="72">
        <v>3934</v>
      </c>
      <c r="C59" s="63" t="s">
        <v>284</v>
      </c>
      <c r="D59" s="63" t="s">
        <v>179</v>
      </c>
      <c r="E59" s="64">
        <v>394291.8</v>
      </c>
    </row>
    <row r="60" spans="1:5" ht="51.6" customHeight="1" x14ac:dyDescent="0.2">
      <c r="A60" s="62" t="s">
        <v>152</v>
      </c>
      <c r="B60" s="72">
        <v>3936</v>
      </c>
      <c r="C60" s="63" t="s">
        <v>291</v>
      </c>
      <c r="D60" s="63" t="s">
        <v>180</v>
      </c>
      <c r="E60" s="64">
        <v>183336.61</v>
      </c>
    </row>
    <row r="61" spans="1:5" ht="64.150000000000006" customHeight="1" x14ac:dyDescent="0.2">
      <c r="A61" s="62" t="s">
        <v>152</v>
      </c>
      <c r="B61" s="72">
        <v>3939</v>
      </c>
      <c r="C61" s="63" t="s">
        <v>292</v>
      </c>
      <c r="D61" s="63" t="s">
        <v>181</v>
      </c>
      <c r="E61" s="64">
        <v>260000</v>
      </c>
    </row>
    <row r="62" spans="1:5" ht="58.9" customHeight="1" x14ac:dyDescent="0.2">
      <c r="A62" s="65" t="s">
        <v>182</v>
      </c>
      <c r="B62" s="72">
        <v>3952</v>
      </c>
      <c r="C62" s="63" t="s">
        <v>183</v>
      </c>
      <c r="D62" s="63" t="s">
        <v>184</v>
      </c>
      <c r="E62" s="64">
        <v>4277317.5599999996</v>
      </c>
    </row>
    <row r="63" spans="1:5" ht="66.599999999999994" customHeight="1" x14ac:dyDescent="0.2">
      <c r="A63" s="65" t="s">
        <v>182</v>
      </c>
      <c r="B63" s="72">
        <v>3953</v>
      </c>
      <c r="C63" s="63" t="s">
        <v>293</v>
      </c>
      <c r="D63" s="63" t="s">
        <v>185</v>
      </c>
      <c r="E63" s="64">
        <v>84285.06</v>
      </c>
    </row>
    <row r="64" spans="1:5" ht="27" customHeight="1" x14ac:dyDescent="0.2">
      <c r="A64" s="65" t="s">
        <v>182</v>
      </c>
      <c r="B64" s="72">
        <v>3955</v>
      </c>
      <c r="C64" s="63" t="s">
        <v>0</v>
      </c>
      <c r="D64" s="63" t="s">
        <v>186</v>
      </c>
      <c r="E64" s="64">
        <v>25000</v>
      </c>
    </row>
    <row r="65" spans="1:5" ht="27" customHeight="1" x14ac:dyDescent="0.2">
      <c r="A65" s="65" t="s">
        <v>182</v>
      </c>
      <c r="B65" s="72">
        <v>3957</v>
      </c>
      <c r="C65" s="63" t="s">
        <v>0</v>
      </c>
      <c r="D65" s="63" t="s">
        <v>187</v>
      </c>
      <c r="E65" s="64">
        <v>2150</v>
      </c>
    </row>
    <row r="66" spans="1:5" ht="27" customHeight="1" x14ac:dyDescent="0.2">
      <c r="A66" s="65" t="s">
        <v>182</v>
      </c>
      <c r="B66" s="72">
        <v>3959</v>
      </c>
      <c r="C66" s="63" t="s">
        <v>0</v>
      </c>
      <c r="D66" s="63" t="s">
        <v>188</v>
      </c>
      <c r="E66" s="64">
        <v>18050</v>
      </c>
    </row>
    <row r="67" spans="1:5" ht="70.900000000000006" customHeight="1" x14ac:dyDescent="0.2">
      <c r="A67" s="65" t="s">
        <v>182</v>
      </c>
      <c r="B67" s="72">
        <v>3966</v>
      </c>
      <c r="C67" s="63" t="s">
        <v>189</v>
      </c>
      <c r="D67" s="63" t="s">
        <v>190</v>
      </c>
      <c r="E67" s="64">
        <v>96846</v>
      </c>
    </row>
    <row r="68" spans="1:5" ht="65.45" customHeight="1" x14ac:dyDescent="0.2">
      <c r="A68" s="65" t="s">
        <v>182</v>
      </c>
      <c r="B68" s="72">
        <v>3967</v>
      </c>
      <c r="C68" s="63" t="s">
        <v>191</v>
      </c>
      <c r="D68" s="63" t="s">
        <v>192</v>
      </c>
      <c r="E68" s="64">
        <v>32570</v>
      </c>
    </row>
    <row r="69" spans="1:5" ht="63.6" customHeight="1" x14ac:dyDescent="0.2">
      <c r="A69" s="65" t="s">
        <v>182</v>
      </c>
      <c r="B69" s="72">
        <v>3969</v>
      </c>
      <c r="C69" s="63" t="s">
        <v>294</v>
      </c>
      <c r="D69" s="63" t="s">
        <v>193</v>
      </c>
      <c r="E69" s="64">
        <v>2028892</v>
      </c>
    </row>
    <row r="70" spans="1:5" ht="28.9" customHeight="1" x14ac:dyDescent="0.2">
      <c r="A70" s="65" t="s">
        <v>182</v>
      </c>
      <c r="B70" s="72">
        <v>3971</v>
      </c>
      <c r="C70" s="63" t="s">
        <v>0</v>
      </c>
      <c r="D70" s="63" t="s">
        <v>194</v>
      </c>
      <c r="E70" s="64">
        <v>2269000</v>
      </c>
    </row>
    <row r="71" spans="1:5" ht="18.600000000000001" customHeight="1" x14ac:dyDescent="0.2">
      <c r="A71" s="65" t="s">
        <v>182</v>
      </c>
      <c r="B71" s="72">
        <v>3973</v>
      </c>
      <c r="C71" s="63" t="s">
        <v>284</v>
      </c>
      <c r="D71" s="63" t="s">
        <v>195</v>
      </c>
      <c r="E71" s="64">
        <v>74938.5</v>
      </c>
    </row>
    <row r="72" spans="1:5" ht="22.15" customHeight="1" x14ac:dyDescent="0.2">
      <c r="A72" s="65" t="s">
        <v>182</v>
      </c>
      <c r="B72" s="72">
        <v>3975</v>
      </c>
      <c r="C72" s="63" t="s">
        <v>0</v>
      </c>
      <c r="D72" s="63" t="s">
        <v>196</v>
      </c>
      <c r="E72" s="64">
        <v>263764</v>
      </c>
    </row>
    <row r="73" spans="1:5" ht="76.150000000000006" customHeight="1" x14ac:dyDescent="0.2">
      <c r="A73" s="65" t="s">
        <v>182</v>
      </c>
      <c r="B73" s="72">
        <v>3984</v>
      </c>
      <c r="C73" s="63" t="s">
        <v>295</v>
      </c>
      <c r="D73" s="63" t="s">
        <v>197</v>
      </c>
      <c r="E73" s="64">
        <v>58056</v>
      </c>
    </row>
    <row r="74" spans="1:5" ht="55.9" customHeight="1" x14ac:dyDescent="0.2">
      <c r="A74" s="65" t="s">
        <v>182</v>
      </c>
      <c r="B74" s="72">
        <v>3991</v>
      </c>
      <c r="C74" s="63" t="s">
        <v>296</v>
      </c>
      <c r="D74" s="63" t="s">
        <v>198</v>
      </c>
      <c r="E74" s="64">
        <v>191594.15</v>
      </c>
    </row>
    <row r="75" spans="1:5" ht="57" customHeight="1" x14ac:dyDescent="0.2">
      <c r="A75" s="65" t="s">
        <v>182</v>
      </c>
      <c r="B75" s="72">
        <v>3993</v>
      </c>
      <c r="C75" s="63" t="s">
        <v>297</v>
      </c>
      <c r="D75" s="63" t="s">
        <v>199</v>
      </c>
      <c r="E75" s="64">
        <v>204959.7</v>
      </c>
    </row>
    <row r="76" spans="1:5" ht="66" customHeight="1" x14ac:dyDescent="0.2">
      <c r="A76" s="65" t="s">
        <v>182</v>
      </c>
      <c r="B76" s="72">
        <v>3996</v>
      </c>
      <c r="C76" s="63" t="s">
        <v>200</v>
      </c>
      <c r="D76" s="63" t="s">
        <v>201</v>
      </c>
      <c r="E76" s="64">
        <v>533049.66</v>
      </c>
    </row>
    <row r="77" spans="1:5" ht="73.150000000000006" customHeight="1" x14ac:dyDescent="0.2">
      <c r="A77" s="65" t="s">
        <v>182</v>
      </c>
      <c r="B77" s="72">
        <v>3998</v>
      </c>
      <c r="C77" s="63" t="s">
        <v>298</v>
      </c>
      <c r="D77" s="63" t="s">
        <v>202</v>
      </c>
      <c r="E77" s="64">
        <v>1126594.6100000001</v>
      </c>
    </row>
    <row r="78" spans="1:5" ht="21" customHeight="1" x14ac:dyDescent="0.2">
      <c r="A78" s="65" t="s">
        <v>203</v>
      </c>
      <c r="B78" s="72">
        <v>4010</v>
      </c>
      <c r="C78" s="63" t="s">
        <v>284</v>
      </c>
      <c r="D78" s="63" t="s">
        <v>204</v>
      </c>
      <c r="E78" s="64">
        <v>518805</v>
      </c>
    </row>
    <row r="79" spans="1:5" ht="21" customHeight="1" x14ac:dyDescent="0.2">
      <c r="A79" s="65" t="s">
        <v>203</v>
      </c>
      <c r="B79" s="72">
        <v>4013</v>
      </c>
      <c r="C79" s="63" t="s">
        <v>284</v>
      </c>
      <c r="D79" s="63" t="s">
        <v>205</v>
      </c>
      <c r="E79" s="64">
        <v>24202627.390000001</v>
      </c>
    </row>
    <row r="80" spans="1:5" ht="78.599999999999994" customHeight="1" x14ac:dyDescent="0.2">
      <c r="A80" s="65" t="s">
        <v>203</v>
      </c>
      <c r="B80" s="72">
        <v>4023</v>
      </c>
      <c r="C80" s="63" t="s">
        <v>206</v>
      </c>
      <c r="D80" s="63" t="s">
        <v>207</v>
      </c>
      <c r="E80" s="64">
        <v>2172533.2599999998</v>
      </c>
    </row>
    <row r="81" spans="1:5" ht="60.6" customHeight="1" x14ac:dyDescent="0.2">
      <c r="A81" s="65" t="s">
        <v>203</v>
      </c>
      <c r="B81" s="72">
        <v>4027</v>
      </c>
      <c r="C81" s="63" t="s">
        <v>299</v>
      </c>
      <c r="D81" s="63" t="s">
        <v>208</v>
      </c>
      <c r="E81" s="64">
        <v>145924.70000000001</v>
      </c>
    </row>
    <row r="82" spans="1:5" ht="64.150000000000006" customHeight="1" x14ac:dyDescent="0.2">
      <c r="A82" s="65" t="s">
        <v>203</v>
      </c>
      <c r="B82" s="72">
        <v>4028</v>
      </c>
      <c r="C82" s="63" t="s">
        <v>300</v>
      </c>
      <c r="D82" s="63" t="s">
        <v>209</v>
      </c>
      <c r="E82" s="64">
        <v>33361.199999999997</v>
      </c>
    </row>
    <row r="83" spans="1:5" ht="78" customHeight="1" x14ac:dyDescent="0.2">
      <c r="A83" s="65" t="s">
        <v>203</v>
      </c>
      <c r="B83" s="72">
        <v>4032</v>
      </c>
      <c r="C83" s="63" t="s">
        <v>301</v>
      </c>
      <c r="D83" s="63" t="s">
        <v>210</v>
      </c>
      <c r="E83" s="64">
        <v>207394.44</v>
      </c>
    </row>
    <row r="84" spans="1:5" ht="21.6" customHeight="1" x14ac:dyDescent="0.2">
      <c r="A84" s="65" t="s">
        <v>203</v>
      </c>
      <c r="B84" s="72">
        <v>4034</v>
      </c>
      <c r="C84" s="63" t="s">
        <v>281</v>
      </c>
      <c r="D84" s="63" t="s">
        <v>211</v>
      </c>
      <c r="E84" s="64">
        <v>18032975.489999998</v>
      </c>
    </row>
    <row r="85" spans="1:5" ht="62.45" customHeight="1" x14ac:dyDescent="0.2">
      <c r="A85" s="65" t="s">
        <v>203</v>
      </c>
      <c r="B85" s="72">
        <v>4041</v>
      </c>
      <c r="C85" s="63" t="s">
        <v>302</v>
      </c>
      <c r="D85" s="63" t="s">
        <v>212</v>
      </c>
      <c r="E85" s="64">
        <v>5150000</v>
      </c>
    </row>
    <row r="86" spans="1:5" ht="51.6" customHeight="1" x14ac:dyDescent="0.2">
      <c r="A86" s="65" t="s">
        <v>203</v>
      </c>
      <c r="B86" s="72">
        <v>4043</v>
      </c>
      <c r="C86" s="63" t="s">
        <v>213</v>
      </c>
      <c r="D86" s="63" t="s">
        <v>214</v>
      </c>
      <c r="E86" s="64">
        <v>10963680</v>
      </c>
    </row>
    <row r="87" spans="1:5" ht="52.9" customHeight="1" x14ac:dyDescent="0.2">
      <c r="A87" s="65" t="s">
        <v>203</v>
      </c>
      <c r="B87" s="72">
        <v>4047</v>
      </c>
      <c r="C87" s="63" t="s">
        <v>215</v>
      </c>
      <c r="D87" s="63" t="s">
        <v>216</v>
      </c>
      <c r="E87" s="64">
        <v>2080598.63</v>
      </c>
    </row>
    <row r="88" spans="1:5" ht="48.6" customHeight="1" x14ac:dyDescent="0.2">
      <c r="A88" s="65" t="s">
        <v>203</v>
      </c>
      <c r="B88" s="72">
        <v>4048</v>
      </c>
      <c r="C88" s="63" t="s">
        <v>284</v>
      </c>
      <c r="D88" s="63" t="s">
        <v>217</v>
      </c>
      <c r="E88" s="64">
        <v>315333.34000000003</v>
      </c>
    </row>
    <row r="89" spans="1:5" ht="45" customHeight="1" x14ac:dyDescent="0.2">
      <c r="A89" s="65" t="s">
        <v>203</v>
      </c>
      <c r="B89" s="72">
        <v>4051</v>
      </c>
      <c r="C89" s="63" t="s">
        <v>284</v>
      </c>
      <c r="D89" s="63" t="s">
        <v>218</v>
      </c>
      <c r="E89" s="64">
        <v>1483666.67</v>
      </c>
    </row>
    <row r="90" spans="1:5" ht="73.900000000000006" customHeight="1" x14ac:dyDescent="0.2">
      <c r="A90" s="65" t="s">
        <v>203</v>
      </c>
      <c r="B90" s="72">
        <v>4054</v>
      </c>
      <c r="C90" s="63" t="s">
        <v>303</v>
      </c>
      <c r="D90" s="63" t="s">
        <v>219</v>
      </c>
      <c r="E90" s="64">
        <v>165908</v>
      </c>
    </row>
    <row r="91" spans="1:5" ht="70.150000000000006" customHeight="1" x14ac:dyDescent="0.2">
      <c r="A91" s="65" t="s">
        <v>203</v>
      </c>
      <c r="B91" s="72">
        <v>4058</v>
      </c>
      <c r="C91" s="63" t="s">
        <v>304</v>
      </c>
      <c r="D91" s="63" t="s">
        <v>220</v>
      </c>
      <c r="E91" s="64">
        <v>32619.919999999998</v>
      </c>
    </row>
    <row r="92" spans="1:5" ht="69" customHeight="1" x14ac:dyDescent="0.2">
      <c r="A92" s="65" t="s">
        <v>203</v>
      </c>
      <c r="B92" s="72">
        <v>4061</v>
      </c>
      <c r="C92" s="63" t="s">
        <v>305</v>
      </c>
      <c r="D92" s="63" t="s">
        <v>221</v>
      </c>
      <c r="E92" s="64">
        <v>475776</v>
      </c>
    </row>
    <row r="93" spans="1:5" ht="76.900000000000006" customHeight="1" x14ac:dyDescent="0.2">
      <c r="A93" s="65" t="s">
        <v>203</v>
      </c>
      <c r="B93" s="72">
        <v>4065</v>
      </c>
      <c r="C93" s="63" t="s">
        <v>306</v>
      </c>
      <c r="D93" s="63" t="s">
        <v>222</v>
      </c>
      <c r="E93" s="64">
        <v>46706.51</v>
      </c>
    </row>
    <row r="94" spans="1:5" ht="52.9" customHeight="1" x14ac:dyDescent="0.2">
      <c r="A94" s="65" t="s">
        <v>203</v>
      </c>
      <c r="B94" s="72">
        <v>4067</v>
      </c>
      <c r="C94" s="63" t="s">
        <v>307</v>
      </c>
      <c r="D94" s="63" t="s">
        <v>223</v>
      </c>
      <c r="E94" s="64">
        <v>842630.02</v>
      </c>
    </row>
    <row r="95" spans="1:5" ht="69.599999999999994" customHeight="1" x14ac:dyDescent="0.2">
      <c r="A95" s="65" t="s">
        <v>203</v>
      </c>
      <c r="B95" s="72">
        <v>4070</v>
      </c>
      <c r="C95" s="63" t="s">
        <v>224</v>
      </c>
      <c r="D95" s="63" t="s">
        <v>225</v>
      </c>
      <c r="E95" s="64">
        <v>349515.61</v>
      </c>
    </row>
    <row r="96" spans="1:5" ht="63.75" x14ac:dyDescent="0.2">
      <c r="A96" s="65" t="s">
        <v>203</v>
      </c>
      <c r="B96" s="72">
        <v>4072</v>
      </c>
      <c r="C96" s="63" t="s">
        <v>308</v>
      </c>
      <c r="D96" s="63" t="s">
        <v>226</v>
      </c>
      <c r="E96" s="64">
        <v>1021509.63</v>
      </c>
    </row>
    <row r="97" spans="1:5" ht="66.599999999999994" customHeight="1" x14ac:dyDescent="0.2">
      <c r="A97" s="65" t="s">
        <v>227</v>
      </c>
      <c r="B97" s="72">
        <v>4086</v>
      </c>
      <c r="C97" s="63" t="s">
        <v>309</v>
      </c>
      <c r="D97" s="63" t="s">
        <v>228</v>
      </c>
      <c r="E97" s="64">
        <v>34500</v>
      </c>
    </row>
    <row r="98" spans="1:5" ht="27.6" customHeight="1" x14ac:dyDescent="0.2">
      <c r="A98" s="65" t="s">
        <v>227</v>
      </c>
      <c r="B98" s="72">
        <v>4088</v>
      </c>
      <c r="C98" s="63" t="s">
        <v>284</v>
      </c>
      <c r="D98" s="63" t="s">
        <v>229</v>
      </c>
      <c r="E98" s="64">
        <v>11529</v>
      </c>
    </row>
    <row r="99" spans="1:5" ht="27.6" customHeight="1" x14ac:dyDescent="0.2">
      <c r="A99" s="65" t="s">
        <v>227</v>
      </c>
      <c r="B99" s="72">
        <v>4090</v>
      </c>
      <c r="C99" s="63" t="s">
        <v>284</v>
      </c>
      <c r="D99" s="63" t="s">
        <v>230</v>
      </c>
      <c r="E99" s="64">
        <v>80703</v>
      </c>
    </row>
    <row r="100" spans="1:5" ht="66.599999999999994" customHeight="1" x14ac:dyDescent="0.2">
      <c r="A100" s="65" t="s">
        <v>227</v>
      </c>
      <c r="B100" s="72">
        <v>4104</v>
      </c>
      <c r="C100" s="63" t="s">
        <v>206</v>
      </c>
      <c r="D100" s="63" t="s">
        <v>231</v>
      </c>
      <c r="E100" s="64">
        <v>49065.120000000003</v>
      </c>
    </row>
    <row r="101" spans="1:5" ht="66" customHeight="1" x14ac:dyDescent="0.2">
      <c r="A101" s="65" t="s">
        <v>227</v>
      </c>
      <c r="B101" s="72">
        <v>4105</v>
      </c>
      <c r="C101" s="63" t="s">
        <v>310</v>
      </c>
      <c r="D101" s="63" t="s">
        <v>232</v>
      </c>
      <c r="E101" s="64">
        <v>12686.18</v>
      </c>
    </row>
    <row r="102" spans="1:5" ht="52.15" customHeight="1" x14ac:dyDescent="0.2">
      <c r="A102" s="65" t="s">
        <v>227</v>
      </c>
      <c r="B102" s="72">
        <v>4107</v>
      </c>
      <c r="C102" s="63" t="s">
        <v>311</v>
      </c>
      <c r="D102" s="63" t="s">
        <v>233</v>
      </c>
      <c r="E102" s="64">
        <v>61985.4</v>
      </c>
    </row>
    <row r="103" spans="1:5" ht="66.599999999999994" customHeight="1" x14ac:dyDescent="0.2">
      <c r="A103" s="65" t="s">
        <v>227</v>
      </c>
      <c r="B103" s="72">
        <v>4109</v>
      </c>
      <c r="C103" s="63" t="s">
        <v>312</v>
      </c>
      <c r="D103" s="66" t="s">
        <v>234</v>
      </c>
      <c r="E103" s="64">
        <v>263778.92</v>
      </c>
    </row>
    <row r="104" spans="1:5" ht="36.6" customHeight="1" x14ac:dyDescent="0.2">
      <c r="A104" s="65" t="s">
        <v>235</v>
      </c>
      <c r="B104" s="72">
        <v>4128</v>
      </c>
      <c r="C104" s="63" t="s">
        <v>0</v>
      </c>
      <c r="D104" s="66" t="s">
        <v>236</v>
      </c>
      <c r="E104" s="64">
        <v>11650</v>
      </c>
    </row>
    <row r="105" spans="1:5" ht="60" customHeight="1" x14ac:dyDescent="0.2">
      <c r="A105" s="65" t="s">
        <v>235</v>
      </c>
      <c r="B105" s="72">
        <v>4136</v>
      </c>
      <c r="C105" s="63" t="s">
        <v>313</v>
      </c>
      <c r="D105" s="66" t="s">
        <v>237</v>
      </c>
      <c r="E105" s="64">
        <v>58640.1</v>
      </c>
    </row>
    <row r="106" spans="1:5" ht="46.9" customHeight="1" x14ac:dyDescent="0.2">
      <c r="A106" s="65" t="s">
        <v>235</v>
      </c>
      <c r="B106" s="72">
        <v>4137</v>
      </c>
      <c r="C106" s="63" t="s">
        <v>314</v>
      </c>
      <c r="D106" s="66" t="s">
        <v>238</v>
      </c>
      <c r="E106" s="64">
        <v>80886.64</v>
      </c>
    </row>
    <row r="107" spans="1:5" ht="51.6" customHeight="1" x14ac:dyDescent="0.2">
      <c r="A107" s="65" t="s">
        <v>235</v>
      </c>
      <c r="B107" s="72">
        <v>4139</v>
      </c>
      <c r="C107" s="63" t="s">
        <v>239</v>
      </c>
      <c r="D107" s="66" t="s">
        <v>240</v>
      </c>
      <c r="E107" s="64">
        <v>44000</v>
      </c>
    </row>
    <row r="108" spans="1:5" ht="64.150000000000006" customHeight="1" x14ac:dyDescent="0.2">
      <c r="A108" s="65" t="s">
        <v>235</v>
      </c>
      <c r="B108" s="72">
        <v>4144</v>
      </c>
      <c r="C108" s="63" t="s">
        <v>315</v>
      </c>
      <c r="D108" s="66" t="s">
        <v>241</v>
      </c>
      <c r="E108" s="64">
        <v>206500</v>
      </c>
    </row>
    <row r="109" spans="1:5" ht="66.599999999999994" customHeight="1" x14ac:dyDescent="0.2">
      <c r="A109" s="65" t="s">
        <v>235</v>
      </c>
      <c r="B109" s="72">
        <v>4146</v>
      </c>
      <c r="C109" s="63" t="s">
        <v>242</v>
      </c>
      <c r="D109" s="66" t="s">
        <v>243</v>
      </c>
      <c r="E109" s="64">
        <v>404360</v>
      </c>
    </row>
    <row r="110" spans="1:5" ht="56.45" customHeight="1" x14ac:dyDescent="0.2">
      <c r="A110" s="65" t="s">
        <v>235</v>
      </c>
      <c r="B110" s="72">
        <v>4149</v>
      </c>
      <c r="C110" s="63" t="s">
        <v>316</v>
      </c>
      <c r="D110" s="66" t="s">
        <v>244</v>
      </c>
      <c r="E110" s="64">
        <v>512836.25999999995</v>
      </c>
    </row>
    <row r="111" spans="1:5" ht="63" customHeight="1" x14ac:dyDescent="0.2">
      <c r="A111" s="65" t="s">
        <v>235</v>
      </c>
      <c r="B111" s="72">
        <v>4152</v>
      </c>
      <c r="C111" s="63" t="s">
        <v>245</v>
      </c>
      <c r="D111" s="66" t="s">
        <v>246</v>
      </c>
      <c r="E111" s="64">
        <v>225203</v>
      </c>
    </row>
    <row r="112" spans="1:5" ht="72" customHeight="1" x14ac:dyDescent="0.2">
      <c r="A112" s="65" t="s">
        <v>235</v>
      </c>
      <c r="B112" s="72">
        <v>4153</v>
      </c>
      <c r="C112" s="63" t="s">
        <v>317</v>
      </c>
      <c r="D112" s="66" t="s">
        <v>247</v>
      </c>
      <c r="E112" s="64">
        <v>47200</v>
      </c>
    </row>
    <row r="113" spans="1:5" ht="48" customHeight="1" x14ac:dyDescent="0.2">
      <c r="A113" s="65" t="s">
        <v>235</v>
      </c>
      <c r="B113" s="72">
        <v>4155</v>
      </c>
      <c r="C113" s="63" t="s">
        <v>248</v>
      </c>
      <c r="D113" s="66" t="s">
        <v>249</v>
      </c>
      <c r="E113" s="64">
        <v>22027</v>
      </c>
    </row>
    <row r="114" spans="1:5" ht="61.15" customHeight="1" x14ac:dyDescent="0.2">
      <c r="A114" s="65" t="s">
        <v>235</v>
      </c>
      <c r="B114" s="72">
        <v>4156</v>
      </c>
      <c r="C114" s="63" t="s">
        <v>318</v>
      </c>
      <c r="D114" s="66" t="s">
        <v>250</v>
      </c>
      <c r="E114" s="64">
        <v>278009.18</v>
      </c>
    </row>
    <row r="115" spans="1:5" ht="78.599999999999994" customHeight="1" x14ac:dyDescent="0.2">
      <c r="A115" s="65" t="s">
        <v>251</v>
      </c>
      <c r="B115" s="72">
        <v>4166</v>
      </c>
      <c r="C115" s="63" t="s">
        <v>114</v>
      </c>
      <c r="D115" s="66" t="s">
        <v>252</v>
      </c>
      <c r="E115" s="64">
        <v>11548697.82</v>
      </c>
    </row>
    <row r="116" spans="1:5" ht="63.75" x14ac:dyDescent="0.2">
      <c r="A116" s="65" t="s">
        <v>251</v>
      </c>
      <c r="B116" s="72">
        <v>4167</v>
      </c>
      <c r="C116" s="63" t="s">
        <v>319</v>
      </c>
      <c r="D116" s="66" t="s">
        <v>253</v>
      </c>
      <c r="E116" s="64">
        <v>9903.61</v>
      </c>
    </row>
    <row r="117" spans="1:5" ht="80.45" customHeight="1" x14ac:dyDescent="0.2">
      <c r="A117" s="65" t="s">
        <v>254</v>
      </c>
      <c r="B117" s="72">
        <v>4175</v>
      </c>
      <c r="C117" s="63" t="s">
        <v>295</v>
      </c>
      <c r="D117" s="66" t="s">
        <v>255</v>
      </c>
      <c r="E117" s="64">
        <v>101525.31</v>
      </c>
    </row>
    <row r="118" spans="1:5" ht="62.45" customHeight="1" x14ac:dyDescent="0.2">
      <c r="A118" s="65" t="s">
        <v>254</v>
      </c>
      <c r="B118" s="72">
        <v>4178</v>
      </c>
      <c r="C118" s="63" t="s">
        <v>256</v>
      </c>
      <c r="D118" s="66" t="s">
        <v>257</v>
      </c>
      <c r="E118" s="64">
        <v>766376.39</v>
      </c>
    </row>
    <row r="119" spans="1:5" ht="81.599999999999994" customHeight="1" x14ac:dyDescent="0.2">
      <c r="A119" s="65" t="s">
        <v>258</v>
      </c>
      <c r="B119" s="72">
        <v>4189</v>
      </c>
      <c r="C119" s="63" t="s">
        <v>259</v>
      </c>
      <c r="D119" s="66" t="s">
        <v>260</v>
      </c>
      <c r="E119" s="64">
        <v>32450</v>
      </c>
    </row>
    <row r="120" spans="1:5" ht="63.75" x14ac:dyDescent="0.2">
      <c r="A120" s="65" t="s">
        <v>258</v>
      </c>
      <c r="B120" s="72">
        <v>4197</v>
      </c>
      <c r="C120" s="63" t="s">
        <v>261</v>
      </c>
      <c r="D120" s="66" t="s">
        <v>262</v>
      </c>
      <c r="E120" s="64">
        <v>102070</v>
      </c>
    </row>
    <row r="121" spans="1:5" ht="37.15" customHeight="1" x14ac:dyDescent="0.2">
      <c r="A121" s="65" t="s">
        <v>263</v>
      </c>
      <c r="B121" s="72">
        <v>4220</v>
      </c>
      <c r="C121" s="63" t="s">
        <v>0</v>
      </c>
      <c r="D121" s="66" t="s">
        <v>264</v>
      </c>
      <c r="E121" s="64">
        <v>850696.12</v>
      </c>
    </row>
    <row r="122" spans="1:5" ht="25.5" x14ac:dyDescent="0.2">
      <c r="A122" s="65" t="s">
        <v>263</v>
      </c>
      <c r="B122" s="72">
        <v>4222</v>
      </c>
      <c r="C122" s="63" t="s">
        <v>0</v>
      </c>
      <c r="D122" s="66" t="s">
        <v>265</v>
      </c>
      <c r="E122" s="64">
        <v>482236.73</v>
      </c>
    </row>
    <row r="123" spans="1:5" ht="42" customHeight="1" x14ac:dyDescent="0.2">
      <c r="A123" s="65" t="s">
        <v>266</v>
      </c>
      <c r="B123" s="72">
        <v>4234</v>
      </c>
      <c r="C123" s="63" t="s">
        <v>281</v>
      </c>
      <c r="D123" s="66" t="s">
        <v>267</v>
      </c>
      <c r="E123" s="64">
        <v>4336756.75</v>
      </c>
    </row>
    <row r="124" spans="1:5" ht="36" customHeight="1" x14ac:dyDescent="0.2">
      <c r="A124" s="65" t="s">
        <v>266</v>
      </c>
      <c r="B124" s="72">
        <v>4235</v>
      </c>
      <c r="C124" s="63" t="s">
        <v>284</v>
      </c>
      <c r="D124" s="66" t="s">
        <v>268</v>
      </c>
      <c r="E124" s="64">
        <v>1020000</v>
      </c>
    </row>
    <row r="125" spans="1:5" ht="56.45" customHeight="1" x14ac:dyDescent="0.2">
      <c r="A125" s="65" t="s">
        <v>266</v>
      </c>
      <c r="B125" s="72">
        <v>4240</v>
      </c>
      <c r="C125" s="63" t="s">
        <v>320</v>
      </c>
      <c r="D125" s="66" t="s">
        <v>269</v>
      </c>
      <c r="E125" s="64">
        <v>140000</v>
      </c>
    </row>
    <row r="126" spans="1:5" ht="67.900000000000006" customHeight="1" x14ac:dyDescent="0.2">
      <c r="A126" s="65" t="s">
        <v>266</v>
      </c>
      <c r="B126" s="72">
        <v>4242</v>
      </c>
      <c r="C126" s="63" t="s">
        <v>321</v>
      </c>
      <c r="D126" s="66" t="s">
        <v>270</v>
      </c>
      <c r="E126" s="64">
        <v>190000</v>
      </c>
    </row>
    <row r="127" spans="1:5" ht="78" customHeight="1" x14ac:dyDescent="0.2">
      <c r="A127" s="65" t="s">
        <v>266</v>
      </c>
      <c r="B127" s="72">
        <v>4244</v>
      </c>
      <c r="C127" s="63" t="s">
        <v>281</v>
      </c>
      <c r="D127" s="66" t="s">
        <v>271</v>
      </c>
      <c r="E127" s="64">
        <v>1221000</v>
      </c>
    </row>
    <row r="128" spans="1:5" ht="78" customHeight="1" x14ac:dyDescent="0.2">
      <c r="A128" s="67" t="s">
        <v>272</v>
      </c>
      <c r="B128" s="72">
        <v>4250</v>
      </c>
      <c r="C128" s="63" t="s">
        <v>322</v>
      </c>
      <c r="D128" s="66" t="s">
        <v>273</v>
      </c>
      <c r="E128" s="64">
        <v>700000</v>
      </c>
    </row>
    <row r="129" spans="1:8" ht="24" customHeight="1" x14ac:dyDescent="0.2">
      <c r="A129" s="68" t="s">
        <v>274</v>
      </c>
      <c r="B129" s="68"/>
      <c r="C129" s="68"/>
      <c r="D129" s="68"/>
      <c r="E129" s="69">
        <f>SUM(E12:E128)</f>
        <v>262866019.66999996</v>
      </c>
      <c r="F129" s="41"/>
      <c r="H129" s="39"/>
    </row>
  </sheetData>
  <mergeCells count="5">
    <mergeCell ref="A129:D129"/>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2023-11-02T16:00:49Z</cp:lastPrinted>
  <dcterms:created xsi:type="dcterms:W3CDTF">2022-09-16T14:51:44Z</dcterms:created>
  <dcterms:modified xsi:type="dcterms:W3CDTF">2023-11-07T17:10:35Z</dcterms:modified>
</cp:coreProperties>
</file>