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Noviembre\Presupuesto\"/>
    </mc:Choice>
  </mc:AlternateContent>
  <xr:revisionPtr revIDLastSave="0" documentId="13_ncr:1_{91A094DD-5FD3-41DE-B911-6940BB97D6E5}" xr6:coauthVersionLast="47" xr6:coauthVersionMax="47" xr10:uidLastSave="{00000000-0000-0000-0000-000000000000}"/>
  <bookViews>
    <workbookView xWindow="-120" yWindow="-120" windowWidth="20730" windowHeight="11160" activeTab="1" xr2:uid="{FC1906C0-413A-4D5D-8CDD-37ECD67BC6BF}"/>
  </bookViews>
  <sheets>
    <sheet name="0001" sheetId="2" r:id="rId1"/>
    <sheet name="listado de los lib." sheetId="3" r:id="rId2"/>
  </sheets>
  <externalReferences>
    <externalReference r:id="rId3"/>
  </externalReferences>
  <definedNames>
    <definedName name="_xlnm.Print_Area" localSheetId="0">'0001'!$A$1:$P$92</definedName>
    <definedName name="_xlnm.Print_Area" localSheetId="1">'listado de los lib.'!$A$1:$E$153</definedName>
    <definedName name="_xlnm.Print_Titles" localSheetId="0">'0001'!$1:$10</definedName>
    <definedName name="_xlnm.Print_Titles" localSheetId="1">'listado de los lib.'!$11:$11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4" i="3" l="1"/>
  <c r="P13" i="2" l="1"/>
  <c r="C84" i="2" l="1"/>
  <c r="C83" i="2" s="1"/>
  <c r="B84" i="2"/>
  <c r="B83" i="2" s="1"/>
  <c r="C82" i="2"/>
  <c r="B82" i="2"/>
  <c r="C81" i="2"/>
  <c r="B81" i="2"/>
  <c r="C79" i="2"/>
  <c r="B79" i="2"/>
  <c r="C78" i="2"/>
  <c r="B78" i="2"/>
  <c r="C75" i="2"/>
  <c r="B75" i="2"/>
  <c r="C74" i="2"/>
  <c r="B74" i="2"/>
  <c r="C73" i="2"/>
  <c r="B73" i="2"/>
  <c r="C71" i="2"/>
  <c r="B71" i="2"/>
  <c r="C70" i="2"/>
  <c r="B70" i="2"/>
  <c r="C68" i="2"/>
  <c r="B68" i="2"/>
  <c r="C67" i="2"/>
  <c r="B67" i="2"/>
  <c r="C53" i="2"/>
  <c r="B53" i="2"/>
  <c r="C52" i="2"/>
  <c r="B52" i="2"/>
  <c r="C51" i="2"/>
  <c r="B51" i="2"/>
  <c r="C50" i="2"/>
  <c r="B50" i="2"/>
  <c r="C48" i="2"/>
  <c r="B48" i="2"/>
  <c r="C44" i="2"/>
  <c r="B44" i="2"/>
  <c r="C43" i="2"/>
  <c r="B43" i="2"/>
  <c r="C41" i="2"/>
  <c r="B41" i="2"/>
  <c r="B18" i="2"/>
  <c r="C16" i="2"/>
  <c r="C12" i="2" s="1"/>
  <c r="B16" i="2"/>
  <c r="N83" i="2"/>
  <c r="M83" i="2"/>
  <c r="I83" i="2"/>
  <c r="G83" i="2"/>
  <c r="F83" i="2"/>
  <c r="E83" i="2"/>
  <c r="D84" i="2"/>
  <c r="D83" i="2" s="1"/>
  <c r="L83" i="2"/>
  <c r="K83" i="2"/>
  <c r="J83" i="2"/>
  <c r="H83" i="2"/>
  <c r="D82" i="2"/>
  <c r="N80" i="2"/>
  <c r="M80" i="2"/>
  <c r="L80" i="2"/>
  <c r="I80" i="2"/>
  <c r="H80" i="2"/>
  <c r="E80" i="2"/>
  <c r="D81" i="2"/>
  <c r="K80" i="2"/>
  <c r="F80" i="2"/>
  <c r="I77" i="2"/>
  <c r="D79" i="2"/>
  <c r="N77" i="2"/>
  <c r="M77" i="2"/>
  <c r="K77" i="2"/>
  <c r="G77" i="2"/>
  <c r="F77" i="2"/>
  <c r="E77" i="2"/>
  <c r="D78" i="2"/>
  <c r="L77" i="2"/>
  <c r="D75" i="2"/>
  <c r="K72" i="2"/>
  <c r="J72" i="2"/>
  <c r="D74" i="2"/>
  <c r="N72" i="2"/>
  <c r="M72" i="2"/>
  <c r="L72" i="2"/>
  <c r="H72" i="2"/>
  <c r="E72" i="2"/>
  <c r="D73" i="2"/>
  <c r="L69" i="2"/>
  <c r="D71" i="2"/>
  <c r="N69" i="2"/>
  <c r="J69" i="2"/>
  <c r="I69" i="2"/>
  <c r="H69" i="2"/>
  <c r="G69" i="2"/>
  <c r="D70" i="2"/>
  <c r="K69" i="2"/>
  <c r="F69" i="2"/>
  <c r="D68" i="2"/>
  <c r="D67" i="2"/>
  <c r="M64" i="2"/>
  <c r="E64" i="2"/>
  <c r="L64" i="2"/>
  <c r="J64" i="2"/>
  <c r="I54" i="2"/>
  <c r="L54" i="2"/>
  <c r="M54" i="2"/>
  <c r="H54" i="2"/>
  <c r="E54" i="2"/>
  <c r="D53" i="2"/>
  <c r="D52" i="2"/>
  <c r="D51" i="2"/>
  <c r="D50" i="2"/>
  <c r="M47" i="2"/>
  <c r="E47" i="2"/>
  <c r="K47" i="2"/>
  <c r="D48" i="2"/>
  <c r="D44" i="2"/>
  <c r="D43" i="2"/>
  <c r="H38" i="2"/>
  <c r="D41" i="2"/>
  <c r="G38" i="2"/>
  <c r="J38" i="2"/>
  <c r="N28" i="2"/>
  <c r="F28" i="2"/>
  <c r="D18" i="2"/>
  <c r="L18" i="2"/>
  <c r="D16" i="2"/>
  <c r="D12" i="2" s="1"/>
  <c r="N12" i="2"/>
  <c r="I12" i="2"/>
  <c r="L12" i="2"/>
  <c r="F12" i="2"/>
  <c r="D80" i="2" l="1"/>
  <c r="C80" i="2"/>
  <c r="B69" i="2"/>
  <c r="C38" i="2"/>
  <c r="D69" i="2"/>
  <c r="C72" i="2"/>
  <c r="F76" i="2"/>
  <c r="B77" i="2"/>
  <c r="B47" i="2"/>
  <c r="D64" i="2"/>
  <c r="B80" i="2"/>
  <c r="D77" i="2"/>
  <c r="D54" i="2"/>
  <c r="D72" i="2"/>
  <c r="C64" i="2"/>
  <c r="C69" i="2"/>
  <c r="C47" i="2"/>
  <c r="C77" i="2"/>
  <c r="K76" i="2"/>
  <c r="L76" i="2"/>
  <c r="E28" i="2"/>
  <c r="M28" i="2"/>
  <c r="F54" i="2"/>
  <c r="N54" i="2"/>
  <c r="K54" i="2"/>
  <c r="B12" i="2"/>
  <c r="J12" i="2"/>
  <c r="H28" i="2"/>
  <c r="J47" i="2"/>
  <c r="I47" i="2"/>
  <c r="F47" i="2"/>
  <c r="N47" i="2"/>
  <c r="G72" i="2"/>
  <c r="E76" i="2"/>
  <c r="M76" i="2"/>
  <c r="J77" i="2"/>
  <c r="F18" i="2"/>
  <c r="N18" i="2"/>
  <c r="K18" i="2"/>
  <c r="E38" i="2"/>
  <c r="M38" i="2"/>
  <c r="D38" i="2"/>
  <c r="L38" i="2"/>
  <c r="I38" i="2"/>
  <c r="H47" i="2"/>
  <c r="I64" i="2"/>
  <c r="F64" i="2"/>
  <c r="N64" i="2"/>
  <c r="K64" i="2"/>
  <c r="N76" i="2"/>
  <c r="I76" i="2"/>
  <c r="B38" i="2"/>
  <c r="H12" i="2"/>
  <c r="E12" i="2"/>
  <c r="M12" i="2"/>
  <c r="F38" i="2"/>
  <c r="N38" i="2"/>
  <c r="K38" i="2"/>
  <c r="I72" i="2"/>
  <c r="C18" i="2"/>
  <c r="C28" i="2"/>
  <c r="C54" i="2"/>
  <c r="J28" i="2"/>
  <c r="G28" i="2"/>
  <c r="I28" i="2"/>
  <c r="K28" i="2"/>
  <c r="J54" i="2"/>
  <c r="G54" i="2"/>
  <c r="H77" i="2"/>
  <c r="H76" i="2" s="1"/>
  <c r="J80" i="2"/>
  <c r="G80" i="2"/>
  <c r="G76" i="2" s="1"/>
  <c r="B28" i="2"/>
  <c r="B72" i="2"/>
  <c r="I18" i="2"/>
  <c r="H18" i="2"/>
  <c r="E18" i="2"/>
  <c r="M18" i="2"/>
  <c r="G18" i="2"/>
  <c r="D28" i="2"/>
  <c r="L28" i="2"/>
  <c r="G64" i="2"/>
  <c r="E69" i="2"/>
  <c r="M69" i="2"/>
  <c r="B64" i="2"/>
  <c r="K12" i="2"/>
  <c r="G12" i="2"/>
  <c r="J18" i="2"/>
  <c r="G47" i="2"/>
  <c r="D47" i="2"/>
  <c r="L47" i="2"/>
  <c r="H64" i="2"/>
  <c r="F72" i="2"/>
  <c r="B54" i="2"/>
  <c r="O77" i="2"/>
  <c r="C76" i="2" l="1"/>
  <c r="D76" i="2"/>
  <c r="F85" i="2"/>
  <c r="B76" i="2"/>
  <c r="E85" i="2"/>
  <c r="I85" i="2"/>
  <c r="C85" i="2"/>
  <c r="N85" i="2"/>
  <c r="L85" i="2"/>
  <c r="M85" i="2"/>
  <c r="G85" i="2"/>
  <c r="J85" i="2"/>
  <c r="D85" i="2"/>
  <c r="B85" i="2"/>
  <c r="K85" i="2"/>
  <c r="H85" i="2"/>
  <c r="J76" i="2"/>
  <c r="P48" i="2"/>
  <c r="O83" i="2" l="1"/>
  <c r="O80" i="2"/>
  <c r="O69" i="2"/>
  <c r="O64" i="2"/>
  <c r="O54" i="2"/>
  <c r="P17" i="2"/>
  <c r="O12" i="2"/>
  <c r="O76" i="2" l="1"/>
  <c r="O18" i="2"/>
  <c r="O38" i="2"/>
  <c r="O47" i="2"/>
  <c r="O28" i="2"/>
  <c r="O72" i="2"/>
  <c r="P33" i="2"/>
  <c r="P31" i="2"/>
  <c r="P43" i="2"/>
  <c r="P66" i="2"/>
  <c r="P73" i="2"/>
  <c r="P21" i="2"/>
  <c r="P37" i="2"/>
  <c r="P51" i="2"/>
  <c r="P63" i="2"/>
  <c r="P82" i="2"/>
  <c r="P50" i="2"/>
  <c r="P57" i="2"/>
  <c r="P71" i="2"/>
  <c r="P81" i="2"/>
  <c r="P42" i="2"/>
  <c r="P59" i="2"/>
  <c r="P62" i="2"/>
  <c r="P79" i="2"/>
  <c r="P15" i="2"/>
  <c r="P45" i="2"/>
  <c r="P27" i="2"/>
  <c r="P44" i="2"/>
  <c r="P49" i="2"/>
  <c r="P53" i="2"/>
  <c r="P65" i="2"/>
  <c r="P70" i="2"/>
  <c r="P36" i="2"/>
  <c r="P61" i="2"/>
  <c r="P68" i="2"/>
  <c r="P75" i="2"/>
  <c r="P78" i="2"/>
  <c r="P39" i="2"/>
  <c r="P52" i="2"/>
  <c r="P23" i="2"/>
  <c r="P26" i="2"/>
  <c r="P30" i="2"/>
  <c r="P35" i="2"/>
  <c r="P41" i="2"/>
  <c r="P60" i="2"/>
  <c r="P67" i="2"/>
  <c r="P74" i="2"/>
  <c r="P84" i="2"/>
  <c r="P83" i="2" s="1"/>
  <c r="P32" i="2"/>
  <c r="P14" i="2"/>
  <c r="P24" i="2"/>
  <c r="P40" i="2"/>
  <c r="P55" i="2"/>
  <c r="P56" i="2"/>
  <c r="P16" i="2"/>
  <c r="P20" i="2"/>
  <c r="P22" i="2"/>
  <c r="P29" i="2"/>
  <c r="P46" i="2"/>
  <c r="P58" i="2"/>
  <c r="P34" i="2"/>
  <c r="P25" i="2"/>
  <c r="P19" i="2"/>
  <c r="P12" i="2" l="1"/>
  <c r="P77" i="2"/>
  <c r="P47" i="2"/>
  <c r="P28" i="2"/>
  <c r="P80" i="2"/>
  <c r="P72" i="2"/>
  <c r="P69" i="2"/>
  <c r="P18" i="2"/>
  <c r="P64" i="2"/>
  <c r="P54" i="2"/>
  <c r="P38" i="2"/>
  <c r="O85" i="2"/>
  <c r="P76" i="2" l="1"/>
  <c r="P85" i="2"/>
</calcChain>
</file>

<file path=xl/sharedStrings.xml><?xml version="1.0" encoding="utf-8"?>
<sst xmlns="http://schemas.openxmlformats.org/spreadsheetml/2006/main" count="474" uniqueCount="315">
  <si>
    <t>MINISTERIO DE CULTURA</t>
  </si>
  <si>
    <t xml:space="preserve"> DIRECCION FINANCIERA / DEPARTAMENTO DE PRESUPUESTO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</si>
  <si>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</si>
  <si>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</si>
  <si>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</si>
  <si>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</si>
  <si>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</si>
  <si>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</si>
  <si>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</si>
  <si>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</si>
  <si>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</si>
  <si>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</si>
  <si>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</si>
  <si>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</si>
  <si>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</si>
  <si>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</si>
  <si>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</si>
  <si>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</si>
  <si>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</si>
  <si>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</si>
  <si>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</si>
  <si>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</si>
  <si>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</si>
  <si>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</si>
  <si>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</si>
  <si>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</si>
  <si>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</si>
  <si>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</si>
  <si>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</si>
  <si>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</si>
  <si>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</si>
  <si>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</si>
  <si>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</si>
  <si>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</si>
  <si>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</si>
  <si>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</si>
  <si>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</si>
  <si>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</si>
  <si>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</si>
  <si>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</si>
  <si>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</si>
  <si>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</si>
  <si>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</si>
  <si>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</si>
  <si>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</si>
  <si>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</si>
  <si>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</si>
  <si>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</si>
  <si>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</si>
  <si>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</si>
  <si>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</si>
  <si>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</si>
  <si>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</si>
  <si>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</si>
  <si>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</si>
  <si>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</si>
  <si>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</si>
  <si>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</si>
  <si>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</si>
  <si>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</si>
  <si>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</si>
  <si>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</si>
  <si>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</si>
  <si>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</si>
  <si>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</si>
  <si>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</si>
  <si>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</si>
  <si>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</si>
  <si>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</si>
  <si>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</si>
  <si>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</si>
  <si>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</si>
  <si>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</si>
  <si>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</si>
  <si>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</si>
  <si>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</si>
  <si>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</si>
  <si>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</si>
  <si>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</si>
  <si>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</si>
  <si>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</si>
  <si>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</si>
  <si>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</si>
  <si>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</si>
  <si>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</si>
  <si>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</si>
  <si>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</si>
  <si>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</si>
  <si>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</si>
  <si>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</si>
  <si>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</si>
  <si>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</si>
  <si>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</si>
  <si>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</si>
  <si>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</si>
  <si>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</si>
  <si>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t xml:space="preserve">Unidad Ejecutora 0001 </t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</si>
  <si>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</si>
  <si>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</si>
  <si>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</si>
  <si>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FLORINDA MATRILLE LAJARA</t>
  </si>
  <si>
    <t xml:space="preserve"> JUANA VILLAR</t>
  </si>
  <si>
    <t>Año 2023</t>
  </si>
  <si>
    <r>
      <rPr>
        <b/>
        <sz val="8"/>
        <color theme="1"/>
        <rFont val="Calibri"/>
        <family val="2"/>
        <scheme val="minor"/>
      </rPr>
      <t xml:space="preserve">FUENTE </t>
    </r>
    <r>
      <rPr>
        <sz val="8"/>
        <color theme="1"/>
        <rFont val="Calibri"/>
        <family val="2"/>
        <scheme val="minor"/>
      </rPr>
      <t>: Sistema Integrado de Gestión Financiera  (SIGEF)</t>
    </r>
  </si>
  <si>
    <t xml:space="preserve">UNIDAD EJECUTORA 0001 	</t>
  </si>
  <si>
    <t>Fecha</t>
  </si>
  <si>
    <t>LIB.</t>
  </si>
  <si>
    <t xml:space="preserve">Beneficiario </t>
  </si>
  <si>
    <t xml:space="preserve">Descripcion </t>
  </si>
  <si>
    <t>Monto</t>
  </si>
  <si>
    <t>JOSE PIO SANTANA HERRERA</t>
  </si>
  <si>
    <t>AGENCIA DE VIAJES MILENA TOURS, SRL</t>
  </si>
  <si>
    <t>OFICINA DE COORDINACION PRESIDENCIAL</t>
  </si>
  <si>
    <t>ACADEMIA DOMINICANA DE LA LENGUA</t>
  </si>
  <si>
    <t>INSTITUTO DUARTIANO</t>
  </si>
  <si>
    <t>AYUNTAMIENTO DEL DISTRITO NACIONAL</t>
  </si>
  <si>
    <t>PANTEON DE LA PATRIA</t>
  </si>
  <si>
    <t>JARDIN ILUSIONES S A</t>
  </si>
  <si>
    <t>CORPORACION DEL ACUEDUCTO Y ALCANTARILLADO DE SANTO DOMINGO</t>
  </si>
  <si>
    <t>ACADEMIA DOMINICANA DE LA HISTORIA</t>
  </si>
  <si>
    <t>ARCHIVO GRAL DE LA NACION</t>
  </si>
  <si>
    <t>EMPRESA DISTRIBUIDORA DE ELECTRICIDAD DEL ESTE S A</t>
  </si>
  <si>
    <t>CORPORACION DE ACUEDUCTO Y ALCANTARILLADO DE SANTIAGO</t>
  </si>
  <si>
    <t>AYUNTAMIENTO DEL MUNICIPIO DE SANTIAGO</t>
  </si>
  <si>
    <t>COMPANIA DOMINICANA DE TELEFONOS C POR A</t>
  </si>
  <si>
    <t>DIRECCION GENERAL DE CINE</t>
  </si>
  <si>
    <t>EDENORTE DOMINICANA S A</t>
  </si>
  <si>
    <t>PAGO VIATICO DENTRO DEL PAIS OCTUBRE 2023-P01</t>
  </si>
  <si>
    <t>BANDA DE MUSICA VICENTE NOBLE</t>
  </si>
  <si>
    <t>HUMANO SEGUROS S A</t>
  </si>
  <si>
    <t>TRANSFERENCIA A FAVOR DE (5) ASFL DEL SECTOR CULTURAL, CORRESPONDIENTE A LA SUBVENCION DEL MES DE SEPTIEMBRE 2023, SEGUN ANEXOS.</t>
  </si>
  <si>
    <t>TOTAL</t>
  </si>
  <si>
    <t>DAF TRADING, SRL</t>
  </si>
  <si>
    <t>MADE GÓMEZ GRUPO DE IMPRESIÓN, SRL</t>
  </si>
  <si>
    <t>CONSTRUCTORA MEJÍA DRAIBY, SRL</t>
  </si>
  <si>
    <t xml:space="preserve"> BENEFICIARIOS</t>
  </si>
  <si>
    <t>CORPORACIÓN ESTATAL DE RADIO Y TELEVISIÓN (CERTV)</t>
  </si>
  <si>
    <t>EDESUR DOMINICANA, S.A</t>
  </si>
  <si>
    <t>BENEFICIARIOS</t>
  </si>
  <si>
    <t>CHIPS TEJEDA, SRL</t>
  </si>
  <si>
    <t>ALTICE DOMINICANA, SA</t>
  </si>
  <si>
    <t>TRANSFERENCIA A FAVOR DE DIRECCION DE CULTURA DOMINICANA EN EL EXTERIOR, CORRESPONDIENTE AL MES DE OCTUBRE 2023, SEGUN ANEXOS.</t>
  </si>
  <si>
    <t>TRANSFERENCIA A FAVOR DE ACTIVIDADES CULTURALES, CORRESPONDIENTE AL MES DE OCTUBRE  2023, SEGUN ANEXOS.</t>
  </si>
  <si>
    <t>PAGO VIATICO DENTRO DEL PAIS SEPTIEMBRE 2023-P01</t>
  </si>
  <si>
    <t>TRANSFERENCIA A FAVOR DE CORPORACION ESTATAL DE RADIO Y TELEVISION (CERTV), CORRESPONDIENTE A LA REGALIA  PASCUAL 2023, SEGUN ANEXOS.</t>
  </si>
  <si>
    <t>TRANSFERENCIA A FAVOR DE (3) BANDAS DE MUSICA MUNICIPALES, CORRESPONDIENTE A LA SUBVENCION DEL MES DE NOVIEMBRE 2023, SEGUN ANEXOS</t>
  </si>
  <si>
    <t>TRANSFERENCIA   A FAVOR DE LA  ACADEMIA DE LA LENGUA, CORRESPONDIENTE A LA SUBVENCION  DEL MES NOVIEMBRE DEL 2023. SEGUN ANEXOS</t>
  </si>
  <si>
    <t>ALUMTECH, SRL</t>
  </si>
  <si>
    <t>ADQUISICION DE CORTINAS PARA USO DIREFRENTES AREAS DE LA SEDE DEL MINISTERIO DE CULTURA, PROCESO -UC-CD-2023-0105, ORDEN -2023-00317. SEGUN ANEXOS</t>
  </si>
  <si>
    <t>PAGO FACTURAS B1500409989 Y B1500413960, POR SERVICIOS DE ENERGIA ELECTRICA DE LAS DEPENDENCIAS, CENTRO NACIONAL DE DOCUMENTOS (CENACOD) Y CENTRO CULTURAL MARIA MONTEZ(BARAHON), MES DE SEPTIEMBRE 2023, SEGUN ANEXOS.</t>
  </si>
  <si>
    <t>ENERGIA QUISQUEYA, SAS</t>
  </si>
  <si>
    <t>SERVICIOS DE ALQUILER DE GENERADORES ELECTRICOS, PARA LA 25a.FIL STO. DGO. 2023 CONT-BS-0010286-2023, ADENDUM-SB-0012628-2023, ORDEN -2023-00244, SEGUN ANEXOS.</t>
  </si>
  <si>
    <t>SBC SOCIAL BUSINESS, EIRL</t>
  </si>
  <si>
    <t>SERVICIO DE PUBLICIDAD DIGITAL A TRAVES DE REDES SOCIALES DE LA FERIA INTERNACIONAL DE LIBRO 2023 PROC. CULT. UC-CD-2023-0100, ORDEN 2023-00293, SEGUN ANEXOS.</t>
  </si>
  <si>
    <t>ADQUISICION DE MESAS PLEGABLES, PARA SER UTILIZADAS EN EL MARCO DE LA 25a. FIL STO. DGO. 2023, PROC. CULT. UC-CD-2023-0096, ORDEN 2023-00285, SEGUN ANEXOS.</t>
  </si>
  <si>
    <t>TOTALENERGIES MARKETING DOMINICANA, S.A.</t>
  </si>
  <si>
    <t>ADQ. DE TICKETS DE COMBUSTIBLE, PARA EL MONTAJE, DESARROLLO Y DESMONTAJE DEL XI FESTIVAL INTERNACIONAL DE TEATRO 2023, REALIZADO EN SANTIAGO Y STO. DEL 20AL 30 DE OCTUBRE 2023, PROC. CULT.DAF-CM-2023-0059, ORDEN 2023-00325. SEGUN ANEXOS.</t>
  </si>
  <si>
    <t>BANDA DE MUSICA DE CABRAL</t>
  </si>
  <si>
    <t>TRANSFERENCIA A FAVOR DE LA BANDA DE MUSICA MUNICIPAL DE  CABRAL CORRESPONDIENTE A LOS MESES DE MAYO A OCTUBRE 2023, SEGUN ANEXOS.</t>
  </si>
  <si>
    <t>CROS PUBLICIDAD, SRL</t>
  </si>
  <si>
    <t>SERVICIO DE IMPRESION, P/ EL XI FESTIVAL INTERNACIONAL DE TEATRO 2023 REALIZADO DEL 20 AL 30 DE OCTUBRE 2023, PROC. CULT. DAF-CM-2023-0057, ORDEN 2023-00318, SEGUN ANEXOS.</t>
  </si>
  <si>
    <t>AUTOCENTRO NAVARRO, SRL</t>
  </si>
  <si>
    <t>PAGO TAPIZADO DE ASIENTOS DELANTEROS Y LAMINADO A VEHICULOS PERTENECIENTES A LA FLOTILLA VEHICULAR DE ESTE MINIC. PROC. CULT.UC-CD-2023-0089, ORDEN 2023-00298, SEGUN ANEXOS.</t>
  </si>
  <si>
    <t>VIAMAR, SA</t>
  </si>
  <si>
    <t>MANTENIMIENTO PREVENTIVO A VARIOS VEHICULOS DE LA FLOTILLA VEHICULAR DEL MINISTERIO DE CULTUA PROCESO , UC-CD-2023-0024, ORDEN , 2023-00049, SEGUN ANEXOS .</t>
  </si>
  <si>
    <t>P/SUELDO FIJO NOVIEMBRE 2023 - PROG.13</t>
  </si>
  <si>
    <t>P/TRAMITE DE PENSION - NOV.2023 - PROG.01</t>
  </si>
  <si>
    <t>P/EMPLEADO TEMPORALES - NOV.2023 - PROG.01</t>
  </si>
  <si>
    <t>P/COMPENSACION SEGURIDAD - NOV.2023 - PROG.01</t>
  </si>
  <si>
    <t>P/CARACTER EVENTUAL - NOV.2023 - PROG.01</t>
  </si>
  <si>
    <t>P/SUPLENCIA - NOVIEMBRE 2023 - PROG.01</t>
  </si>
  <si>
    <t>P/INTERINATO - NOVIEMBRE 2023 - PROG.01</t>
  </si>
  <si>
    <t>P/PERIODO PROBATORIO - NOV.2023 - PROG.01</t>
  </si>
  <si>
    <t>P/PRIMA DE TRANSPORTE - NOV.2023 - PROG.01</t>
  </si>
  <si>
    <t>PAGO CORRESP. A GASTOS DE BOLETOS AEREOS HACIA ROATAN HONDURA REALIZADOS A TRAVES DE LA OFIC. DE COORDINACION PRESIDENCIAL (UNIDAD DE VIAJE OFICIALES) SEGUN ANEXOS.</t>
  </si>
  <si>
    <t>P/SUELDO FIJO NOVIEMBRE 2023 - PROG.11</t>
  </si>
  <si>
    <t>EDITORA BUHO, SRL</t>
  </si>
  <si>
    <t>SALDO SERVICIO DE IMPRESION DE 21,000 LIBROS, RD$2,870,355.90 MENOS AVANCE 20%,RD$925,519.40  PARA LA 25a. FIL STO. DGO. 2023. CONT. BS-0007677-202 PROC CULT-CCC-CP-2023-0002. SEGUN ANEXOS.</t>
  </si>
  <si>
    <t>TRANSFERENCIA A FAVOR DEL PANTEON DE LA PATRIA, CORRESPONDIENTE AL MES DE NOVIEMBRE 2023, SEGUN ANEXOS.</t>
  </si>
  <si>
    <t>TRANSFERENCIA A FAVOR DE CORPORACION ESTATAL DE RADIO Y TELEVISION (CERTV), CORRESPONDIENTE AL MES DE NOVIEMBRE 2023, PARA PAGO DE NOMINA Y APORTE PARA GASTOS ADMINISTRATIVOS Y ENERGIA ELECTRICA, SEGUN ANEXOS.</t>
  </si>
  <si>
    <t>P/SUELDO FIJO NOVIEMBRE 2023 - PROG.01</t>
  </si>
  <si>
    <t>PAGO HORAS EXTRAORDINARIAS SEPT. 2023</t>
  </si>
  <si>
    <t>SERVICIOS DE INTERNET MOVIL Y TELEFONICAS DE LAS FLOTAS DE ESTE MINIC., CORRESPONDIENTE AL MES DE OCTUBRE 2023, (TELEFNO LOCAL Y SERVICIOS DE INTERNET Y TELEVISION POR CABLE), SEGUN ANEXOS.</t>
  </si>
  <si>
    <t>INGENIERÍA ELECTROMECÁNICA Y CONSTRUCCIONES DINGECON, SRL</t>
  </si>
  <si>
    <t>SERVICIOS DE REPARACION DE GENERADOR ELECTRICO DEL EDIFICIO FIL Y REP. DEL SISTEMA DE FLOTA DE LLENADO DE TANQUE DE COMBUSTIBLE DEL MINIC. PROCESO CULT. UC-CD-2023-0120, ORDEN 2023-00315, SEGUN ANEXOS.</t>
  </si>
  <si>
    <t>SERVICIOS DE ENERGIA ELECTRICA DE ESTE MINISTERIO DE CULTURA Y SUS DEPENDENCIAS, CORRESPONDIENTE AL MES DE OCTUBRE 2023, SEGUN ANEXOS.</t>
  </si>
  <si>
    <t>PAGO VACACIONES A EX-EMPLEADOS-P01</t>
  </si>
  <si>
    <t>4PAGO VACACIONES A EX-EMPLEADOS-P0</t>
  </si>
  <si>
    <t>13/11/2023</t>
  </si>
  <si>
    <t>LEASING DE LA HISPANIOLA, SRL</t>
  </si>
  <si>
    <t>PAGO FACTURA No. B1500000679, POR SERVICIOS DE ALQUILER DE VEHICULOS PARA USO DE ESTE MINISTERIO DE CULTURA, PROCESO CULTURA-UC-CD-2023-0015, ORDEN DE COMPRA 2023-00045, SEGUN ANEXOS</t>
  </si>
  <si>
    <t>ACTIVIDADES CAOMA, SRL</t>
  </si>
  <si>
    <t>SERVICIOS DE ALQUILER CARPAS Y OTROS EQUIPOS PARA SER UTILIZADOS DENTRO DEL MARCO DE LA CELEBRACION DE LA FIL SANTO DOMINGO 2023, PROCESO CULTURA-UC-CD-2023-0088, ORDEN 2023-00286, MEDIANTE FACTS B1500001231 Y B1500001232, SEGUN ANEXOS</t>
  </si>
  <si>
    <t>SERVICIO DE ALQUILER DE GRUA DESDE LA ZONA COLONIAL HASTA BIENES NACIONALES, PROCESO DE COMPRA CULTURA-UC-CD-2023-0048, ORDEN 2023-00117, MEDIANTE FACTURA B1500001259, SEGUN ANEXOS</t>
  </si>
  <si>
    <t>14/11/2023</t>
  </si>
  <si>
    <t>BANDA DE MUSICA MUNICIPAL BY LUIS ANTONIO BELTRE</t>
  </si>
  <si>
    <t>TRANSFERENCIA A FAVOR DE LA BANDA DE MUSICA MUNICIPAL BY LUIS ANTONIO BELTRE- AZUA, CORRESPONDIENTE A LA SUBVENCION DEL MES DICIEMBRE. 2023, SEGUN ANEXOS</t>
  </si>
  <si>
    <t>TRANSFERENCIA A FAVOR DE LA BANDA MUSICA MUNICIPAL BY LUIS ANTONIO BELTRE-AZUA CORRESPONDIENTE A  LA REGALIA PASCUAL DEL MES DE DICIEMBRE 2023, SEGUN ANEXOS</t>
  </si>
  <si>
    <t>TRANSFERENCIA A FAVOR DE PROYECTOS CULTURALES, CORRESPONDIENTE AL MES DE NOVIEMBRE 2023</t>
  </si>
  <si>
    <t>TRANSFERENCIA A FAVOR DEL TEATRO ORQUESTAL DOMINICANO, CORRESPONDIENTE AL MES DE NOVIEMBRE 2023</t>
  </si>
  <si>
    <t>TRANSFERENCIA A FAVOR DEL CORO DE CAMARA KORIBE, CORRESPONDIENTE AL MES DE NOVIEMBRE 2023</t>
  </si>
  <si>
    <t>P/COMP. CUMPL. INDIC. MAP 2023 - P01 - ACTIVOS</t>
  </si>
  <si>
    <t>P/COMP. CUMPL. INDIC. MAP 2023 - P13 - ACTIVOS</t>
  </si>
  <si>
    <t>P/COMP. CUMPL. INDIC. MAP 2023 - P11 - ACTIVOS</t>
  </si>
  <si>
    <t>P/COMP. CUMPL. INDIC. MAP 2023 - P13 - INACTIVO</t>
  </si>
  <si>
    <t>P/COMP. CUMPL. INDIC. MAP 2023 - P11 - INACTIVO</t>
  </si>
  <si>
    <t>P/COMP. CUMPL. INDIC. MAP 2023 ADIC - P01 - ACTIVO</t>
  </si>
  <si>
    <t>P/COMP. CUMPL. INDIC. MAP 2023 ADIC - P13 - ACTIVO</t>
  </si>
  <si>
    <t>P/COMP. CUMPL. INDIC. MAP 2022 - P11</t>
  </si>
  <si>
    <t>15/11/2023</t>
  </si>
  <si>
    <t>TRANSFERENCIA A FAVOR DE LA   ACADEMIA DOMINICANA DE LA HISTORIA, CORRESPONDIENTE AL MES DE NOVIEMBRE 2023, SEGUN ANEXOS.</t>
  </si>
  <si>
    <t>TRANSFERENCIA   A FAVOR DE LA DIRECCION GENERAL DE CINE, POR CONCEPTO DE GASTOS CORRIENTES Y NOMINA DEL MES DE NOVIEMBRE 2023, SEGUN ANEXOS</t>
  </si>
  <si>
    <t>PAGO SERVICIOS DE RECOGIDA DE BASURA DE MINISTERIO DE CULT. Y SUS DEPENDENCIAS, CORRESPONDIENTE AL MES NOVIEMBRE 2023, SEGUN ANEXOS</t>
  </si>
  <si>
    <t>PAGO POR SERVICIOS DE AGUA POTABLE DE ESTE MINISTERIO DE CULTURA Y SUS DEPENDENCIAS CORRESPONDIENTE AL MES DE NOVIEMBRE 2023</t>
  </si>
  <si>
    <t>P/COMP. CUMPL. INDIC. MAP 2022 - P01 - INACTIVO</t>
  </si>
  <si>
    <t>P/COMP. CUMPL. INDIC. MAP 2023 - P01 - INACTIVO</t>
  </si>
  <si>
    <t>CONTRATACION DE CONTRUCCION EFIMERA, EQUIPAMIENTO DE PABELLONES Y AREAS EXTERIORES, PARA LA 25a. FIL STO. DGO.2023, CERT. CONT.BS-0008731-2023, ADENDUM 0012505-2023, PROC. CULT. CCC-CP-2023-0007, ORDEN 2023-00200, SEGUN ANEXOS.</t>
  </si>
  <si>
    <t>PINAET PARTNERS, SRL</t>
  </si>
  <si>
    <t>PAGO DE SERVICOS DE REP. CERREJERIA DE CAJAS FUENTES DE SEG. EN LA SEDE Y DEPENDENCIAS MINISTERIO, PROCESO-UC-CD-2023-00132 ORDEN 2023-00336, SEGUN ANEXOS.</t>
  </si>
  <si>
    <t>ADQUISICION DE CENTRO DE MESA, PARA ACTIVIDADES PREMIO ANUAL DE HISTORIA JOSE GABRIEL GARCIA 2022, EL 25 DE OCT. 2023, EN EL LOBY DE ESTE MINIC. PROC. CULT.DAF-CM-2023-0001, SEGUN ANEXOS.</t>
  </si>
  <si>
    <t>REPUESTOS CONSTANZA INFANTE, SRL</t>
  </si>
  <si>
    <t>SERVICIOS DE REPARACION DE ASIENTOS A VEHICULO DE LA FLOTILLA VEHICULAR DE ESTE MINIC. PROC. CULT. UC-CD-2023-0089, ORDEN 2023-00297, SEGUN ANEXOS.</t>
  </si>
  <si>
    <t>SERVICIOS DE IMPRESION DE LOGO Y LETRERO EN ACRILICO E INSTALACION Y DESINTALACION DE 2 TORRES DE 4 CARAS TAMAÑO 5X15 PIES, P/ SER UTILIZADOS EN LA 25a. FIL. STO.DGO. 2023, PROC. CULT. UC-CD-2023-0103, ORDEN 2023-00299, SEGUN ANEXOS.</t>
  </si>
  <si>
    <t>TRANSFERENCIA A FAVOR DE LA DIRECCION GENERAL DE CINE POR CONCEPTO DE REGALIA PASCUAL CORRESPONDIENTE AL 2023, SEGUN ANEXOS</t>
  </si>
  <si>
    <t>TRANSF. A FAVOR DEL PANTEON DE LA PATRIA , CORRESPONDIENTE A LA REGALIA PASCUAL DEL 2023 SEGUN ANEXOS.</t>
  </si>
  <si>
    <t>16/11/2023</t>
  </si>
  <si>
    <t>TIX, SRL</t>
  </si>
  <si>
    <t>PAGO POR CARGOS GENERADOS POR DESESTIMACION DE SERVICIO DE BOLETAS P/ EL XI FIT RD 2023, PROC. CULT. UC-CD-2023-0115, ORDEN 2023-00316, SEGUN ANEXOS.</t>
  </si>
  <si>
    <t>PAGO FINAL CERT. CONT. BS-0008566-2023, POR REALIZACION Y EJECUCION DE LA PRODUCCION GENERAL DE LA 25a.FIL.STO.DGO. 2023, DISEÑO Y MONTAJE DE VARIOS PABELLONES, PROC. CULT.CCC-PEOR-2023-0002, OR.2023-00154, SEGUN ANEXOS.</t>
  </si>
  <si>
    <t>PAGO FACT B1500000213 DE LA CERT BS-0008731-2023, ADENDUM BS-0012505-2023, PROCESO CULTURA-CCC-CP-2023-0007, POR CONCEPTO DE CONSTRUCCION EFIMERA, EQUIPAMIENTO DE PABELLONES Y AREAS EXTERIORES PARA LA 25a FIL SANTO DOMINGO 2023, SEGUN ANEXO, PAGO DE MOBIL</t>
  </si>
  <si>
    <t>21/11/2023</t>
  </si>
  <si>
    <t>LIS REPRESENTACIONES SRL</t>
  </si>
  <si>
    <t>SALDO CERT. DE CONT. BS-0009216-2023, ADENDUM BS-0012595-2023, MENOS AVANCE 20% CONTRATACION DE SERVICIOS DE CONTRUCCION EFIMERA, EQUIPAMIENTO DE PABELLONES Y AREAS EXTERIORES P/ LA 25a. FIL STO. DGO. 2023, SEGUN ANEXOS.</t>
  </si>
  <si>
    <t>TRANSFERENCIA A FAVOR DEL INSTITUTO DUARTINO, CORRESPONDIENTE A  LA REGALIA PASCUAL DEL  2023, SEGUN ANEXOS.</t>
  </si>
  <si>
    <t>TRANSFERENCIA A FAVOR DEL INSTITUTO DUARTINO, CORRESPONDIENTE A GASTOS CORRIENTES Y PAGO NOMINA DEL MES DE NOVIENBRE 2023, SEGUN ANEXOS.</t>
  </si>
  <si>
    <t>ANA MARIA PETRONILA HERNANDEZ PEGUERO</t>
  </si>
  <si>
    <t>PAGO FACT B1500000294, POR SERVICIOS DE NOTARIO PUBLICO PARA PREPARACION DE ACTOS DE COMPROBACION EN EL DISTRITO NACIONAL, PROCESO CULTURA-DAF-CM-2023-0004, ORDEN 2023-00089, SEGUN ANEXOS.</t>
  </si>
  <si>
    <t>PAGO POR SERVICIOS DE MANTENIMIENTOS DE VEHICULOS DE LA FLOTILLA DE ESTE MINISTERIO PROCESO, UC-CD-2023-00123, ORDEN 2023-00339 SEGUN ANEXOS.</t>
  </si>
  <si>
    <t>PAGO FACT B1500000366, POR SERVICIOS DE NOTARIO PUBLICO PARA EL LEVANTAMIENTO Y REPARACION DE ACTOS DE COMPROBACION EN EL DISTRITO NACIONAL. PROCESO CULTURA-DAF-CM-2023-0004. ORDEN 2023-00087 SEGUN ANEXOS.</t>
  </si>
  <si>
    <t>PERFORACIONES PIÑA, SRL</t>
  </si>
  <si>
    <t>AVANCE FACT.B1500000034   ADQUISICION   DE BOMBA SUMERGIBLE EN LA PLAZA DE LA CULTURA, PROC-CULT-UC-CD-2023-0060, ORDEN 2023-00228, SEGUN ANEXOS</t>
  </si>
  <si>
    <t>SALDO FACT.B1500000034 SERVICIOS DE PERFORACION DE POZO TUBULAR DE 50 A 60 PIES E INSTALACION DE BOMBA SUMERGIBLE EN LA PLAZA DE LA CULTURA, PROC-CULT-UC-CD-2023-0060, ORDEN 2023-00228, SEGUN ANEXOS.</t>
  </si>
  <si>
    <t>MARTÍNEZ TORRES TRAVELING, SRL</t>
  </si>
  <si>
    <t>SERVICIOS DE ALMUERZOS Y CENAS PARA EL PERSONAL CIVIL Y MILITAR DE ESTE MINIC. CONTRATO No.BS-0010796-2023 PROC. CULT.CCC-LPN-2023-0001, ORDEN 2023-00226, SEGUN ANEXOS.</t>
  </si>
  <si>
    <t>22/11/2023</t>
  </si>
  <si>
    <t>TRANSFERENCIA A FAVOR DEL ARCHIIVO GENERAL DE LA NACION (AGN), CORRESPONDIENTE A GASTOS Y PAGO DE NOMINA DEL MES DE NOVIEMBRE 2023</t>
  </si>
  <si>
    <t>TRANSFERENCIA A FAVOR DEL ARCHIVO GENERAL DE LA NACION (AGN), PARA CUBRIR GASTOS DE CAPITAL CORRESPONDIENTE AL MES DE NOVIEMBRE 2023</t>
  </si>
  <si>
    <t>TRANSFERENCIA A FAVOR DEL ARCHIIVO GENERAL DE LA NACION (AGN), CORRESPONDIENTE A REGALIA PASCUAL 2023</t>
  </si>
  <si>
    <t>P/REGALIA PERS.PROBATORIO 2023 - ACTIVO - PROG.01</t>
  </si>
  <si>
    <t>P/REGALIA FIJOS 2023 - INACTIVO - PROG.01</t>
  </si>
  <si>
    <t>P/REGALIA PERS.PROBATORIO 2023 - INACTIVO - PROG.01</t>
  </si>
  <si>
    <t>P/REGALIA EMP. TEMPORALES 2023 - INACTIVO - PROG.01</t>
  </si>
  <si>
    <t>23/11/2023</t>
  </si>
  <si>
    <t>P/REGALIA FIJA  2023 - ACTIVO - PROG.01</t>
  </si>
  <si>
    <t>P/REGALIA EMP. TEMPORALES 2023 - ACTIVO - PROG.01</t>
  </si>
  <si>
    <t>PAGO FACT. B1500029432 POR SERVICIOS DE AGUA Y BASURA DEL GRAN TEATRO DEL CEBAO, DEPENDENCIA DEL MINISTERIO DE CULTURA UBICADA EN LA REGION NORTE CORRESPONDIENTE AL MES OCTUBRE 2023, SEGUN ANEXOS.</t>
  </si>
  <si>
    <t>P/REGALIA FIJO 2023 - ACTIVO - PROG.11</t>
  </si>
  <si>
    <t>P/REGALIA FIJO 2023 - ACTIVO - PROG.13</t>
  </si>
  <si>
    <t>P/REGALIA TRAM.PENSION 2023 - ACTIVO - PROG.01</t>
  </si>
  <si>
    <t>P/REGALIA TRAM.PENSION 2023 - INACTIVO - PROG.01</t>
  </si>
  <si>
    <t>P/REGALIA FIJO 2023 - INACTIVO - PROG13</t>
  </si>
  <si>
    <t>P/REGALIA FIJO 2023 - INACTIVO - PROG.11</t>
  </si>
  <si>
    <t>CF CIRCUITO FERRETERO, SRL</t>
  </si>
  <si>
    <t>ADQUISICION DE PINTURA Y MATERIALES, UTILIZADOS EN EL MANTENIMIENTO DE VERJAS PERIMETRALES, PARA SER UTILIZADAS EN LA SEDE Y DEPENDENCIAS DE ESTE MINIC.PROC. CULT UC-CD-2023-0117, ORDEN 2023-00332, SEGUN ANEXOS.</t>
  </si>
  <si>
    <t>CENTRO AUTOMOTRIZ DURAN, SRL</t>
  </si>
  <si>
    <t>SERVICIOS DE MANTENIMIENTO PREVENTIVO A VEHICULOS DE LA FLOTILLA VEHICULAR DE ESTE MINIC. PROC. CULT.UC-CD-2023-0123, ORDEN 2023-00340, SEGUN NAEXOS.</t>
  </si>
  <si>
    <t>SERVICIOS DE IMPRESIONES DE MATERIALES PARA SER UTILIZADOS EN LA 25a. FIL STO. DGO.2023, PROC. CULT.DAF-CM-2023-0043, ORDEN 2023-00212, SEGUN ANEXOS.</t>
  </si>
  <si>
    <t>SERVICIOS NOTARIO PUBICO PARA   EL   LEVANTAMIENTO Y PREPARACION DE ACTOS DE COMPROBACION EN EL D.N, PREC- DAF-CM-2023-0022 ORDEN 2023-00169 SEGUN ANEXOS.</t>
  </si>
  <si>
    <t>PAGO FACT B1500000214, DE LA CERTF BS-0008731-2023, ADENDUM BS-0012505-2023, PROCESO CULTURA-CCC-CP-2023-0007,POR CONCEPTO DE CONTRATACION DE CONSTRUCCION EFIMERA, EQUIP DE PABELLONES Y AREAS EXTERIORES PARA LA 25a FIL 2023. PAGO IMPRESION Y MANT TECHO.</t>
  </si>
  <si>
    <t>PAGO FACTURA B1500029843, POR SEGURO DE SALUD COMPLEMENTARIO DE LOS EMPLEADOS DEL MINISTERIO DE CULTURA, CORRESPONDIENTE AL MES DE NOVIEMBRE 2023, SEGUN ANEXOS</t>
  </si>
  <si>
    <t>PAGO SERVICIOS DE ENERGIA ELECTRICA DE LAS DEPENDENCIAS DE ESTE MINISTERIO DE CULTURA EN LA REGION NORTE, CORRESPONDIENTE AL MES DE OCTUBRE 2023, SEGUN ANEXOS</t>
  </si>
  <si>
    <t>24/11/2023</t>
  </si>
  <si>
    <t>PAGO SERVICIOS TELEFONICOS Y FLOTAS DE ESTE MINC Y SUS DEPENDENCIAS. CORRESPONDIENTE AL MES DE OCTUBRE 2023 Y MES DE NOVIEMBRE 2023 DEL PATRONATO DE LA CIUDAD COLONIAL Y PANTEON DE LA PATRIA (SERV. LARGA DISTANCIA, TEL LOCAL, INTERNET Y TV POR CABLE). SEG</t>
  </si>
  <si>
    <t>BANDA MUNICIPAL DE MUSICA DE BANI</t>
  </si>
  <si>
    <t>TRANSFERENCIA A FAVOR DE BANDA DE MUSICA DE BANI, CORRESPONDIENTE A LA REGALIA PASCUAL 2023</t>
  </si>
  <si>
    <t>TRANSFERENCIA A FAVOR DE BANDA DE MUSICA DE BANI, CORRESPONDIENTE AL MES DE DICIEMBRE 2023</t>
  </si>
  <si>
    <t>PAGO FACTS B1500005357 Y B1500005362, POR SERVICIOS DE RECOGIDA DE BASURA DE LAS DEPENDENCIAS DE ESTE MINISTERIO DE CULTURA UBICADAS EN LA REGION NORTE, CORRESPONDIENTE AL MES DE NOVIEMBRE 2023, SEGUN ANEXOS</t>
  </si>
  <si>
    <t>27/11/2023</t>
  </si>
  <si>
    <t>P/REGALIA 2023 HEREDEROS - INACTIVOS - P11</t>
  </si>
  <si>
    <t>RESTAURANT LINA C POR A</t>
  </si>
  <si>
    <t>SERVICIO DE HOSPEDAJE PARA PERSONAS QUE ESTARAN ASISTIENDO A EVENTOS DEL MINISTERIO EN SANTO DOMINGO, PROCESO CULT., UC-CD-2023-0110, ORDEN 2023-00305, SEGUN ANEXOS.</t>
  </si>
  <si>
    <t>TRANSFERENCIA   A FAVOR DE LA BANDA DE MUSICA DE VICENTE NOBLE CORRESPONDIENTE   A LA REGALIA PASCUAL  2023</t>
  </si>
  <si>
    <t>DR AUTO, S.R.L.</t>
  </si>
  <si>
    <t>SERVICIO DE MANTENIMIENTO PREVENTIVO DE VEHICULOS PERTENECIENTE A LA FLOTILLA VEHICULAR DE ESTE MINIC. PROC. CULT. UC-CD-2023-00123, ORDEN 2023-00341.SEGUN ANEXOS.</t>
  </si>
  <si>
    <t>PAGO VIATICO DENTRO DEL PAIS NOV. 2023-P01</t>
  </si>
  <si>
    <t>PAGO VIATICO DENTRO DEL PAIS OCT. 2023-P01</t>
  </si>
  <si>
    <t>28/11/2023</t>
  </si>
  <si>
    <t>PAGO FACT. B1500005828 POR SERV. DE HOSPEDAJE P/ TELLERISTAS INT. PARA EL FESTIVAL INT. DE TEATRO 2023, PROCESO, UC-CD-2023-0122, ORDEN, 2023-00320 SEGUN ANEXOS</t>
  </si>
  <si>
    <t>PREVENTIONART J&amp;C, SRL</t>
  </si>
  <si>
    <t>ADQUISICION DE ROPA Y CALZADO DE PROTECCION PARA EL PERSONAL AUXILIAR Y DE MANTENIMIENTO DEL DPTO.DE SERVICIOS GENERALES DE ESTE MINIC. PROC. CULT. UC-CD-2023-0125, ORDEN 2023-00335, SEGUN ANEXOS.</t>
  </si>
  <si>
    <t>CTAV, SRL</t>
  </si>
  <si>
    <t>SERVICIOS DE ALQUILERES VARIOS PARA SER UTILIZADOS EN EL MONTAJE DE LA ENTREGA DE LOS PREMIOS PEDRO HENRIQUEZ UREÑA, EN EL MUSEO DE ARTE MODERNO, PROCESO CULTURA-DAF-CM-2022-0112, ORDEN 2023-00002, MEDIANTE FACTURA B1500000464, SEGUN ANEXOS</t>
  </si>
  <si>
    <t>PAGO FACT. No. B1500000118, POR SERVICIO DE MANTENIMIENTO DE TREN DELANTERO Y AIRE ACONDICIONADO A VEHICULO JEEP FORD EXPLORER, PLACA EG02526, PERTENECIENTE A LA FLOTILLA VEHICULAR DE ESTE MINISTERIO, PROCESO CULTURA-UC-CD-2023-00135, ORDEN 2023-00338, AN</t>
  </si>
  <si>
    <t>YONA YONEL DIESEL, SRL</t>
  </si>
  <si>
    <t>PAGO FACTURA B1500000331, POR SUMINISTRO DE GASOIL PARA PLANTAS ELECTRICAS DE LA SEDE Y DEPENDENCIAS DURANTE EL FESTIVAL INTERNACIONAL DE TEATRO 2023, PROCESO CULTURA-DAF-CM-2023-0059, ORDEN DE COMPRA CULTURA-2023-00326, SEGUN ANEXOS</t>
  </si>
  <si>
    <t>OICA C POR A</t>
  </si>
  <si>
    <t>3ER Y ULTIMO PAGO DEL CO. BS-0008732-2023, ADENDUM BS-0013093-2023, PROCESO CULTURA CCC-CP-2023-0007, POR CONCEPTO DE CONTRATACION DE CONSTRUCCION EFIMERA, EQUIPAMIENTO DE PABELLONES Y AREAS EXTERIORES PARA LA 25a FIL STO DGO 2023, MEDIANTE FACTURAS ANEXA</t>
  </si>
  <si>
    <t>29/11/2023</t>
  </si>
  <si>
    <t>TRANSFERENCIA A FAVOR DE (2) ASFL DEL SECTOR CULTURA, CORRESPONDIENTE SUBVENCION DEL MES DE JULIO 2023, SEGUN ANEXOS.</t>
  </si>
  <si>
    <t>TRANSFERENCIA A FAVOR DE (2) ASFL DEL SECTOR CULTURA, CORRESPONDIENTE SUBVENCION DEL MES DE AGOSTO 2023, SEGUN ANEXOS.</t>
  </si>
  <si>
    <t>TRANSFERENCIA A FAVOR DE (12) ASFL DEL SECTOR CULTURA, CORRESPONDIENTE SUBVENCION DEL MES DE OCTUBRE 2023, SEGUN ANEXOS.</t>
  </si>
  <si>
    <t>TRANSFERENCIA A FAVOR DE (42) ASFL DEL SECTOR CULTURAL, CORRESPONDIENTE A LA SUBVENCION DEL MES DE NOVIEMBRE  2023, SEGUN ANEXOS.</t>
  </si>
  <si>
    <t>PAGO BOLETOS AEREOS DE ESTE MINISTERIO DE CULTURA, REALIZADOS A TRAVES DE LA OFICINA DE COORDINACION PRESIDENCIAL (UNIDAD DE VIAJE OFICIALES) SEGUN ANEXOS.</t>
  </si>
  <si>
    <t>30/11/2023</t>
  </si>
  <si>
    <t>CONSTRUCTORA CRUZ MUÑOZ, SRL</t>
  </si>
  <si>
    <t>PAGO FACT B1500000110, DE CUB. 2, CORRESP. A LA CERT CO-0000850-2023, ADENDUM CO-0002361-2023 POR CONCEPTO DE LOTE I:REACOND. DEL PATIO SAGRADO DEL MUSEO DEL HOMBRE DOMINICANO Y LOTE II:READEC.TECHOS DE TALLERES DE CENADARTE,PROCESO CULTURA CCC-CP-2022, A</t>
  </si>
  <si>
    <t>PAGO FACTURAS Nos. B1500000183, B1500000184 Y B1500000179, POR SERVICIOS DE IMPRESIONES VARIAS PARA SER UTILIZADOS EN LA SEDE Y DEPENDENCIAS, PROCESO CULTURA-UC-CD-2023-0114, ORDEN DE COMPRA 2023-00308, SEGUN ANEXOS</t>
  </si>
  <si>
    <t>PAGO FACTURA B1500000957 A LA CERT DE CONTRATO BS-0010796-2023, POR SERVICIOS DE ALMUERZOS Y CENAS PARA EL PERSONAL CIVIL Y MILITAR DE ESTE MINISTERIO DE CULTURA Y SUS DEPENDENCIAS, CORRESPONDIENTE AL MES DE SEPTIEMBRE 2023, SEGUN ANEXOS</t>
  </si>
  <si>
    <t>P/REGALIA SEGURIDAD 2023 - ACTIVO - PROG.01</t>
  </si>
  <si>
    <t>P/REGALIA SEGURIAD 2023 - INACTIVO - PROG.01</t>
  </si>
  <si>
    <t>SERVICIOS DE ENERGIA ELECTRICA DE ESTE MINISTERIO Y SUS DEPENDENCIAS, CORRESPONDIENTE AL MES DE NOVIEMBRE 2023, SEGUN ANEXOS.</t>
  </si>
  <si>
    <t>DESDE EL 01 AL 30 DE NOVIEMBRE 2023</t>
  </si>
  <si>
    <t>En RD$2,128,614,899.73</t>
  </si>
  <si>
    <t>LISTADO DE LIBRAMIENTOS</t>
  </si>
  <si>
    <t xml:space="preserve">Ejecución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</si>
</sst>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9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5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2" borderId="1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/>
    </xf>
    <xf numFmtId="165" fontId="11" fillId="0" borderId="0" xfId="0" applyNumberFormat="1" applyFont="1" applyAlignment="1">
      <alignment vertical="center"/>
    </xf>
    <xf numFmtId="165" fontId="12" fillId="0" borderId="8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" fontId="12" fillId="0" borderId="8" xfId="0" applyNumberFormat="1" applyFont="1" applyBorder="1" applyAlignment="1">
      <alignment vertical="center"/>
    </xf>
    <xf numFmtId="0" fontId="0" fillId="5" borderId="0" xfId="0" applyFill="1"/>
    <xf numFmtId="0" fontId="13" fillId="5" borderId="0" xfId="0" applyFont="1" applyFill="1" applyAlignment="1">
      <alignment vertical="center" wrapText="1" readingOrder="1"/>
    </xf>
    <xf numFmtId="0" fontId="14" fillId="5" borderId="0" xfId="0" applyFont="1" applyFill="1" applyAlignment="1">
      <alignment vertical="center" wrapText="1" readingOrder="1"/>
    </xf>
    <xf numFmtId="4" fontId="0" fillId="0" borderId="0" xfId="0" applyNumberFormat="1" applyAlignment="1">
      <alignment vertical="center"/>
    </xf>
    <xf numFmtId="0" fontId="0" fillId="5" borderId="0" xfId="0" applyFill="1" applyAlignment="1">
      <alignment vertical="center"/>
    </xf>
    <xf numFmtId="40" fontId="0" fillId="0" borderId="0" xfId="0" applyNumberFormat="1" applyAlignment="1">
      <alignment vertical="center"/>
    </xf>
    <xf numFmtId="40" fontId="0" fillId="5" borderId="0" xfId="0" applyNumberFormat="1" applyFill="1"/>
    <xf numFmtId="0" fontId="6" fillId="0" borderId="0" xfId="0" applyFont="1" applyAlignment="1">
      <alignment horizontal="left" vertical="center"/>
    </xf>
    <xf numFmtId="4" fontId="0" fillId="5" borderId="0" xfId="0" applyNumberFormat="1" applyFill="1"/>
    <xf numFmtId="0" fontId="2" fillId="4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right" vertical="center"/>
    </xf>
    <xf numFmtId="40" fontId="17" fillId="4" borderId="12" xfId="0" applyNumberFormat="1" applyFont="1" applyFill="1" applyBorder="1" applyAlignment="1">
      <alignment horizontal="center" vertical="center"/>
    </xf>
    <xf numFmtId="14" fontId="0" fillId="0" borderId="12" xfId="0" applyNumberFormat="1" applyBorder="1" applyAlignment="1">
      <alignment horizontal="left" vertical="center"/>
    </xf>
    <xf numFmtId="0" fontId="0" fillId="0" borderId="12" xfId="0" applyBorder="1" applyAlignment="1">
      <alignment horizontal="right" vertical="center"/>
    </xf>
    <xf numFmtId="0" fontId="0" fillId="0" borderId="12" xfId="0" applyBorder="1" applyAlignment="1">
      <alignment horizontal="left" vertical="center" wrapText="1"/>
    </xf>
    <xf numFmtId="40" fontId="0" fillId="0" borderId="12" xfId="0" applyNumberFormat="1" applyBorder="1" applyAlignment="1">
      <alignment vertical="center"/>
    </xf>
    <xf numFmtId="0" fontId="0" fillId="0" borderId="12" xfId="0" applyBorder="1" applyAlignment="1">
      <alignment horizontal="left" vertical="center"/>
    </xf>
    <xf numFmtId="40" fontId="17" fillId="6" borderId="12" xfId="0" applyNumberFormat="1" applyFont="1" applyFill="1" applyBorder="1" applyAlignment="1">
      <alignment vertical="center"/>
    </xf>
    <xf numFmtId="0" fontId="0" fillId="5" borderId="0" xfId="0" applyFill="1" applyAlignment="1">
      <alignment horizontal="right" vertical="center"/>
    </xf>
    <xf numFmtId="0" fontId="0" fillId="5" borderId="0" xfId="0" applyFill="1" applyAlignment="1">
      <alignment horizontal="left" vertical="center"/>
    </xf>
    <xf numFmtId="40" fontId="0" fillId="5" borderId="0" xfId="0" applyNumberFormat="1" applyFill="1" applyAlignment="1">
      <alignment vertical="center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0" xfId="0" applyFont="1" applyFill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center" vertical="center" wrapText="1" readingOrder="1"/>
    </xf>
    <xf numFmtId="0" fontId="4" fillId="5" borderId="0" xfId="0" applyFont="1" applyFill="1" applyAlignment="1">
      <alignment horizontal="center" vertical="center" wrapText="1" readingOrder="1"/>
    </xf>
    <xf numFmtId="0" fontId="16" fillId="5" borderId="1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 wrapText="1"/>
    </xf>
    <xf numFmtId="164" fontId="7" fillId="2" borderId="6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 readingOrder="1"/>
    </xf>
    <xf numFmtId="0" fontId="18" fillId="5" borderId="0" xfId="0" applyFont="1" applyFill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589375</xdr:colOff>
      <xdr:row>0</xdr:row>
      <xdr:rowOff>231</xdr:rowOff>
    </xdr:from>
    <xdr:to>
      <xdr:col>7</xdr:col>
      <xdr:colOff>413133</xdr:colOff>
      <xdr:row>2</xdr:row>
      <xdr:rowOff>19388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2A9EB6F0-B564-48AE-9CC0-C5160EC1FD0E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6330" y="231"/>
          <a:ext cx="1217872" cy="6772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1297305</xdr:colOff>
      <xdr:row>1</xdr:row>
      <xdr:rowOff>24765</xdr:rowOff>
    </xdr:from>
    <xdr:to>
      <xdr:col>3</xdr:col>
      <xdr:colOff>2005965</xdr:colOff>
      <xdr:row>6</xdr:row>
      <xdr:rowOff>97156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B4164825-816E-478B-B991-83B6011B3B7D}"/>
            </a:ext>
          </a:extLst>
        </xdr:cNvPr>
        <xdr:cNvPicPr/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" t="8798" r="-398" b="-8798"/>
        <a:stretch>
          <a:fillRect/>
        </a:stretch>
      </xdr:blipFill>
      <xdr:spPr bwMode="auto">
        <a:xfrm>
          <a:off x="2373630" y="186690"/>
          <a:ext cx="2013585" cy="8820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468630</xdr:colOff>
      <xdr:row>145</xdr:row>
      <xdr:rowOff>83819</xdr:rowOff>
    </xdr:from>
    <xdr:to>
      <xdr:col>4</xdr:col>
      <xdr:colOff>742950</xdr:colOff>
      <xdr:row>151</xdr:row>
      <xdr:rowOff>55244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4DD5265-9337-4F21-8404-15039CBDEF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706" t="47577" r="56676" b="36409"/>
        <a:stretch/>
      </xdr:blipFill>
      <xdr:spPr>
        <a:xfrm>
          <a:off x="468630" y="81722594"/>
          <a:ext cx="7189470" cy="9944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german\AppData\Local\Microsoft\Windows\INetCache\Content.Outlook\6HW7TJN7\Ejecucion%20mensual%20Enero%20hasta%20Agsoto%202022%20UE0001.%20version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 mensual"/>
      <sheetName val="EJECUCION"/>
      <sheetName val="PRESUPUESTO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E2C4-4534-44EA-AFAE-0F618E153B4C}">
  <sheetPr>
    <tabColor theme="8" tint="0.39997558519241921"/>
  </sheetPr>
  <dimension ref="A1:R102"/>
  <sheetViews>
    <sheetView showGridLines="0" topLeftCell="D1" zoomScale="110" zoomScaleNormal="110" workbookViewId="0">
      <selection activeCell="M46" sqref="M46"/>
    </sheetView>
  </sheetViews>
  <sheetFormatPr baseColWidth="10" defaultColWidth="13.33203125" defaultRowHeight="12.75" x14ac:dyDescent="0.2"/>
  <cols>
    <col min="1" max="1" width="50.1640625" style="1" customWidth="1"/>
    <col min="2" max="2" width="14.83203125" style="1" bestFit="1" customWidth="1"/>
    <col min="3" max="3" width="15" style="1" bestFit="1" customWidth="1"/>
    <col min="4" max="4" width="13" style="1" bestFit="1" customWidth="1"/>
    <col min="5" max="5" width="12.5" style="1" bestFit="1" customWidth="1"/>
    <col min="6" max="6" width="12.83203125" style="1" bestFit="1" customWidth="1"/>
    <col min="7" max="7" width="11.5" style="1" customWidth="1"/>
    <col min="8" max="8" width="13.5" style="1" bestFit="1" customWidth="1"/>
    <col min="9" max="9" width="12.83203125" style="1" bestFit="1" customWidth="1"/>
    <col min="10" max="10" width="12.6640625" style="1" bestFit="1" customWidth="1"/>
    <col min="11" max="11" width="15.33203125" style="1" customWidth="1"/>
    <col min="12" max="12" width="13.6640625" style="1" bestFit="1" customWidth="1"/>
    <col min="13" max="13" width="13.5" style="1" bestFit="1" customWidth="1"/>
    <col min="14" max="14" width="13" style="1" bestFit="1" customWidth="1"/>
    <col min="15" max="15" width="9.1640625" style="1" customWidth="1"/>
    <col min="16" max="16" width="14.6640625" style="1" bestFit="1" customWidth="1"/>
    <col min="17" max="16384" width="13.33203125" style="1"/>
  </cols>
  <sheetData>
    <row r="1" spans="1:17" ht="39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7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7" ht="20.45" customHeight="1" x14ac:dyDescent="0.2">
      <c r="A3" s="56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7" ht="13.15" customHeight="1" x14ac:dyDescent="0.2">
      <c r="A4" s="54" t="s">
        <v>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7" ht="13.15" customHeight="1" x14ac:dyDescent="0.2">
      <c r="A5" s="58" t="s">
        <v>102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7" ht="15.75" customHeight="1" x14ac:dyDescent="0.2">
      <c r="A6" s="54" t="s">
        <v>314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7" ht="15.75" customHeight="1" x14ac:dyDescent="0.2">
      <c r="A7" s="57" t="s">
        <v>312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7" ht="15.75" x14ac:dyDescent="0.2">
      <c r="A8" s="54" t="s">
        <v>96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</row>
    <row r="9" spans="1:17" ht="25.5" customHeight="1" x14ac:dyDescent="0.2">
      <c r="A9" s="63" t="s">
        <v>2</v>
      </c>
      <c r="B9" s="64" t="s">
        <v>3</v>
      </c>
      <c r="C9" s="64" t="s">
        <v>4</v>
      </c>
      <c r="D9" s="66" t="s">
        <v>5</v>
      </c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8"/>
    </row>
    <row r="10" spans="1:17" x14ac:dyDescent="0.2">
      <c r="A10" s="63"/>
      <c r="B10" s="65"/>
      <c r="C10" s="65"/>
      <c r="D10" s="2" t="s">
        <v>6</v>
      </c>
      <c r="E10" s="2" t="s">
        <v>7</v>
      </c>
      <c r="F10" s="2" t="s">
        <v>8</v>
      </c>
      <c r="G10" s="2" t="s">
        <v>9</v>
      </c>
      <c r="H10" s="3" t="s">
        <v>10</v>
      </c>
      <c r="I10" s="2" t="s">
        <v>11</v>
      </c>
      <c r="J10" s="3" t="s">
        <v>12</v>
      </c>
      <c r="K10" s="2" t="s">
        <v>13</v>
      </c>
      <c r="L10" s="2" t="s">
        <v>14</v>
      </c>
      <c r="M10" s="2" t="s">
        <v>15</v>
      </c>
      <c r="N10" s="2" t="s">
        <v>16</v>
      </c>
      <c r="O10" s="3" t="s">
        <v>17</v>
      </c>
      <c r="P10" s="2" t="s">
        <v>18</v>
      </c>
    </row>
    <row r="11" spans="1:17" x14ac:dyDescent="0.2">
      <c r="A11" s="4" t="s">
        <v>19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7" x14ac:dyDescent="0.2">
      <c r="A12" s="5" t="s">
        <v>20</v>
      </c>
      <c r="B12" s="28">
        <f t="shared" ref="B12:C12" si="0">B13+B14+B17+B15+B16</f>
        <v>686419278</v>
      </c>
      <c r="C12" s="28">
        <f t="shared" si="0"/>
        <v>876662481.09000003</v>
      </c>
      <c r="D12" s="28">
        <f t="shared" ref="D12:N12" si="1">D13+D14+D17+D15+D16</f>
        <v>53936238.850000001</v>
      </c>
      <c r="E12" s="28">
        <f t="shared" si="1"/>
        <v>58596126.850000001</v>
      </c>
      <c r="F12" s="28">
        <f t="shared" si="1"/>
        <v>56531354.979999997</v>
      </c>
      <c r="G12" s="28">
        <f t="shared" si="1"/>
        <v>56449163.870000005</v>
      </c>
      <c r="H12" s="28">
        <f t="shared" si="1"/>
        <v>94742548.549999997</v>
      </c>
      <c r="I12" s="28">
        <f t="shared" si="1"/>
        <v>57893722.640000015</v>
      </c>
      <c r="J12" s="28">
        <f t="shared" si="1"/>
        <v>59676388.620000005</v>
      </c>
      <c r="K12" s="28">
        <f t="shared" si="1"/>
        <v>62246040.230000004</v>
      </c>
      <c r="L12" s="28">
        <f t="shared" si="1"/>
        <v>62271623.290000007</v>
      </c>
      <c r="M12" s="28">
        <f t="shared" si="1"/>
        <v>62603159.839999996</v>
      </c>
      <c r="N12" s="28">
        <f t="shared" si="1"/>
        <v>158351513.84</v>
      </c>
      <c r="O12" s="28">
        <f t="shared" ref="O12" si="2">O13+O14+O17+O15+O16</f>
        <v>0</v>
      </c>
      <c r="P12" s="28">
        <f>P13+P14+P17+P15+P16</f>
        <v>783297881.56000006</v>
      </c>
    </row>
    <row r="13" spans="1:17" x14ac:dyDescent="0.2">
      <c r="A13" s="7" t="s">
        <v>21</v>
      </c>
      <c r="B13" s="30">
        <v>509913115</v>
      </c>
      <c r="C13" s="30">
        <v>647178039.72000003</v>
      </c>
      <c r="D13" s="30">
        <v>45037759.060000002</v>
      </c>
      <c r="E13" s="30">
        <v>49253049.300000004</v>
      </c>
      <c r="F13" s="30">
        <v>47261956.93</v>
      </c>
      <c r="G13" s="30">
        <v>47175529.240000002</v>
      </c>
      <c r="H13" s="30">
        <v>47724834.540000007</v>
      </c>
      <c r="I13" s="30">
        <v>48370417.800000012</v>
      </c>
      <c r="J13" s="30">
        <v>49878421.480000004</v>
      </c>
      <c r="K13" s="30">
        <v>49974760.080000006</v>
      </c>
      <c r="L13" s="30">
        <v>52352856.900000006</v>
      </c>
      <c r="M13" s="30">
        <v>52368332.32</v>
      </c>
      <c r="N13" s="30">
        <v>100706989.38</v>
      </c>
      <c r="O13" s="30">
        <v>0</v>
      </c>
      <c r="P13" s="30">
        <f>D13+E13+F13+G13+H13+I13+J13+K13+L13+M13+N13+O13</f>
        <v>590104907.02999997</v>
      </c>
    </row>
    <row r="14" spans="1:17" x14ac:dyDescent="0.2">
      <c r="A14" s="7" t="s">
        <v>22</v>
      </c>
      <c r="B14" s="30">
        <v>105560404</v>
      </c>
      <c r="C14" s="30">
        <v>141798779</v>
      </c>
      <c r="D14" s="30">
        <v>2154000</v>
      </c>
      <c r="E14" s="30">
        <v>2428665</v>
      </c>
      <c r="F14" s="30">
        <v>2280292</v>
      </c>
      <c r="G14" s="30">
        <v>2239000</v>
      </c>
      <c r="H14" s="30">
        <v>39958623.679999992</v>
      </c>
      <c r="I14" s="30">
        <v>2350203</v>
      </c>
      <c r="J14" s="30">
        <v>2294000</v>
      </c>
      <c r="K14" s="30">
        <v>4781029.3599999994</v>
      </c>
      <c r="L14" s="30">
        <v>2294000</v>
      </c>
      <c r="M14" s="30">
        <v>2557764</v>
      </c>
      <c r="N14" s="30">
        <v>50006261.670000002</v>
      </c>
      <c r="O14" s="30">
        <v>0</v>
      </c>
      <c r="P14" s="30">
        <f t="shared" ref="P14:P37" si="3">D14+E14+F14+G14+H14+I14+J14+K14+L14+M14+N14+O14</f>
        <v>113343838.70999999</v>
      </c>
    </row>
    <row r="15" spans="1:17" x14ac:dyDescent="0.2">
      <c r="A15" s="9" t="s">
        <v>23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f t="shared" si="3"/>
        <v>0</v>
      </c>
      <c r="Q15" s="10"/>
    </row>
    <row r="16" spans="1:17" x14ac:dyDescent="0.2">
      <c r="A16" s="9" t="s">
        <v>24</v>
      </c>
      <c r="B16" s="30">
        <f>IFERROR(VLOOKUP(#REF!,[1]SIGEF!#REF!,15,0),0)</f>
        <v>0</v>
      </c>
      <c r="C16" s="30">
        <f>IFERROR(VLOOKUP(#REF!,[1]SIGEF!#REF!,15,0),0)</f>
        <v>0</v>
      </c>
      <c r="D16" s="30">
        <f>IFERROR(VLOOKUP(#REF!,[1]SIGEF!#REF!,15,0),0)</f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f t="shared" si="3"/>
        <v>0</v>
      </c>
    </row>
    <row r="17" spans="1:16" x14ac:dyDescent="0.2">
      <c r="A17" s="9" t="s">
        <v>25</v>
      </c>
      <c r="B17" s="30">
        <v>70945759</v>
      </c>
      <c r="C17" s="30">
        <v>87685662.370000005</v>
      </c>
      <c r="D17" s="30">
        <v>6744479.79</v>
      </c>
      <c r="E17" s="30">
        <v>6914412.5499999998</v>
      </c>
      <c r="F17" s="30">
        <v>6989106.0499999998</v>
      </c>
      <c r="G17" s="30">
        <v>7034634.6300000008</v>
      </c>
      <c r="H17" s="30">
        <v>7059090.3300000001</v>
      </c>
      <c r="I17" s="30">
        <v>7173101.8400000008</v>
      </c>
      <c r="J17" s="30">
        <v>7503967.1400000015</v>
      </c>
      <c r="K17" s="30">
        <v>7490250.7899999991</v>
      </c>
      <c r="L17" s="30">
        <v>7624766.3899999997</v>
      </c>
      <c r="M17" s="30">
        <v>7677063.5199999986</v>
      </c>
      <c r="N17" s="30">
        <v>7638262.79</v>
      </c>
      <c r="O17" s="30">
        <v>0</v>
      </c>
      <c r="P17" s="30">
        <f t="shared" si="3"/>
        <v>79849135.820000008</v>
      </c>
    </row>
    <row r="18" spans="1:16" x14ac:dyDescent="0.2">
      <c r="A18" s="5" t="s">
        <v>26</v>
      </c>
      <c r="B18" s="28">
        <f t="shared" ref="B18:C18" si="4">B19+B20+B21+B22+B23+B24+B25+B26+B27</f>
        <v>358123507</v>
      </c>
      <c r="C18" s="28">
        <f t="shared" si="4"/>
        <v>418345552.90999997</v>
      </c>
      <c r="D18" s="28">
        <f t="shared" ref="D18:N18" si="5">D19+D20+D21+D22+D23+D24+D25+D26+D27</f>
        <v>10602750.530000001</v>
      </c>
      <c r="E18" s="28">
        <f t="shared" si="5"/>
        <v>7727533.7599999998</v>
      </c>
      <c r="F18" s="28">
        <f t="shared" si="5"/>
        <v>25987342.060000002</v>
      </c>
      <c r="G18" s="28">
        <f t="shared" si="5"/>
        <v>14158921.500000002</v>
      </c>
      <c r="H18" s="28">
        <f t="shared" si="5"/>
        <v>12216993.159999998</v>
      </c>
      <c r="I18" s="28">
        <f t="shared" si="5"/>
        <v>15286305.879999997</v>
      </c>
      <c r="J18" s="28">
        <f t="shared" si="5"/>
        <v>21016709.030000001</v>
      </c>
      <c r="K18" s="28">
        <f t="shared" si="5"/>
        <v>50002260.759999998</v>
      </c>
      <c r="L18" s="28">
        <f t="shared" si="5"/>
        <v>22487533.509999998</v>
      </c>
      <c r="M18" s="28">
        <f t="shared" si="5"/>
        <v>94381397.040000007</v>
      </c>
      <c r="N18" s="28">
        <f t="shared" si="5"/>
        <v>61261156.430000007</v>
      </c>
      <c r="O18" s="28">
        <f t="shared" ref="O18:P18" si="6">O19+O20+O21+O22+O23+O24+O25+O26+O27</f>
        <v>0</v>
      </c>
      <c r="P18" s="28">
        <f t="shared" si="6"/>
        <v>335128903.65999997</v>
      </c>
    </row>
    <row r="19" spans="1:16" x14ac:dyDescent="0.2">
      <c r="A19" s="7" t="s">
        <v>27</v>
      </c>
      <c r="B19" s="30">
        <v>93400000</v>
      </c>
      <c r="C19" s="30">
        <v>97460364</v>
      </c>
      <c r="D19" s="30">
        <v>10602750.530000001</v>
      </c>
      <c r="E19" s="30">
        <v>6637965.7599999998</v>
      </c>
      <c r="F19" s="30">
        <v>5928002.2500000009</v>
      </c>
      <c r="G19" s="30">
        <v>6885385.5899999999</v>
      </c>
      <c r="H19" s="30">
        <v>6729854.5299999993</v>
      </c>
      <c r="I19" s="30">
        <v>7740919.7899999991</v>
      </c>
      <c r="J19" s="30">
        <v>7995577.1899999995</v>
      </c>
      <c r="K19" s="30">
        <v>7781089.0099999998</v>
      </c>
      <c r="L19" s="30">
        <v>8648291.709999999</v>
      </c>
      <c r="M19" s="30">
        <v>8976752.6899999995</v>
      </c>
      <c r="N19" s="30">
        <v>12928969.550000001</v>
      </c>
      <c r="O19" s="30">
        <v>0</v>
      </c>
      <c r="P19" s="30">
        <f t="shared" si="3"/>
        <v>90855558.599999979</v>
      </c>
    </row>
    <row r="20" spans="1:16" x14ac:dyDescent="0.2">
      <c r="A20" s="9" t="s">
        <v>28</v>
      </c>
      <c r="B20" s="30">
        <v>11900000</v>
      </c>
      <c r="C20" s="30">
        <v>19005681</v>
      </c>
      <c r="D20" s="30">
        <v>0</v>
      </c>
      <c r="E20" s="30">
        <v>441910</v>
      </c>
      <c r="F20" s="30">
        <v>0</v>
      </c>
      <c r="G20" s="30">
        <v>122248</v>
      </c>
      <c r="H20" s="30">
        <v>937061.01000000013</v>
      </c>
      <c r="I20" s="30">
        <v>355447.25</v>
      </c>
      <c r="J20" s="30">
        <v>3593565.6800000006</v>
      </c>
      <c r="K20" s="30">
        <v>502881.51</v>
      </c>
      <c r="L20" s="30">
        <v>2084206.08</v>
      </c>
      <c r="M20" s="30">
        <v>1802565.53</v>
      </c>
      <c r="N20" s="30">
        <v>4452525.8900000006</v>
      </c>
      <c r="O20" s="30">
        <v>0</v>
      </c>
      <c r="P20" s="30">
        <f t="shared" si="3"/>
        <v>14292410.950000001</v>
      </c>
    </row>
    <row r="21" spans="1:16" x14ac:dyDescent="0.2">
      <c r="A21" s="7" t="s">
        <v>29</v>
      </c>
      <c r="B21" s="30">
        <v>1200000</v>
      </c>
      <c r="C21" s="30">
        <v>35258000</v>
      </c>
      <c r="D21" s="30">
        <v>0</v>
      </c>
      <c r="E21" s="30">
        <v>38850</v>
      </c>
      <c r="F21" s="30">
        <v>94950</v>
      </c>
      <c r="G21" s="30">
        <v>140300</v>
      </c>
      <c r="H21" s="30">
        <v>116250</v>
      </c>
      <c r="I21" s="30">
        <v>5440800</v>
      </c>
      <c r="J21" s="30">
        <v>20650</v>
      </c>
      <c r="K21" s="30">
        <v>4800</v>
      </c>
      <c r="L21" s="30">
        <v>59650</v>
      </c>
      <c r="M21" s="30">
        <v>59400</v>
      </c>
      <c r="N21" s="30">
        <v>34135</v>
      </c>
      <c r="O21" s="30">
        <v>0</v>
      </c>
      <c r="P21" s="30">
        <f t="shared" si="3"/>
        <v>6009785</v>
      </c>
    </row>
    <row r="22" spans="1:16" x14ac:dyDescent="0.2">
      <c r="A22" s="7" t="s">
        <v>30</v>
      </c>
      <c r="B22" s="30">
        <v>0</v>
      </c>
      <c r="C22" s="30">
        <v>6482651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26400</v>
      </c>
      <c r="J22" s="30">
        <v>131250</v>
      </c>
      <c r="K22" s="30">
        <v>58000</v>
      </c>
      <c r="L22" s="30">
        <v>0</v>
      </c>
      <c r="M22" s="30">
        <v>4052402.32</v>
      </c>
      <c r="N22" s="30">
        <v>1943590.74</v>
      </c>
      <c r="O22" s="30">
        <v>0</v>
      </c>
      <c r="P22" s="30">
        <f t="shared" si="3"/>
        <v>6211643.0600000005</v>
      </c>
    </row>
    <row r="23" spans="1:16" x14ac:dyDescent="0.2">
      <c r="A23" s="7" t="s">
        <v>31</v>
      </c>
      <c r="B23" s="30">
        <v>29600000</v>
      </c>
      <c r="C23" s="30">
        <v>24988866</v>
      </c>
      <c r="D23" s="30">
        <v>0</v>
      </c>
      <c r="E23" s="30">
        <v>0</v>
      </c>
      <c r="F23" s="30">
        <v>45500</v>
      </c>
      <c r="G23" s="30">
        <v>629746.88</v>
      </c>
      <c r="H23" s="30">
        <v>0</v>
      </c>
      <c r="I23" s="30">
        <v>67627.539999999994</v>
      </c>
      <c r="J23" s="30">
        <v>1087233.28</v>
      </c>
      <c r="K23" s="30">
        <v>0</v>
      </c>
      <c r="L23" s="30">
        <v>4785252.5600000005</v>
      </c>
      <c r="M23" s="30">
        <v>2659070.87</v>
      </c>
      <c r="N23" s="30">
        <v>3060906.78</v>
      </c>
      <c r="O23" s="30">
        <v>0</v>
      </c>
      <c r="P23" s="30">
        <f t="shared" si="3"/>
        <v>12335337.91</v>
      </c>
    </row>
    <row r="24" spans="1:16" x14ac:dyDescent="0.2">
      <c r="A24" s="7" t="s">
        <v>32</v>
      </c>
      <c r="B24" s="30">
        <v>11500000</v>
      </c>
      <c r="C24" s="30">
        <v>9400508</v>
      </c>
      <c r="D24" s="30">
        <v>0</v>
      </c>
      <c r="E24" s="30">
        <v>608808</v>
      </c>
      <c r="F24" s="30">
        <v>800721.9</v>
      </c>
      <c r="G24" s="30">
        <v>763666.03</v>
      </c>
      <c r="H24" s="30">
        <v>588408.80000000005</v>
      </c>
      <c r="I24" s="30">
        <v>736009.35</v>
      </c>
      <c r="J24" s="30">
        <v>0</v>
      </c>
      <c r="K24" s="30">
        <v>1475747.02</v>
      </c>
      <c r="L24" s="30">
        <v>2128016.08</v>
      </c>
      <c r="M24" s="30">
        <v>766376.39</v>
      </c>
      <c r="N24" s="30">
        <v>772870.33</v>
      </c>
      <c r="O24" s="30">
        <v>0</v>
      </c>
      <c r="P24" s="30">
        <f t="shared" si="3"/>
        <v>8640623.8999999985</v>
      </c>
    </row>
    <row r="25" spans="1:16" ht="18" customHeight="1" x14ac:dyDescent="0.2">
      <c r="A25" s="9" t="s">
        <v>33</v>
      </c>
      <c r="B25" s="30">
        <v>13100000</v>
      </c>
      <c r="C25" s="30">
        <v>90483128.909999996</v>
      </c>
      <c r="D25" s="30">
        <v>0</v>
      </c>
      <c r="E25" s="30">
        <v>0</v>
      </c>
      <c r="F25" s="30">
        <v>279919.14</v>
      </c>
      <c r="G25" s="30">
        <v>119138.13</v>
      </c>
      <c r="H25" s="30">
        <v>1592584.33</v>
      </c>
      <c r="I25" s="30">
        <v>225574.5</v>
      </c>
      <c r="J25" s="30">
        <v>3601055.37</v>
      </c>
      <c r="K25" s="30">
        <v>27747907.539999999</v>
      </c>
      <c r="L25" s="30">
        <v>729171.08000000007</v>
      </c>
      <c r="M25" s="30">
        <v>24107535.23</v>
      </c>
      <c r="N25" s="30">
        <v>22841524.75</v>
      </c>
      <c r="O25" s="30">
        <v>0</v>
      </c>
      <c r="P25" s="30">
        <f t="shared" si="3"/>
        <v>81244410.069999993</v>
      </c>
    </row>
    <row r="26" spans="1:16" x14ac:dyDescent="0.2">
      <c r="A26" s="9" t="s">
        <v>34</v>
      </c>
      <c r="B26" s="30">
        <v>171623012</v>
      </c>
      <c r="C26" s="30">
        <v>106196663</v>
      </c>
      <c r="D26" s="30">
        <v>0</v>
      </c>
      <c r="E26" s="30">
        <v>0</v>
      </c>
      <c r="F26" s="30">
        <v>17198786.27</v>
      </c>
      <c r="G26" s="30">
        <v>3976378.47</v>
      </c>
      <c r="H26" s="30">
        <v>765609.69</v>
      </c>
      <c r="I26" s="30">
        <v>403468.25</v>
      </c>
      <c r="J26" s="30">
        <v>2799733.8</v>
      </c>
      <c r="K26" s="30">
        <v>10602427.99</v>
      </c>
      <c r="L26" s="30">
        <v>321963</v>
      </c>
      <c r="M26" s="30">
        <v>51764169.310000002</v>
      </c>
      <c r="N26" s="30">
        <v>9051876.1600000001</v>
      </c>
      <c r="O26" s="30">
        <v>0</v>
      </c>
      <c r="P26" s="30">
        <f t="shared" si="3"/>
        <v>96884412.939999998</v>
      </c>
    </row>
    <row r="27" spans="1:16" x14ac:dyDescent="0.2">
      <c r="A27" s="9" t="s">
        <v>35</v>
      </c>
      <c r="B27" s="30">
        <v>25800495</v>
      </c>
      <c r="C27" s="30">
        <v>29069691</v>
      </c>
      <c r="D27" s="30">
        <v>0</v>
      </c>
      <c r="E27" s="30">
        <v>0</v>
      </c>
      <c r="F27" s="30">
        <v>1639462.5</v>
      </c>
      <c r="G27" s="30">
        <v>1522058.4</v>
      </c>
      <c r="H27" s="30">
        <v>1487224.8</v>
      </c>
      <c r="I27" s="30">
        <v>290059.2</v>
      </c>
      <c r="J27" s="30">
        <v>1787643.71</v>
      </c>
      <c r="K27" s="30">
        <v>1829407.69</v>
      </c>
      <c r="L27" s="30">
        <v>3730983</v>
      </c>
      <c r="M27" s="30">
        <v>193124.7</v>
      </c>
      <c r="N27" s="30">
        <v>6174757.2300000004</v>
      </c>
      <c r="O27" s="30">
        <v>0</v>
      </c>
      <c r="P27" s="30">
        <f t="shared" si="3"/>
        <v>18654721.23</v>
      </c>
    </row>
    <row r="28" spans="1:16" x14ac:dyDescent="0.2">
      <c r="A28" s="5" t="s">
        <v>36</v>
      </c>
      <c r="B28" s="28">
        <f t="shared" ref="B28:C28" si="7">B37+B35+B34+B33+B32+B31+B30+B29+B36</f>
        <v>39175000</v>
      </c>
      <c r="C28" s="28">
        <f t="shared" si="7"/>
        <v>42171972</v>
      </c>
      <c r="D28" s="28">
        <f t="shared" ref="D28:N28" si="8">D37+D35+D34+D33+D32+D31+D30+D29+D36</f>
        <v>0</v>
      </c>
      <c r="E28" s="28">
        <f t="shared" si="8"/>
        <v>560583</v>
      </c>
      <c r="F28" s="28">
        <f t="shared" si="8"/>
        <v>877454.19</v>
      </c>
      <c r="G28" s="28">
        <f t="shared" si="8"/>
        <v>1393019.5299999998</v>
      </c>
      <c r="H28" s="28">
        <f t="shared" si="8"/>
        <v>3251088.58</v>
      </c>
      <c r="I28" s="28">
        <f t="shared" si="8"/>
        <v>1564006.18</v>
      </c>
      <c r="J28" s="28">
        <f t="shared" si="8"/>
        <v>7589484.830000001</v>
      </c>
      <c r="K28" s="28">
        <f t="shared" si="8"/>
        <v>806750.24</v>
      </c>
      <c r="L28" s="28">
        <f t="shared" si="8"/>
        <v>1208778.8400000001</v>
      </c>
      <c r="M28" s="28">
        <f t="shared" si="8"/>
        <v>8608999.4800000004</v>
      </c>
      <c r="N28" s="28">
        <f t="shared" si="8"/>
        <v>1093977.3799999999</v>
      </c>
      <c r="O28" s="28">
        <f t="shared" ref="O28:P28" si="9">O37+O35+O34+O33+O32+O31+O30+O29+O36</f>
        <v>0</v>
      </c>
      <c r="P28" s="28">
        <f t="shared" si="9"/>
        <v>26954142.25</v>
      </c>
    </row>
    <row r="29" spans="1:16" ht="10.9" customHeight="1" x14ac:dyDescent="0.2">
      <c r="A29" s="31" t="s">
        <v>37</v>
      </c>
      <c r="B29" s="30">
        <v>3000000</v>
      </c>
      <c r="C29" s="30">
        <v>4036136</v>
      </c>
      <c r="D29" s="30">
        <v>0</v>
      </c>
      <c r="E29" s="30">
        <v>23790</v>
      </c>
      <c r="F29" s="30">
        <v>250573.5</v>
      </c>
      <c r="G29" s="30">
        <v>285142.40000000002</v>
      </c>
      <c r="H29" s="30">
        <v>249541.28</v>
      </c>
      <c r="I29" s="30">
        <v>353024.17</v>
      </c>
      <c r="J29" s="30">
        <v>0</v>
      </c>
      <c r="K29" s="30">
        <v>0</v>
      </c>
      <c r="L29" s="30">
        <v>60095</v>
      </c>
      <c r="M29" s="30">
        <v>1063924.44</v>
      </c>
      <c r="N29" s="30">
        <v>5192</v>
      </c>
      <c r="O29" s="30">
        <v>0</v>
      </c>
      <c r="P29" s="30">
        <f t="shared" si="3"/>
        <v>2291282.79</v>
      </c>
    </row>
    <row r="30" spans="1:16" ht="10.9" customHeight="1" x14ac:dyDescent="0.2">
      <c r="A30" s="29" t="s">
        <v>38</v>
      </c>
      <c r="B30" s="30">
        <v>3700000</v>
      </c>
      <c r="C30" s="30">
        <v>1013847</v>
      </c>
      <c r="D30" s="30">
        <v>0</v>
      </c>
      <c r="E30" s="30">
        <v>0</v>
      </c>
      <c r="F30" s="30">
        <v>11862.19</v>
      </c>
      <c r="G30" s="30">
        <v>0</v>
      </c>
      <c r="H30" s="30">
        <v>401.2</v>
      </c>
      <c r="I30" s="30">
        <v>0</v>
      </c>
      <c r="J30" s="30">
        <v>0</v>
      </c>
      <c r="K30" s="30">
        <v>41300</v>
      </c>
      <c r="L30" s="30">
        <v>5187.8</v>
      </c>
      <c r="M30" s="30">
        <v>507164</v>
      </c>
      <c r="N30" s="30">
        <v>106936.78</v>
      </c>
      <c r="O30" s="30">
        <v>0</v>
      </c>
      <c r="P30" s="30">
        <f t="shared" si="3"/>
        <v>672851.97</v>
      </c>
    </row>
    <row r="31" spans="1:16" ht="10.9" customHeight="1" x14ac:dyDescent="0.2">
      <c r="A31" s="31" t="s">
        <v>39</v>
      </c>
      <c r="B31" s="30">
        <v>2550000</v>
      </c>
      <c r="C31" s="30">
        <v>3578302</v>
      </c>
      <c r="D31" s="30">
        <v>0</v>
      </c>
      <c r="E31" s="30">
        <v>25063.200000000001</v>
      </c>
      <c r="F31" s="30">
        <v>192462.5</v>
      </c>
      <c r="G31" s="30">
        <v>153016.5</v>
      </c>
      <c r="H31" s="30">
        <v>628845.6</v>
      </c>
      <c r="I31" s="30">
        <v>147150.04999999999</v>
      </c>
      <c r="J31" s="30">
        <v>670359.40999999992</v>
      </c>
      <c r="K31" s="30">
        <v>223315</v>
      </c>
      <c r="L31" s="30">
        <v>0</v>
      </c>
      <c r="M31" s="30">
        <v>131147.56</v>
      </c>
      <c r="N31" s="30">
        <v>0</v>
      </c>
      <c r="O31" s="30">
        <v>0</v>
      </c>
      <c r="P31" s="30">
        <f t="shared" si="3"/>
        <v>2171359.8199999998</v>
      </c>
    </row>
    <row r="32" spans="1:16" ht="10.9" customHeight="1" x14ac:dyDescent="0.2">
      <c r="A32" s="29" t="s">
        <v>40</v>
      </c>
      <c r="B32" s="30">
        <v>0</v>
      </c>
      <c r="C32" s="30">
        <v>53438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53437.599999999999</v>
      </c>
      <c r="N32" s="30">
        <v>0</v>
      </c>
      <c r="O32" s="30">
        <v>0</v>
      </c>
      <c r="P32" s="30">
        <f t="shared" si="3"/>
        <v>53437.599999999999</v>
      </c>
    </row>
    <row r="33" spans="1:16" ht="10.9" customHeight="1" x14ac:dyDescent="0.2">
      <c r="A33" s="31" t="s">
        <v>41</v>
      </c>
      <c r="B33" s="30">
        <v>850000</v>
      </c>
      <c r="C33" s="30">
        <v>390500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11436.12</v>
      </c>
      <c r="J33" s="30">
        <v>283336.56</v>
      </c>
      <c r="K33" s="30">
        <v>0</v>
      </c>
      <c r="L33" s="30">
        <v>11800</v>
      </c>
      <c r="M33" s="30">
        <v>0</v>
      </c>
      <c r="N33" s="30">
        <v>0</v>
      </c>
      <c r="O33" s="30">
        <v>0</v>
      </c>
      <c r="P33" s="30">
        <f t="shared" si="3"/>
        <v>306572.68</v>
      </c>
    </row>
    <row r="34" spans="1:16" x14ac:dyDescent="0.2">
      <c r="A34" s="31" t="s">
        <v>42</v>
      </c>
      <c r="B34" s="30">
        <v>1050000</v>
      </c>
      <c r="C34" s="30">
        <v>562548</v>
      </c>
      <c r="D34" s="30">
        <v>0</v>
      </c>
      <c r="E34" s="30">
        <v>0</v>
      </c>
      <c r="F34" s="30">
        <v>0</v>
      </c>
      <c r="G34" s="30">
        <v>1773.54</v>
      </c>
      <c r="H34" s="30">
        <v>10361.58</v>
      </c>
      <c r="I34" s="30">
        <v>0</v>
      </c>
      <c r="J34" s="30">
        <v>41911.24</v>
      </c>
      <c r="K34" s="30">
        <v>0</v>
      </c>
      <c r="L34" s="30">
        <v>22174.28</v>
      </c>
      <c r="M34" s="30">
        <v>18858.29</v>
      </c>
      <c r="N34" s="30">
        <v>23214.97</v>
      </c>
      <c r="O34" s="30">
        <v>0</v>
      </c>
      <c r="P34" s="30">
        <f t="shared" si="3"/>
        <v>118293.9</v>
      </c>
    </row>
    <row r="35" spans="1:16" ht="16.5" x14ac:dyDescent="0.2">
      <c r="A35" s="31" t="s">
        <v>43</v>
      </c>
      <c r="B35" s="30">
        <v>18650000</v>
      </c>
      <c r="C35" s="30">
        <v>16358982</v>
      </c>
      <c r="D35" s="30">
        <v>0</v>
      </c>
      <c r="E35" s="30">
        <v>0</v>
      </c>
      <c r="F35" s="30">
        <v>81774</v>
      </c>
      <c r="G35" s="30">
        <v>4233.84</v>
      </c>
      <c r="H35" s="30">
        <v>832585.87000000011</v>
      </c>
      <c r="I35" s="30">
        <v>265498.23</v>
      </c>
      <c r="J35" s="30">
        <v>5158411.3800000008</v>
      </c>
      <c r="K35" s="30">
        <v>12154</v>
      </c>
      <c r="L35" s="30">
        <v>512682.67</v>
      </c>
      <c r="M35" s="30">
        <v>5373698.1000000006</v>
      </c>
      <c r="N35" s="30">
        <v>832137.56</v>
      </c>
      <c r="O35" s="30">
        <v>0</v>
      </c>
      <c r="P35" s="30">
        <f t="shared" si="3"/>
        <v>13073175.65</v>
      </c>
    </row>
    <row r="36" spans="1:16" ht="16.5" x14ac:dyDescent="0.2">
      <c r="A36" s="31" t="s">
        <v>44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f t="shared" si="3"/>
        <v>0</v>
      </c>
    </row>
    <row r="37" spans="1:16" x14ac:dyDescent="0.2">
      <c r="A37" s="29" t="s">
        <v>45</v>
      </c>
      <c r="B37" s="30">
        <v>9375000</v>
      </c>
      <c r="C37" s="30">
        <v>16178219</v>
      </c>
      <c r="D37" s="30">
        <v>0</v>
      </c>
      <c r="E37" s="30">
        <v>511729.8</v>
      </c>
      <c r="F37" s="30">
        <v>340782</v>
      </c>
      <c r="G37" s="30">
        <v>948853.25</v>
      </c>
      <c r="H37" s="30">
        <v>1529353.05</v>
      </c>
      <c r="I37" s="30">
        <v>786897.60999999987</v>
      </c>
      <c r="J37" s="30">
        <v>1435466.24</v>
      </c>
      <c r="K37" s="30">
        <v>529981.24</v>
      </c>
      <c r="L37" s="30">
        <v>596839.09</v>
      </c>
      <c r="M37" s="30">
        <v>1460769.49</v>
      </c>
      <c r="N37" s="30">
        <v>126496.06999999999</v>
      </c>
      <c r="O37" s="30">
        <v>0</v>
      </c>
      <c r="P37" s="30">
        <f t="shared" si="3"/>
        <v>8267167.8400000008</v>
      </c>
    </row>
    <row r="38" spans="1:16" x14ac:dyDescent="0.2">
      <c r="A38" s="27" t="s">
        <v>46</v>
      </c>
      <c r="B38" s="28">
        <f t="shared" ref="B38:C38" si="10">B39+B40+B42+B44+B45+B46+B41+B43</f>
        <v>974874451</v>
      </c>
      <c r="C38" s="28">
        <f t="shared" si="10"/>
        <v>1012274451</v>
      </c>
      <c r="D38" s="28">
        <f t="shared" ref="D38:N38" si="11">D39+D40+D42+D44+D45+D46+D41+D43</f>
        <v>37292319.659999996</v>
      </c>
      <c r="E38" s="28">
        <f t="shared" si="11"/>
        <v>91426945.659999996</v>
      </c>
      <c r="F38" s="28">
        <f t="shared" si="11"/>
        <v>84410510.549999997</v>
      </c>
      <c r="G38" s="28">
        <f t="shared" si="11"/>
        <v>52544311.399999999</v>
      </c>
      <c r="H38" s="28">
        <f t="shared" si="11"/>
        <v>91401626.729999989</v>
      </c>
      <c r="I38" s="28">
        <f t="shared" si="11"/>
        <v>83210931.359999999</v>
      </c>
      <c r="J38" s="28">
        <f t="shared" si="11"/>
        <v>71751172.400000006</v>
      </c>
      <c r="K38" s="28">
        <f t="shared" si="11"/>
        <v>72246255.689999998</v>
      </c>
      <c r="L38" s="28">
        <f t="shared" si="11"/>
        <v>150516049.31999999</v>
      </c>
      <c r="M38" s="28">
        <f t="shared" si="11"/>
        <v>78313972.420000002</v>
      </c>
      <c r="N38" s="28">
        <f t="shared" si="11"/>
        <v>101710765.69</v>
      </c>
      <c r="O38" s="28">
        <f t="shared" ref="O38:P38" si="12">O39+O40+O42+O44+O45+O46+O41+O43</f>
        <v>0</v>
      </c>
      <c r="P38" s="28">
        <f t="shared" si="12"/>
        <v>914824860.88</v>
      </c>
    </row>
    <row r="39" spans="1:16" x14ac:dyDescent="0.2">
      <c r="A39" s="31" t="s">
        <v>47</v>
      </c>
      <c r="B39" s="30">
        <v>143667917</v>
      </c>
      <c r="C39" s="30">
        <v>110067917</v>
      </c>
      <c r="D39" s="30">
        <v>1350000</v>
      </c>
      <c r="E39" s="30">
        <v>6207956.7400000002</v>
      </c>
      <c r="F39" s="30">
        <v>15668580.15</v>
      </c>
      <c r="G39" s="30">
        <v>5595956.7400000002</v>
      </c>
      <c r="H39" s="30">
        <v>4835290.07</v>
      </c>
      <c r="I39" s="30">
        <v>12645956.700000001</v>
      </c>
      <c r="J39" s="30">
        <v>5039956.74</v>
      </c>
      <c r="K39" s="30">
        <v>5528290.0300000003</v>
      </c>
      <c r="L39" s="30">
        <v>3252090.08</v>
      </c>
      <c r="M39" s="30">
        <v>11602756.76</v>
      </c>
      <c r="N39" s="30">
        <v>8020090.04</v>
      </c>
      <c r="O39" s="30">
        <v>0</v>
      </c>
      <c r="P39" s="30">
        <f t="shared" ref="P39:P75" si="13">D39+E39+F39+G39+H39+I39+J39+K39+L39+M39+N39+O39</f>
        <v>79746924.050000012</v>
      </c>
    </row>
    <row r="40" spans="1:16" ht="16.5" x14ac:dyDescent="0.2">
      <c r="A40" s="31" t="s">
        <v>48</v>
      </c>
      <c r="B40" s="30">
        <v>414308934</v>
      </c>
      <c r="C40" s="30">
        <v>485308934</v>
      </c>
      <c r="D40" s="30">
        <v>22184197</v>
      </c>
      <c r="E40" s="30">
        <v>33152072.259999998</v>
      </c>
      <c r="F40" s="30">
        <v>44107361.740000002</v>
      </c>
      <c r="G40" s="30">
        <v>33147877</v>
      </c>
      <c r="H40" s="30">
        <v>33147877</v>
      </c>
      <c r="I40" s="30">
        <v>33147877</v>
      </c>
      <c r="J40" s="30">
        <v>33147877</v>
      </c>
      <c r="K40" s="30">
        <v>33147877</v>
      </c>
      <c r="L40" s="30">
        <v>104147877</v>
      </c>
      <c r="M40" s="30">
        <v>33147877</v>
      </c>
      <c r="N40" s="30">
        <v>49346279</v>
      </c>
      <c r="O40" s="30">
        <v>0</v>
      </c>
      <c r="P40" s="30">
        <f t="shared" si="13"/>
        <v>451825049</v>
      </c>
    </row>
    <row r="41" spans="1:16" ht="16.5" x14ac:dyDescent="0.2">
      <c r="A41" s="31" t="s">
        <v>49</v>
      </c>
      <c r="B41" s="30">
        <f>IFERROR(VLOOKUP(#REF!,[1]SIGEF!#REF!,15,0),0)</f>
        <v>0</v>
      </c>
      <c r="C41" s="30">
        <f>IFERROR(VLOOKUP(#REF!,[1]SIGEF!#REF!,15,0),0)</f>
        <v>0</v>
      </c>
      <c r="D41" s="30">
        <f>IFERROR(VLOOKUP(#REF!,[1]SIGEF!#REF!,15,0),0)</f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f t="shared" si="13"/>
        <v>0</v>
      </c>
    </row>
    <row r="42" spans="1:16" ht="16.5" x14ac:dyDescent="0.2">
      <c r="A42" s="31" t="s">
        <v>50</v>
      </c>
      <c r="B42" s="30">
        <v>169657636</v>
      </c>
      <c r="C42" s="30">
        <v>169657636</v>
      </c>
      <c r="D42" s="30">
        <v>13272260</v>
      </c>
      <c r="E42" s="30">
        <v>13272260</v>
      </c>
      <c r="F42" s="30">
        <v>13272260</v>
      </c>
      <c r="G42" s="30">
        <v>13272260</v>
      </c>
      <c r="H42" s="30">
        <v>13272260</v>
      </c>
      <c r="I42" s="30">
        <v>13272260</v>
      </c>
      <c r="J42" s="30">
        <v>13272260</v>
      </c>
      <c r="K42" s="30">
        <v>13272260</v>
      </c>
      <c r="L42" s="30">
        <v>13272260</v>
      </c>
      <c r="M42" s="30">
        <v>13272260</v>
      </c>
      <c r="N42" s="30">
        <v>23662770</v>
      </c>
      <c r="O42" s="30">
        <v>0</v>
      </c>
      <c r="P42" s="30">
        <f t="shared" si="13"/>
        <v>156385370</v>
      </c>
    </row>
    <row r="43" spans="1:16" ht="16.5" x14ac:dyDescent="0.2">
      <c r="A43" s="31" t="s">
        <v>51</v>
      </c>
      <c r="B43" s="30">
        <f>IFERROR(VLOOKUP(#REF!,[1]SIGEF!#REF!,15,0),0)</f>
        <v>0</v>
      </c>
      <c r="C43" s="30">
        <f>IFERROR(VLOOKUP(#REF!,[1]SIGEF!#REF!,15,0),0)</f>
        <v>0</v>
      </c>
      <c r="D43" s="30">
        <f>IFERROR(VLOOKUP(#REF!,[1]SIGEF!#REF!,15,0),0)</f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f t="shared" si="13"/>
        <v>0</v>
      </c>
    </row>
    <row r="44" spans="1:16" x14ac:dyDescent="0.2">
      <c r="A44" s="7" t="s">
        <v>52</v>
      </c>
      <c r="B44" s="30">
        <f>IFERROR(VLOOKUP(#REF!,[1]SIGEF!#REF!,15,0),0)</f>
        <v>0</v>
      </c>
      <c r="C44" s="30">
        <f>IFERROR(VLOOKUP(#REF!,[1]SIGEF!#REF!,15,0),0)</f>
        <v>0</v>
      </c>
      <c r="D44" s="30">
        <f>IFERROR(VLOOKUP(#REF!,[1]SIGEF!#REF!,15,0),0)</f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f t="shared" si="13"/>
        <v>0</v>
      </c>
    </row>
    <row r="45" spans="1:16" x14ac:dyDescent="0.2">
      <c r="A45" s="9" t="s">
        <v>53</v>
      </c>
      <c r="B45" s="30">
        <v>11556832</v>
      </c>
      <c r="C45" s="30">
        <v>11556832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11552744.58</v>
      </c>
      <c r="M45" s="30">
        <v>0</v>
      </c>
      <c r="N45" s="30">
        <v>0</v>
      </c>
      <c r="O45" s="30">
        <v>0</v>
      </c>
      <c r="P45" s="30">
        <f t="shared" si="13"/>
        <v>11552744.58</v>
      </c>
    </row>
    <row r="46" spans="1:16" ht="16.5" x14ac:dyDescent="0.2">
      <c r="A46" s="9" t="s">
        <v>54</v>
      </c>
      <c r="B46" s="30">
        <v>235683132</v>
      </c>
      <c r="C46" s="30">
        <v>235683132</v>
      </c>
      <c r="D46" s="30">
        <v>485862.66</v>
      </c>
      <c r="E46" s="30">
        <v>38794656.659999996</v>
      </c>
      <c r="F46" s="30">
        <v>11362308.66</v>
      </c>
      <c r="G46" s="30">
        <v>528217.65999999992</v>
      </c>
      <c r="H46" s="30">
        <v>40146199.659999996</v>
      </c>
      <c r="I46" s="30">
        <v>24144837.66</v>
      </c>
      <c r="J46" s="30">
        <v>20291078.66</v>
      </c>
      <c r="K46" s="30">
        <v>20297828.66</v>
      </c>
      <c r="L46" s="30">
        <v>18291077.66</v>
      </c>
      <c r="M46" s="30">
        <v>20291078.66</v>
      </c>
      <c r="N46" s="30">
        <v>20681626.649999999</v>
      </c>
      <c r="O46" s="30">
        <v>0</v>
      </c>
      <c r="P46" s="30">
        <f t="shared" si="13"/>
        <v>215314773.24999997</v>
      </c>
    </row>
    <row r="47" spans="1:16" s="12" customFormat="1" ht="15" x14ac:dyDescent="0.2">
      <c r="A47" s="5" t="s">
        <v>55</v>
      </c>
      <c r="B47" s="28">
        <f t="shared" ref="B47:C47" si="14">SUM(B48:B53)</f>
        <v>45000000</v>
      </c>
      <c r="C47" s="28">
        <f t="shared" si="14"/>
        <v>45000000</v>
      </c>
      <c r="D47" s="28">
        <f t="shared" ref="D47:N47" si="15">SUM(D48:D53)</f>
        <v>3750000</v>
      </c>
      <c r="E47" s="28">
        <f t="shared" si="15"/>
        <v>3750000</v>
      </c>
      <c r="F47" s="28">
        <f t="shared" si="15"/>
        <v>3750000</v>
      </c>
      <c r="G47" s="28">
        <f t="shared" si="15"/>
        <v>3750000</v>
      </c>
      <c r="H47" s="28">
        <f t="shared" si="15"/>
        <v>3750000</v>
      </c>
      <c r="I47" s="28">
        <f t="shared" si="15"/>
        <v>3750000</v>
      </c>
      <c r="J47" s="28">
        <f t="shared" si="15"/>
        <v>3750000</v>
      </c>
      <c r="K47" s="28">
        <f t="shared" si="15"/>
        <v>3750000</v>
      </c>
      <c r="L47" s="28">
        <f t="shared" si="15"/>
        <v>3750000</v>
      </c>
      <c r="M47" s="28">
        <f t="shared" si="15"/>
        <v>3750000</v>
      </c>
      <c r="N47" s="28">
        <f t="shared" si="15"/>
        <v>3750000</v>
      </c>
      <c r="O47" s="28">
        <f t="shared" ref="O47:P47" si="16">SUM(O48:O53)</f>
        <v>0</v>
      </c>
      <c r="P47" s="28">
        <f t="shared" si="16"/>
        <v>41250000</v>
      </c>
    </row>
    <row r="48" spans="1:16" x14ac:dyDescent="0.2">
      <c r="A48" s="9" t="s">
        <v>56</v>
      </c>
      <c r="B48" s="30">
        <f>IFERROR(VLOOKUP(#REF!,[1]SIGEF!#REF!,15,0),0)</f>
        <v>0</v>
      </c>
      <c r="C48" s="30">
        <f>IFERROR(VLOOKUP(#REF!,[1]SIGEF!#REF!,15,0),0)</f>
        <v>0</v>
      </c>
      <c r="D48" s="30">
        <f>IFERROR(VLOOKUP(#REF!,[1]SIGEF!#REF!,15,0),0)</f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f t="shared" si="13"/>
        <v>0</v>
      </c>
    </row>
    <row r="49" spans="1:16" ht="16.5" x14ac:dyDescent="0.2">
      <c r="A49" s="9" t="s">
        <v>57</v>
      </c>
      <c r="B49" s="30">
        <v>45000000</v>
      </c>
      <c r="C49" s="30">
        <v>45000000</v>
      </c>
      <c r="D49" s="30">
        <v>3750000</v>
      </c>
      <c r="E49" s="30">
        <v>3750000</v>
      </c>
      <c r="F49" s="30">
        <v>3750000</v>
      </c>
      <c r="G49" s="30">
        <v>3750000</v>
      </c>
      <c r="H49" s="30">
        <v>3750000</v>
      </c>
      <c r="I49" s="30">
        <v>3750000</v>
      </c>
      <c r="J49" s="30">
        <v>3750000</v>
      </c>
      <c r="K49" s="30">
        <v>3750000</v>
      </c>
      <c r="L49" s="30">
        <v>3750000</v>
      </c>
      <c r="M49" s="30">
        <v>3750000</v>
      </c>
      <c r="N49" s="30">
        <v>3750000</v>
      </c>
      <c r="O49" s="30">
        <v>0</v>
      </c>
      <c r="P49" s="30">
        <f t="shared" si="13"/>
        <v>41250000</v>
      </c>
    </row>
    <row r="50" spans="1:16" ht="16.5" x14ac:dyDescent="0.2">
      <c r="A50" s="9" t="s">
        <v>58</v>
      </c>
      <c r="B50" s="30">
        <f>IFERROR(VLOOKUP(#REF!,[1]SIGEF!#REF!,15,0),0)</f>
        <v>0</v>
      </c>
      <c r="C50" s="30">
        <f>IFERROR(VLOOKUP(#REF!,[1]SIGEF!#REF!,15,0),0)</f>
        <v>0</v>
      </c>
      <c r="D50" s="30">
        <f>IFERROR(VLOOKUP(#REF!,[1]SIGEF!#REF!,15,0),0)</f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f t="shared" si="13"/>
        <v>0</v>
      </c>
    </row>
    <row r="51" spans="1:16" ht="16.5" x14ac:dyDescent="0.2">
      <c r="A51" s="9" t="s">
        <v>59</v>
      </c>
      <c r="B51" s="30">
        <f>IFERROR(VLOOKUP(#REF!,[1]SIGEF!#REF!,15,0),0)</f>
        <v>0</v>
      </c>
      <c r="C51" s="30">
        <f>IFERROR(VLOOKUP(#REF!,[1]SIGEF!#REF!,15,0),0)</f>
        <v>0</v>
      </c>
      <c r="D51" s="30">
        <f>IFERROR(VLOOKUP(#REF!,[1]SIGEF!#REF!,15,0),0)</f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f t="shared" si="13"/>
        <v>0</v>
      </c>
    </row>
    <row r="52" spans="1:16" x14ac:dyDescent="0.2">
      <c r="A52" s="9" t="s">
        <v>60</v>
      </c>
      <c r="B52" s="30">
        <f>IFERROR(VLOOKUP(#REF!,[1]SIGEF!#REF!,15,0),0)</f>
        <v>0</v>
      </c>
      <c r="C52" s="30">
        <f>IFERROR(VLOOKUP(#REF!,[1]SIGEF!#REF!,15,0),0)</f>
        <v>0</v>
      </c>
      <c r="D52" s="30">
        <f>IFERROR(VLOOKUP(#REF!,[1]SIGEF!#REF!,15,0),0)</f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f t="shared" si="13"/>
        <v>0</v>
      </c>
    </row>
    <row r="53" spans="1:16" ht="16.5" x14ac:dyDescent="0.2">
      <c r="A53" s="9" t="s">
        <v>61</v>
      </c>
      <c r="B53" s="30">
        <f>IFERROR(VLOOKUP(#REF!,[1]SIGEF!#REF!,15,0),0)</f>
        <v>0</v>
      </c>
      <c r="C53" s="30">
        <f>IFERROR(VLOOKUP(#REF!,[1]SIGEF!#REF!,15,0),0)</f>
        <v>0</v>
      </c>
      <c r="D53" s="30">
        <f>IFERROR(VLOOKUP(#REF!,[1]SIGEF!#REF!,15,0),0)</f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f t="shared" si="13"/>
        <v>0</v>
      </c>
    </row>
    <row r="54" spans="1:16" ht="16.149999999999999" customHeight="1" x14ac:dyDescent="0.2">
      <c r="A54" s="5" t="s">
        <v>62</v>
      </c>
      <c r="B54" s="28">
        <f t="shared" ref="B54:H54" si="17">B55+B56+B58+B59+B60+B62+B57+B63+B61</f>
        <v>16683253</v>
      </c>
      <c r="C54" s="28">
        <f t="shared" si="17"/>
        <v>21626612</v>
      </c>
      <c r="D54" s="28">
        <f t="shared" si="17"/>
        <v>0</v>
      </c>
      <c r="E54" s="28">
        <f t="shared" si="17"/>
        <v>83999.94</v>
      </c>
      <c r="F54" s="28">
        <f t="shared" si="17"/>
        <v>1007573.3200000001</v>
      </c>
      <c r="G54" s="28">
        <f t="shared" si="17"/>
        <v>451324.84</v>
      </c>
      <c r="H54" s="28">
        <f t="shared" si="17"/>
        <v>1082360.7999999998</v>
      </c>
      <c r="I54" s="28">
        <f t="shared" ref="I54:N54" si="18">I55+I56+I58+I59+I60+I62+I57+I63+I61</f>
        <v>232497.32000000004</v>
      </c>
      <c r="J54" s="28">
        <f t="shared" si="18"/>
        <v>565756.23</v>
      </c>
      <c r="K54" s="28">
        <f t="shared" si="18"/>
        <v>387169.8</v>
      </c>
      <c r="L54" s="28">
        <f t="shared" si="18"/>
        <v>1373384.53</v>
      </c>
      <c r="M54" s="28">
        <f t="shared" si="18"/>
        <v>2028062.4800000002</v>
      </c>
      <c r="N54" s="28">
        <f t="shared" si="18"/>
        <v>1322229.1099999999</v>
      </c>
      <c r="O54" s="28">
        <f t="shared" ref="O54:P54" si="19">O55+O56+O58+O59+O60+O62+O57+O63+O61</f>
        <v>0</v>
      </c>
      <c r="P54" s="28">
        <f t="shared" si="19"/>
        <v>8534358.370000001</v>
      </c>
    </row>
    <row r="55" spans="1:16" x14ac:dyDescent="0.2">
      <c r="A55" s="7" t="s">
        <v>63</v>
      </c>
      <c r="B55" s="30">
        <v>7700000</v>
      </c>
      <c r="C55" s="30">
        <v>11471599</v>
      </c>
      <c r="D55" s="30">
        <v>0</v>
      </c>
      <c r="E55" s="30">
        <v>83999.94</v>
      </c>
      <c r="F55" s="30">
        <v>16620.259999999998</v>
      </c>
      <c r="G55" s="30">
        <v>449200.84</v>
      </c>
      <c r="H55" s="30">
        <v>1004903.1199999999</v>
      </c>
      <c r="I55" s="30">
        <v>14999.98</v>
      </c>
      <c r="J55" s="30">
        <v>0</v>
      </c>
      <c r="K55" s="30">
        <v>174769.8</v>
      </c>
      <c r="L55" s="30">
        <v>1300908.3800000001</v>
      </c>
      <c r="M55" s="30">
        <v>901471.44000000006</v>
      </c>
      <c r="N55" s="30">
        <v>1275029.1099999999</v>
      </c>
      <c r="O55" s="30">
        <v>0</v>
      </c>
      <c r="P55" s="30">
        <f t="shared" ref="P55:P60" si="20">D55+E55+F55+G55+H55+I55+J55+K55+L55+M55+N55+O55</f>
        <v>5221902.87</v>
      </c>
    </row>
    <row r="56" spans="1:16" ht="16.5" x14ac:dyDescent="0.2">
      <c r="A56" s="9" t="s">
        <v>64</v>
      </c>
      <c r="B56" s="30">
        <v>3970000</v>
      </c>
      <c r="C56" s="30">
        <v>3967628</v>
      </c>
      <c r="D56" s="30">
        <v>0</v>
      </c>
      <c r="E56" s="30">
        <v>0</v>
      </c>
      <c r="F56" s="30">
        <v>990953.06</v>
      </c>
      <c r="G56" s="30">
        <v>2124</v>
      </c>
      <c r="H56" s="30">
        <v>77457.679999999993</v>
      </c>
      <c r="I56" s="30">
        <v>0</v>
      </c>
      <c r="J56" s="30">
        <v>340376.23</v>
      </c>
      <c r="K56" s="30">
        <v>0</v>
      </c>
      <c r="L56" s="30">
        <v>0</v>
      </c>
      <c r="M56" s="30">
        <v>875973.20000000007</v>
      </c>
      <c r="N56" s="30">
        <v>0</v>
      </c>
      <c r="O56" s="30">
        <v>0</v>
      </c>
      <c r="P56" s="30">
        <f t="shared" si="20"/>
        <v>2286884.17</v>
      </c>
    </row>
    <row r="57" spans="1:16" x14ac:dyDescent="0.2">
      <c r="A57" s="9" t="s">
        <v>65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f t="shared" si="20"/>
        <v>0</v>
      </c>
    </row>
    <row r="58" spans="1:16" x14ac:dyDescent="0.2">
      <c r="A58" s="9" t="s">
        <v>66</v>
      </c>
      <c r="B58" s="30">
        <v>0</v>
      </c>
      <c r="C58" s="30">
        <v>31165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f t="shared" si="20"/>
        <v>0</v>
      </c>
    </row>
    <row r="59" spans="1:16" x14ac:dyDescent="0.2">
      <c r="A59" s="9" t="s">
        <v>67</v>
      </c>
      <c r="B59" s="30">
        <v>5013253</v>
      </c>
      <c r="C59" s="30">
        <v>5956220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217497.34000000003</v>
      </c>
      <c r="J59" s="30">
        <v>225380</v>
      </c>
      <c r="K59" s="30">
        <v>212400</v>
      </c>
      <c r="L59" s="30">
        <v>72476.149999999994</v>
      </c>
      <c r="M59" s="30">
        <v>250617.84</v>
      </c>
      <c r="N59" s="30">
        <v>47200</v>
      </c>
      <c r="O59" s="30">
        <v>0</v>
      </c>
      <c r="P59" s="30">
        <f t="shared" si="20"/>
        <v>1025571.3300000001</v>
      </c>
    </row>
    <row r="60" spans="1:16" ht="10.9" customHeight="1" x14ac:dyDescent="0.2">
      <c r="A60" s="9" t="s">
        <v>68</v>
      </c>
      <c r="B60" s="30">
        <v>0</v>
      </c>
      <c r="C60" s="30">
        <v>200000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f t="shared" si="20"/>
        <v>0</v>
      </c>
    </row>
    <row r="61" spans="1:16" ht="10.9" customHeight="1" x14ac:dyDescent="0.2">
      <c r="A61" s="7" t="s">
        <v>69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f t="shared" si="13"/>
        <v>0</v>
      </c>
    </row>
    <row r="62" spans="1:16" ht="10.9" customHeight="1" x14ac:dyDescent="0.2">
      <c r="A62" s="7" t="s">
        <v>70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f t="shared" si="13"/>
        <v>0</v>
      </c>
    </row>
    <row r="63" spans="1:16" ht="18" customHeight="1" x14ac:dyDescent="0.2">
      <c r="A63" s="9" t="s">
        <v>71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f t="shared" si="13"/>
        <v>0</v>
      </c>
    </row>
    <row r="64" spans="1:16" x14ac:dyDescent="0.2">
      <c r="A64" s="13" t="s">
        <v>72</v>
      </c>
      <c r="B64" s="28">
        <f t="shared" ref="B64:C64" si="21">B65+B66+B67+B68</f>
        <v>0</v>
      </c>
      <c r="C64" s="28">
        <f t="shared" si="21"/>
        <v>25249700</v>
      </c>
      <c r="D64" s="28">
        <f t="shared" ref="D64:N64" si="22">D65+D66+D67+D68</f>
        <v>0</v>
      </c>
      <c r="E64" s="28">
        <f t="shared" si="22"/>
        <v>0</v>
      </c>
      <c r="F64" s="28">
        <f t="shared" si="22"/>
        <v>0</v>
      </c>
      <c r="G64" s="28">
        <f t="shared" si="22"/>
        <v>0</v>
      </c>
      <c r="H64" s="28">
        <f t="shared" si="22"/>
        <v>0</v>
      </c>
      <c r="I64" s="28">
        <f t="shared" si="22"/>
        <v>2117906.81</v>
      </c>
      <c r="J64" s="28">
        <f t="shared" si="22"/>
        <v>0</v>
      </c>
      <c r="K64" s="28">
        <f t="shared" si="22"/>
        <v>1219408.33</v>
      </c>
      <c r="L64" s="28">
        <f t="shared" si="22"/>
        <v>1456492.37</v>
      </c>
      <c r="M64" s="28">
        <f t="shared" si="22"/>
        <v>13180428.409999998</v>
      </c>
      <c r="N64" s="28">
        <f t="shared" si="22"/>
        <v>650517.09</v>
      </c>
      <c r="O64" s="28">
        <f t="shared" ref="O64:P64" si="23">O65+O66+O67+O68</f>
        <v>0</v>
      </c>
      <c r="P64" s="28">
        <f t="shared" si="23"/>
        <v>18624753.009999998</v>
      </c>
    </row>
    <row r="65" spans="1:16" x14ac:dyDescent="0.2">
      <c r="A65" s="7" t="s">
        <v>73</v>
      </c>
      <c r="B65" s="30">
        <v>0</v>
      </c>
      <c r="C65" s="30">
        <v>22534756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1534918.08</v>
      </c>
      <c r="J65" s="30">
        <v>0</v>
      </c>
      <c r="K65" s="30">
        <v>1219408.33</v>
      </c>
      <c r="L65" s="30">
        <v>0</v>
      </c>
      <c r="M65" s="30">
        <v>13180428.409999998</v>
      </c>
      <c r="N65" s="30">
        <v>0</v>
      </c>
      <c r="O65" s="30">
        <v>0</v>
      </c>
      <c r="P65" s="30">
        <f t="shared" si="13"/>
        <v>15934754.819999998</v>
      </c>
    </row>
    <row r="66" spans="1:16" x14ac:dyDescent="0.2">
      <c r="A66" s="7" t="s">
        <v>74</v>
      </c>
      <c r="B66" s="30">
        <v>0</v>
      </c>
      <c r="C66" s="30">
        <v>2714944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582988.73</v>
      </c>
      <c r="J66" s="30">
        <v>0</v>
      </c>
      <c r="K66" s="30">
        <v>0</v>
      </c>
      <c r="L66" s="30">
        <v>1456492.37</v>
      </c>
      <c r="M66" s="30">
        <v>0</v>
      </c>
      <c r="N66" s="30">
        <v>650517.09</v>
      </c>
      <c r="O66" s="30">
        <v>0</v>
      </c>
      <c r="P66" s="30">
        <f t="shared" si="13"/>
        <v>2689998.19</v>
      </c>
    </row>
    <row r="67" spans="1:16" ht="19.149999999999999" customHeight="1" x14ac:dyDescent="0.2">
      <c r="A67" s="9" t="s">
        <v>75</v>
      </c>
      <c r="B67" s="30">
        <f>IFERROR(VLOOKUP(#REF!,[1]SIGEF!#REF!,15,0),0)</f>
        <v>0</v>
      </c>
      <c r="C67" s="30">
        <f>IFERROR(VLOOKUP(#REF!,[1]SIGEF!#REF!,15,0),0)</f>
        <v>0</v>
      </c>
      <c r="D67" s="30">
        <f>IFERROR(VLOOKUP(#REF!,[1]SIGEF!#REF!,15,0),0)</f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f t="shared" si="13"/>
        <v>0</v>
      </c>
    </row>
    <row r="68" spans="1:16" ht="17.45" customHeight="1" x14ac:dyDescent="0.2">
      <c r="A68" s="9" t="s">
        <v>76</v>
      </c>
      <c r="B68" s="30">
        <f>IFERROR(VLOOKUP(#REF!,[1]SIGEF!#REF!,15,0),0)</f>
        <v>0</v>
      </c>
      <c r="C68" s="30">
        <f>IFERROR(VLOOKUP(#REF!,[1]SIGEF!#REF!,15,0),0)</f>
        <v>0</v>
      </c>
      <c r="D68" s="30">
        <f>IFERROR(VLOOKUP(#REF!,[1]SIGEF!#REF!,15,0),0)</f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f t="shared" si="13"/>
        <v>0</v>
      </c>
    </row>
    <row r="69" spans="1:16" ht="18" customHeight="1" x14ac:dyDescent="0.2">
      <c r="A69" s="5" t="s">
        <v>77</v>
      </c>
      <c r="B69" s="28">
        <f t="shared" ref="B69:C69" si="24">SUM(B70:B71)</f>
        <v>0</v>
      </c>
      <c r="C69" s="28">
        <f t="shared" si="24"/>
        <v>0</v>
      </c>
      <c r="D69" s="28">
        <f t="shared" ref="D69:N69" si="25">SUM(D70:D71)</f>
        <v>0</v>
      </c>
      <c r="E69" s="28">
        <f t="shared" si="25"/>
        <v>0</v>
      </c>
      <c r="F69" s="28">
        <f t="shared" si="25"/>
        <v>0</v>
      </c>
      <c r="G69" s="28">
        <f t="shared" si="25"/>
        <v>0</v>
      </c>
      <c r="H69" s="28">
        <f t="shared" si="25"/>
        <v>0</v>
      </c>
      <c r="I69" s="28">
        <f t="shared" si="25"/>
        <v>0</v>
      </c>
      <c r="J69" s="28">
        <f t="shared" si="25"/>
        <v>0</v>
      </c>
      <c r="K69" s="28">
        <f t="shared" si="25"/>
        <v>0</v>
      </c>
      <c r="L69" s="28">
        <f t="shared" si="25"/>
        <v>0</v>
      </c>
      <c r="M69" s="28">
        <f t="shared" si="25"/>
        <v>0</v>
      </c>
      <c r="N69" s="28">
        <f t="shared" si="25"/>
        <v>0</v>
      </c>
      <c r="O69" s="28">
        <f t="shared" ref="O69:P69" si="26">SUM(O70:O71)</f>
        <v>0</v>
      </c>
      <c r="P69" s="28">
        <f t="shared" si="26"/>
        <v>0</v>
      </c>
    </row>
    <row r="70" spans="1:16" ht="12.6" customHeight="1" x14ac:dyDescent="0.2">
      <c r="A70" s="7" t="s">
        <v>78</v>
      </c>
      <c r="B70" s="30">
        <f>IFERROR(VLOOKUP(#REF!,[1]SIGEF!#REF!,15,0),0)</f>
        <v>0</v>
      </c>
      <c r="C70" s="30">
        <f>IFERROR(VLOOKUP(#REF!,[1]SIGEF!#REF!,15,0),0)</f>
        <v>0</v>
      </c>
      <c r="D70" s="30">
        <f>IFERROR(VLOOKUP(#REF!,[1]SIGEF!#REF!,15,0),0)</f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f t="shared" si="13"/>
        <v>0</v>
      </c>
    </row>
    <row r="71" spans="1:16" ht="18.600000000000001" customHeight="1" x14ac:dyDescent="0.2">
      <c r="A71" s="9" t="s">
        <v>79</v>
      </c>
      <c r="B71" s="30">
        <f>IFERROR(VLOOKUP(#REF!,[1]SIGEF!#REF!,15,0),0)</f>
        <v>0</v>
      </c>
      <c r="C71" s="30">
        <f>IFERROR(VLOOKUP(#REF!,[1]SIGEF!#REF!,15,0),0)</f>
        <v>0</v>
      </c>
      <c r="D71" s="30">
        <f>IFERROR(VLOOKUP(#REF!,[1]SIGEF!#REF!,15,0),0)</f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f t="shared" si="13"/>
        <v>0</v>
      </c>
    </row>
    <row r="72" spans="1:16" ht="19.899999999999999" customHeight="1" x14ac:dyDescent="0.2">
      <c r="A72" s="13" t="s">
        <v>80</v>
      </c>
      <c r="B72" s="28">
        <f t="shared" ref="B72:C72" si="27">SUM(B73:B75)</f>
        <v>0</v>
      </c>
      <c r="C72" s="28">
        <f t="shared" si="27"/>
        <v>0</v>
      </c>
      <c r="D72" s="28">
        <f t="shared" ref="D72:N72" si="28">SUM(D73:D75)</f>
        <v>0</v>
      </c>
      <c r="E72" s="28">
        <f t="shared" si="28"/>
        <v>0</v>
      </c>
      <c r="F72" s="28">
        <f t="shared" si="28"/>
        <v>0</v>
      </c>
      <c r="G72" s="28">
        <f t="shared" si="28"/>
        <v>0</v>
      </c>
      <c r="H72" s="28">
        <f t="shared" si="28"/>
        <v>0</v>
      </c>
      <c r="I72" s="28">
        <f t="shared" si="28"/>
        <v>0</v>
      </c>
      <c r="J72" s="28">
        <f t="shared" si="28"/>
        <v>0</v>
      </c>
      <c r="K72" s="28">
        <f t="shared" si="28"/>
        <v>0</v>
      </c>
      <c r="L72" s="28">
        <f t="shared" si="28"/>
        <v>0</v>
      </c>
      <c r="M72" s="28">
        <f t="shared" si="28"/>
        <v>0</v>
      </c>
      <c r="N72" s="28">
        <f t="shared" si="28"/>
        <v>0</v>
      </c>
      <c r="O72" s="28">
        <f t="shared" ref="O72:P72" si="29">SUM(O73:O75)</f>
        <v>0</v>
      </c>
      <c r="P72" s="28">
        <f t="shared" si="29"/>
        <v>0</v>
      </c>
    </row>
    <row r="73" spans="1:16" x14ac:dyDescent="0.2">
      <c r="A73" s="9" t="s">
        <v>81</v>
      </c>
      <c r="B73" s="30">
        <f>IFERROR(VLOOKUP(#REF!,[1]SIGEF!#REF!,15,0),0)</f>
        <v>0</v>
      </c>
      <c r="C73" s="30">
        <f>IFERROR(VLOOKUP(#REF!,[1]SIGEF!#REF!,15,0),0)</f>
        <v>0</v>
      </c>
      <c r="D73" s="30">
        <f>IFERROR(VLOOKUP(#REF!,[1]SIGEF!#REF!,15,0),0)</f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f t="shared" si="13"/>
        <v>0</v>
      </c>
    </row>
    <row r="74" spans="1:16" x14ac:dyDescent="0.2">
      <c r="A74" s="9" t="s">
        <v>82</v>
      </c>
      <c r="B74" s="30">
        <f>IFERROR(VLOOKUP(#REF!,[1]SIGEF!#REF!,15,0),0)</f>
        <v>0</v>
      </c>
      <c r="C74" s="30">
        <f>IFERROR(VLOOKUP(#REF!,[1]SIGEF!#REF!,15,0),0)</f>
        <v>0</v>
      </c>
      <c r="D74" s="30">
        <f>IFERROR(VLOOKUP(#REF!,[1]SIGEF!#REF!,15,0),0)</f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f t="shared" si="13"/>
        <v>0</v>
      </c>
    </row>
    <row r="75" spans="1:16" ht="16.5" x14ac:dyDescent="0.2">
      <c r="A75" s="9" t="s">
        <v>83</v>
      </c>
      <c r="B75" s="30">
        <f>IFERROR(VLOOKUP(#REF!,[1]SIGEF!#REF!,15,0),0)</f>
        <v>0</v>
      </c>
      <c r="C75" s="30">
        <f>IFERROR(VLOOKUP(#REF!,[1]SIGEF!#REF!,15,0),0)</f>
        <v>0</v>
      </c>
      <c r="D75" s="30">
        <f>IFERROR(VLOOKUP(#REF!,[1]SIGEF!#REF!,15,0),0)</f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f t="shared" si="13"/>
        <v>0</v>
      </c>
    </row>
    <row r="76" spans="1:16" x14ac:dyDescent="0.2">
      <c r="A76" s="4" t="s">
        <v>84</v>
      </c>
      <c r="B76" s="32">
        <f t="shared" ref="B76:C76" si="30">+B77+B80+B83</f>
        <v>0</v>
      </c>
      <c r="C76" s="32">
        <f t="shared" si="30"/>
        <v>0</v>
      </c>
      <c r="D76" s="32">
        <f t="shared" ref="D76:N76" si="31">+D77+D80+D83</f>
        <v>0</v>
      </c>
      <c r="E76" s="32">
        <f t="shared" si="31"/>
        <v>0</v>
      </c>
      <c r="F76" s="32">
        <f t="shared" si="31"/>
        <v>0</v>
      </c>
      <c r="G76" s="32">
        <f t="shared" si="31"/>
        <v>0</v>
      </c>
      <c r="H76" s="32">
        <f t="shared" si="31"/>
        <v>0</v>
      </c>
      <c r="I76" s="32">
        <f t="shared" si="31"/>
        <v>0</v>
      </c>
      <c r="J76" s="32">
        <f t="shared" si="31"/>
        <v>0</v>
      </c>
      <c r="K76" s="32">
        <f t="shared" si="31"/>
        <v>0</v>
      </c>
      <c r="L76" s="32">
        <f t="shared" si="31"/>
        <v>0</v>
      </c>
      <c r="M76" s="32">
        <f t="shared" si="31"/>
        <v>0</v>
      </c>
      <c r="N76" s="32">
        <f t="shared" si="31"/>
        <v>0</v>
      </c>
      <c r="O76" s="32">
        <f t="shared" ref="O76:P76" si="32">+O77+O80+O83</f>
        <v>0</v>
      </c>
      <c r="P76" s="32">
        <f t="shared" si="32"/>
        <v>0</v>
      </c>
    </row>
    <row r="77" spans="1:16" x14ac:dyDescent="0.2">
      <c r="A77" s="5" t="s">
        <v>85</v>
      </c>
      <c r="B77" s="28">
        <f t="shared" ref="B77:C77" si="33">SUM(B78:B79)</f>
        <v>0</v>
      </c>
      <c r="C77" s="28">
        <f t="shared" si="33"/>
        <v>0</v>
      </c>
      <c r="D77" s="28">
        <f t="shared" ref="D77:N77" si="34">SUM(D78:D79)</f>
        <v>0</v>
      </c>
      <c r="E77" s="28">
        <f t="shared" si="34"/>
        <v>0</v>
      </c>
      <c r="F77" s="28">
        <f t="shared" si="34"/>
        <v>0</v>
      </c>
      <c r="G77" s="28">
        <f t="shared" si="34"/>
        <v>0</v>
      </c>
      <c r="H77" s="28">
        <f t="shared" si="34"/>
        <v>0</v>
      </c>
      <c r="I77" s="28">
        <f t="shared" si="34"/>
        <v>0</v>
      </c>
      <c r="J77" s="28">
        <f t="shared" si="34"/>
        <v>0</v>
      </c>
      <c r="K77" s="28">
        <f t="shared" si="34"/>
        <v>0</v>
      </c>
      <c r="L77" s="28">
        <f t="shared" si="34"/>
        <v>0</v>
      </c>
      <c r="M77" s="28">
        <f t="shared" si="34"/>
        <v>0</v>
      </c>
      <c r="N77" s="28">
        <f t="shared" si="34"/>
        <v>0</v>
      </c>
      <c r="O77" s="28">
        <f t="shared" ref="O77:P77" si="35">SUM(O78:O79)</f>
        <v>0</v>
      </c>
      <c r="P77" s="28">
        <f t="shared" si="35"/>
        <v>0</v>
      </c>
    </row>
    <row r="78" spans="1:16" ht="10.9" customHeight="1" x14ac:dyDescent="0.2">
      <c r="A78" s="9" t="s">
        <v>86</v>
      </c>
      <c r="B78" s="30">
        <f>IFERROR(VLOOKUP(#REF!,[1]SIGEF!#REF!,14,0),0)</f>
        <v>0</v>
      </c>
      <c r="C78" s="30">
        <f>IFERROR(VLOOKUP(#REF!,[1]SIGEF!#REF!,14,0),0)</f>
        <v>0</v>
      </c>
      <c r="D78" s="30">
        <f>IFERROR(VLOOKUP(#REF!,[1]SIGEF!#REF!,14,0),0)</f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f>D78+E78+F78+G78+H78+I78+J78+K78+L78+M78+N78+O78</f>
        <v>0</v>
      </c>
    </row>
    <row r="79" spans="1:16" ht="10.9" customHeight="1" x14ac:dyDescent="0.2">
      <c r="A79" s="9" t="s">
        <v>87</v>
      </c>
      <c r="B79" s="30">
        <f>IFERROR(VLOOKUP(#REF!,[1]SIGEF!#REF!,14,0),0)</f>
        <v>0</v>
      </c>
      <c r="C79" s="30">
        <f>IFERROR(VLOOKUP(#REF!,[1]SIGEF!#REF!,14,0),0)</f>
        <v>0</v>
      </c>
      <c r="D79" s="30">
        <f>IFERROR(VLOOKUP(#REF!,[1]SIGEF!#REF!,14,0),0)</f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f>D79+E79+F79+G79+H79+I79+J79+K79+L79+M79+N79+O79</f>
        <v>0</v>
      </c>
    </row>
    <row r="80" spans="1:16" x14ac:dyDescent="0.2">
      <c r="A80" s="13" t="s">
        <v>88</v>
      </c>
      <c r="B80" s="28">
        <f t="shared" ref="B80:C80" si="36">SUM(B81:B82)</f>
        <v>0</v>
      </c>
      <c r="C80" s="28">
        <f t="shared" si="36"/>
        <v>0</v>
      </c>
      <c r="D80" s="28">
        <f t="shared" ref="D80:N80" si="37">SUM(D81:D82)</f>
        <v>0</v>
      </c>
      <c r="E80" s="28">
        <f t="shared" si="37"/>
        <v>0</v>
      </c>
      <c r="F80" s="28">
        <f t="shared" si="37"/>
        <v>0</v>
      </c>
      <c r="G80" s="28">
        <f t="shared" si="37"/>
        <v>0</v>
      </c>
      <c r="H80" s="28">
        <f t="shared" si="37"/>
        <v>0</v>
      </c>
      <c r="I80" s="28">
        <f t="shared" si="37"/>
        <v>0</v>
      </c>
      <c r="J80" s="28">
        <f t="shared" si="37"/>
        <v>0</v>
      </c>
      <c r="K80" s="28">
        <f t="shared" si="37"/>
        <v>0</v>
      </c>
      <c r="L80" s="28">
        <f t="shared" si="37"/>
        <v>0</v>
      </c>
      <c r="M80" s="28">
        <f t="shared" si="37"/>
        <v>0</v>
      </c>
      <c r="N80" s="28">
        <f t="shared" si="37"/>
        <v>0</v>
      </c>
      <c r="O80" s="28">
        <f t="shared" ref="O80:P80" si="38">SUM(O81:O82)</f>
        <v>0</v>
      </c>
      <c r="P80" s="28">
        <f t="shared" si="38"/>
        <v>0</v>
      </c>
    </row>
    <row r="81" spans="1:18" ht="12.6" customHeight="1" x14ac:dyDescent="0.2">
      <c r="A81" s="9" t="s">
        <v>89</v>
      </c>
      <c r="B81" s="30">
        <f>IFERROR(VLOOKUP(#REF!,[1]SIGEF!#REF!,15,0),0)</f>
        <v>0</v>
      </c>
      <c r="C81" s="30">
        <f>IFERROR(VLOOKUP(#REF!,[1]SIGEF!#REF!,15,0),0)</f>
        <v>0</v>
      </c>
      <c r="D81" s="30">
        <f>IFERROR(VLOOKUP(#REF!,[1]SIGEF!#REF!,15,0),0)</f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f>D81+E81+F81+G81+H81+I81+J81+K81+L81+M81+N81+O81</f>
        <v>0</v>
      </c>
    </row>
    <row r="82" spans="1:18" ht="12.6" customHeight="1" x14ac:dyDescent="0.2">
      <c r="A82" s="9" t="s">
        <v>90</v>
      </c>
      <c r="B82" s="8">
        <f>IFERROR(VLOOKUP(#REF!,[1]SIGEF!#REF!,15,0),0)</f>
        <v>0</v>
      </c>
      <c r="C82" s="8">
        <f>IFERROR(VLOOKUP(#REF!,[1]SIGEF!#REF!,15,0),0)</f>
        <v>0</v>
      </c>
      <c r="D82" s="8">
        <f>IFERROR(VLOOKUP(#REF!,[1]SIGEF!#REF!,15,0),0)</f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f>D82+E82+F82+G82+H82+I82+J82+K82+L82+M82+N82+O82</f>
        <v>0</v>
      </c>
    </row>
    <row r="83" spans="1:18" x14ac:dyDescent="0.2">
      <c r="A83" s="13" t="s">
        <v>91</v>
      </c>
      <c r="B83" s="16">
        <f t="shared" ref="B83:P83" si="39">+B84</f>
        <v>0</v>
      </c>
      <c r="C83" s="16">
        <f t="shared" si="39"/>
        <v>0</v>
      </c>
      <c r="D83" s="16">
        <f t="shared" si="39"/>
        <v>0</v>
      </c>
      <c r="E83" s="16">
        <f t="shared" si="39"/>
        <v>0</v>
      </c>
      <c r="F83" s="16">
        <f t="shared" si="39"/>
        <v>0</v>
      </c>
      <c r="G83" s="16">
        <f t="shared" si="39"/>
        <v>0</v>
      </c>
      <c r="H83" s="16">
        <f t="shared" si="39"/>
        <v>0</v>
      </c>
      <c r="I83" s="16">
        <f t="shared" si="39"/>
        <v>0</v>
      </c>
      <c r="J83" s="16">
        <f t="shared" si="39"/>
        <v>0</v>
      </c>
      <c r="K83" s="16">
        <f t="shared" si="39"/>
        <v>0</v>
      </c>
      <c r="L83" s="16">
        <f t="shared" si="39"/>
        <v>0</v>
      </c>
      <c r="M83" s="16">
        <f t="shared" si="39"/>
        <v>0</v>
      </c>
      <c r="N83" s="16">
        <f t="shared" si="39"/>
        <v>0</v>
      </c>
      <c r="O83" s="16">
        <f t="shared" si="39"/>
        <v>0</v>
      </c>
      <c r="P83" s="16">
        <f t="shared" si="39"/>
        <v>0</v>
      </c>
    </row>
    <row r="84" spans="1:18" x14ac:dyDescent="0.2">
      <c r="A84" s="9" t="s">
        <v>92</v>
      </c>
      <c r="B84" s="8">
        <f>IFERROR(VLOOKUP(#REF!,[1]SIGEF!#REF!,15,0),0)</f>
        <v>0</v>
      </c>
      <c r="C84" s="8">
        <f>IFERROR(VLOOKUP(#REF!,[1]SIGEF!#REF!,15,0),0)</f>
        <v>0</v>
      </c>
      <c r="D84" s="8">
        <f>IFERROR(VLOOKUP(#REF!,[1]SIGEF!#REF!,15,0),0)</f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f>D84+E84+F84+G84+H84+I84+J84+K84+L84+M84+N84+O84</f>
        <v>0</v>
      </c>
    </row>
    <row r="85" spans="1:18" x14ac:dyDescent="0.2">
      <c r="A85" s="14" t="s">
        <v>93</v>
      </c>
      <c r="B85" s="17">
        <f t="shared" ref="B85:C85" si="40">B12+B18+B28+B38+B47+B54+B64</f>
        <v>2120275489</v>
      </c>
      <c r="C85" s="17">
        <f t="shared" si="40"/>
        <v>2441330769</v>
      </c>
      <c r="D85" s="17">
        <f t="shared" ref="D85:N85" si="41">D12+D18+D28+D38+D47+D54+D64</f>
        <v>105581309.03999999</v>
      </c>
      <c r="E85" s="17">
        <f t="shared" si="41"/>
        <v>162145189.20999998</v>
      </c>
      <c r="F85" s="17">
        <f t="shared" si="41"/>
        <v>172564235.09999996</v>
      </c>
      <c r="G85" s="17">
        <f t="shared" si="41"/>
        <v>128746741.14000002</v>
      </c>
      <c r="H85" s="17">
        <f t="shared" si="41"/>
        <v>206444617.81999999</v>
      </c>
      <c r="I85" s="17">
        <f t="shared" si="41"/>
        <v>164055370.19</v>
      </c>
      <c r="J85" s="17">
        <f t="shared" si="41"/>
        <v>164349511.10999998</v>
      </c>
      <c r="K85" s="17">
        <f t="shared" si="41"/>
        <v>190657885.05000004</v>
      </c>
      <c r="L85" s="17">
        <f t="shared" si="41"/>
        <v>243063861.86000001</v>
      </c>
      <c r="M85" s="17">
        <f t="shared" si="41"/>
        <v>262866019.66999996</v>
      </c>
      <c r="N85" s="17">
        <f t="shared" si="41"/>
        <v>328140159.54000002</v>
      </c>
      <c r="O85" s="17">
        <f t="shared" ref="O85" si="42">O12+O18+O28+O38+O47+O54+O64</f>
        <v>0</v>
      </c>
      <c r="P85" s="17">
        <f>P12+P18+P28+P38+P47+P54+P64</f>
        <v>2128614899.7299998</v>
      </c>
      <c r="Q85" s="38"/>
      <c r="R85" s="36"/>
    </row>
    <row r="86" spans="1:18" x14ac:dyDescent="0.2">
      <c r="A86" s="40" t="s">
        <v>103</v>
      </c>
      <c r="B86" s="15"/>
      <c r="C86" s="15"/>
      <c r="D86" s="25"/>
      <c r="E86" s="25"/>
      <c r="F86" s="25"/>
      <c r="G86" s="25"/>
      <c r="H86" s="25"/>
      <c r="I86" s="25"/>
      <c r="J86" s="25"/>
      <c r="K86" s="6"/>
      <c r="L86" s="6"/>
      <c r="M86" s="6"/>
      <c r="N86" s="11"/>
      <c r="O86" s="11"/>
      <c r="P86" s="11"/>
    </row>
    <row r="87" spans="1:18" ht="12" customHeight="1" x14ac:dyDescent="0.2">
      <c r="A87" s="62" t="s">
        <v>97</v>
      </c>
      <c r="B87" s="62"/>
      <c r="C87" s="62"/>
      <c r="D87" s="62"/>
      <c r="E87" s="62"/>
      <c r="F87" s="62"/>
      <c r="G87" s="62"/>
      <c r="H87" s="62"/>
      <c r="I87" s="62"/>
      <c r="J87" s="62"/>
      <c r="K87" s="11"/>
      <c r="L87" s="11"/>
      <c r="M87" s="11"/>
      <c r="N87" s="11"/>
      <c r="O87" s="11"/>
      <c r="P87" s="11"/>
    </row>
    <row r="88" spans="1:18" ht="14.25" customHeight="1" x14ac:dyDescent="0.2">
      <c r="A88" s="69" t="s">
        <v>98</v>
      </c>
      <c r="B88" s="69"/>
      <c r="C88" s="69"/>
      <c r="D88" s="69"/>
      <c r="E88" s="69"/>
      <c r="F88" s="69"/>
      <c r="G88" s="69"/>
      <c r="H88" s="69"/>
      <c r="I88" s="69"/>
      <c r="J88" s="69"/>
      <c r="K88" s="11"/>
      <c r="L88" s="11"/>
      <c r="M88" s="11"/>
      <c r="N88" s="11"/>
      <c r="O88" s="11"/>
      <c r="P88" s="11"/>
    </row>
    <row r="89" spans="1:18" ht="27" customHeight="1" x14ac:dyDescent="0.2">
      <c r="A89" s="62" t="s">
        <v>99</v>
      </c>
      <c r="B89" s="62"/>
      <c r="C89" s="62"/>
      <c r="D89" s="62"/>
      <c r="E89" s="62"/>
      <c r="F89" s="62"/>
      <c r="G89" s="62"/>
      <c r="H89" s="62"/>
      <c r="I89" s="62"/>
      <c r="J89" s="62"/>
      <c r="K89" s="11"/>
      <c r="L89" s="11"/>
      <c r="M89" s="11"/>
      <c r="N89" s="11"/>
      <c r="O89" s="11"/>
      <c r="P89" s="11"/>
    </row>
    <row r="90" spans="1:18" ht="42" customHeight="1" x14ac:dyDescent="0.2">
      <c r="A90" s="23"/>
      <c r="B90" s="22"/>
      <c r="C90" s="22"/>
      <c r="D90" s="22"/>
      <c r="E90" s="22"/>
      <c r="F90" s="22"/>
      <c r="G90" s="22"/>
      <c r="H90" s="22"/>
      <c r="I90" s="22"/>
      <c r="J90" s="22"/>
      <c r="K90" s="18"/>
      <c r="L90" s="18"/>
      <c r="M90" s="18"/>
      <c r="N90" s="24"/>
      <c r="O90" s="24"/>
      <c r="P90" s="21"/>
    </row>
    <row r="91" spans="1:18" s="12" customFormat="1" ht="15" x14ac:dyDescent="0.2">
      <c r="A91" s="19" t="s">
        <v>101</v>
      </c>
      <c r="N91" s="60" t="s">
        <v>100</v>
      </c>
      <c r="O91" s="60"/>
      <c r="P91" s="60"/>
    </row>
    <row r="92" spans="1:18" ht="15" x14ac:dyDescent="0.2">
      <c r="A92" s="20" t="s">
        <v>94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61" t="s">
        <v>95</v>
      </c>
      <c r="O92" s="61"/>
      <c r="P92" s="61"/>
    </row>
    <row r="93" spans="1:18" ht="15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1"/>
    </row>
    <row r="94" spans="1:18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1:18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</row>
    <row r="96" spans="1:18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</row>
    <row r="97" spans="1:16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</row>
    <row r="98" spans="1:16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</row>
    <row r="99" spans="1:16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</row>
    <row r="100" spans="1:16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1:16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1:16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</sheetData>
  <mergeCells count="15">
    <mergeCell ref="N91:P91"/>
    <mergeCell ref="N92:P92"/>
    <mergeCell ref="A89:J89"/>
    <mergeCell ref="A9:A10"/>
    <mergeCell ref="B9:B10"/>
    <mergeCell ref="C9:C10"/>
    <mergeCell ref="D9:P9"/>
    <mergeCell ref="A87:J87"/>
    <mergeCell ref="A88:J88"/>
    <mergeCell ref="A8:P8"/>
    <mergeCell ref="A3:P3"/>
    <mergeCell ref="A4:P4"/>
    <mergeCell ref="A5:P5"/>
    <mergeCell ref="A6:P6"/>
    <mergeCell ref="A7:P7"/>
  </mergeCells>
  <printOptions horizontalCentered="1"/>
  <pageMargins left="0" right="0" top="0.55000000000000004" bottom="0.42" header="0.3" footer="0.3"/>
  <pageSetup paperSize="5" scale="90" fitToHeight="3" orientation="landscape" r:id="rId1"/>
  <headerFooter>
    <oddFooter>&amp;CPg.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EBFF1-423C-4958-9BF4-90140145A229}">
  <dimension ref="A7:K144"/>
  <sheetViews>
    <sheetView tabSelected="1" topLeftCell="A139" zoomScaleNormal="100" workbookViewId="0">
      <selection activeCell="C133" sqref="C133"/>
    </sheetView>
  </sheetViews>
  <sheetFormatPr baseColWidth="10" defaultColWidth="8.83203125" defaultRowHeight="12.75" x14ac:dyDescent="0.2"/>
  <cols>
    <col min="1" max="1" width="11.1640625" style="37" customWidth="1"/>
    <col min="2" max="2" width="7.6640625" style="51" customWidth="1"/>
    <col min="3" max="3" width="22.83203125" style="52" customWidth="1"/>
    <col min="4" max="4" width="59.1640625" style="37" customWidth="1"/>
    <col min="5" max="5" width="17.6640625" style="53" customWidth="1"/>
    <col min="6" max="16384" width="8.83203125" style="33"/>
  </cols>
  <sheetData>
    <row r="7" spans="1:11" ht="15.6" customHeight="1" x14ac:dyDescent="0.2">
      <c r="A7" s="71" t="s">
        <v>0</v>
      </c>
      <c r="B7" s="72"/>
      <c r="C7" s="72"/>
      <c r="D7" s="72"/>
      <c r="E7" s="72"/>
      <c r="F7" s="34"/>
      <c r="G7" s="34"/>
      <c r="H7" s="34"/>
      <c r="I7" s="34"/>
      <c r="J7" s="34"/>
      <c r="K7" s="34"/>
    </row>
    <row r="8" spans="1:11" ht="15.6" customHeight="1" x14ac:dyDescent="0.2">
      <c r="A8" s="71" t="s">
        <v>313</v>
      </c>
      <c r="B8" s="72"/>
      <c r="C8" s="72"/>
      <c r="D8" s="72"/>
      <c r="E8" s="72"/>
      <c r="F8" s="35"/>
      <c r="G8" s="35"/>
      <c r="H8" s="35"/>
      <c r="I8" s="35"/>
      <c r="J8" s="35"/>
      <c r="K8" s="35"/>
    </row>
    <row r="9" spans="1:11" ht="21" x14ac:dyDescent="0.2">
      <c r="A9" s="71" t="s">
        <v>311</v>
      </c>
      <c r="B9" s="72"/>
      <c r="C9" s="72"/>
      <c r="D9" s="72"/>
      <c r="E9" s="72"/>
    </row>
    <row r="10" spans="1:11" ht="15.6" customHeight="1" x14ac:dyDescent="0.2">
      <c r="A10" s="71" t="s">
        <v>104</v>
      </c>
      <c r="B10" s="72"/>
      <c r="C10" s="72"/>
      <c r="D10" s="72"/>
      <c r="E10" s="72"/>
    </row>
    <row r="11" spans="1:11" ht="34.15" customHeight="1" x14ac:dyDescent="0.2">
      <c r="A11" s="42" t="s">
        <v>105</v>
      </c>
      <c r="B11" s="43" t="s">
        <v>106</v>
      </c>
      <c r="C11" s="42" t="s">
        <v>107</v>
      </c>
      <c r="D11" s="42" t="s">
        <v>108</v>
      </c>
      <c r="E11" s="44" t="s">
        <v>109</v>
      </c>
    </row>
    <row r="12" spans="1:11" ht="40.15" customHeight="1" x14ac:dyDescent="0.2">
      <c r="A12" s="45">
        <v>44937</v>
      </c>
      <c r="B12" s="46">
        <v>4272</v>
      </c>
      <c r="C12" s="47" t="s">
        <v>0</v>
      </c>
      <c r="D12" s="47" t="s">
        <v>141</v>
      </c>
      <c r="E12" s="48">
        <v>5817000</v>
      </c>
    </row>
    <row r="13" spans="1:11" ht="49.9" customHeight="1" x14ac:dyDescent="0.2">
      <c r="A13" s="45">
        <v>44937</v>
      </c>
      <c r="B13" s="46">
        <v>4274</v>
      </c>
      <c r="C13" s="47" t="s">
        <v>0</v>
      </c>
      <c r="D13" s="47" t="s">
        <v>142</v>
      </c>
      <c r="E13" s="48">
        <v>2000000</v>
      </c>
    </row>
    <row r="14" spans="1:11" ht="28.15" customHeight="1" x14ac:dyDescent="0.2">
      <c r="A14" s="45">
        <v>44968</v>
      </c>
      <c r="B14" s="46">
        <v>4294</v>
      </c>
      <c r="C14" s="47" t="s">
        <v>0</v>
      </c>
      <c r="D14" s="47" t="s">
        <v>143</v>
      </c>
      <c r="E14" s="48">
        <v>3450</v>
      </c>
    </row>
    <row r="15" spans="1:11" ht="28.15" customHeight="1" x14ac:dyDescent="0.2">
      <c r="A15" s="45">
        <v>44968</v>
      </c>
      <c r="B15" s="46">
        <v>4296</v>
      </c>
      <c r="C15" s="47" t="s">
        <v>0</v>
      </c>
      <c r="D15" s="47" t="s">
        <v>127</v>
      </c>
      <c r="E15" s="48">
        <v>14900</v>
      </c>
    </row>
    <row r="16" spans="1:11" ht="64.150000000000006" customHeight="1" x14ac:dyDescent="0.2">
      <c r="A16" s="45">
        <v>44968</v>
      </c>
      <c r="B16" s="46">
        <v>4303</v>
      </c>
      <c r="C16" s="47" t="s">
        <v>136</v>
      </c>
      <c r="D16" s="47" t="s">
        <v>144</v>
      </c>
      <c r="E16" s="48">
        <v>10390510</v>
      </c>
    </row>
    <row r="17" spans="1:5" ht="63.6" customHeight="1" x14ac:dyDescent="0.2">
      <c r="A17" s="45">
        <v>44968</v>
      </c>
      <c r="B17" s="46">
        <v>4306</v>
      </c>
      <c r="C17" s="47" t="s">
        <v>135</v>
      </c>
      <c r="D17" s="47" t="s">
        <v>145</v>
      </c>
      <c r="E17" s="48">
        <v>120355</v>
      </c>
    </row>
    <row r="18" spans="1:5" ht="64.900000000000006" customHeight="1" x14ac:dyDescent="0.2">
      <c r="A18" s="45">
        <v>44968</v>
      </c>
      <c r="B18" s="46">
        <v>4307</v>
      </c>
      <c r="C18" s="47" t="s">
        <v>113</v>
      </c>
      <c r="D18" s="47" t="s">
        <v>146</v>
      </c>
      <c r="E18" s="48">
        <v>100000</v>
      </c>
    </row>
    <row r="19" spans="1:5" ht="49.9" customHeight="1" x14ac:dyDescent="0.2">
      <c r="A19" s="45">
        <v>44996</v>
      </c>
      <c r="B19" s="46">
        <v>4318</v>
      </c>
      <c r="C19" s="47" t="s">
        <v>147</v>
      </c>
      <c r="D19" s="47" t="s">
        <v>148</v>
      </c>
      <c r="E19" s="48">
        <v>106936.78</v>
      </c>
    </row>
    <row r="20" spans="1:5" ht="75.599999999999994" customHeight="1" x14ac:dyDescent="0.2">
      <c r="A20" s="45">
        <v>44996</v>
      </c>
      <c r="B20" s="46">
        <v>4322</v>
      </c>
      <c r="C20" s="47" t="s">
        <v>137</v>
      </c>
      <c r="D20" s="47" t="s">
        <v>149</v>
      </c>
      <c r="E20" s="48">
        <v>41731.769999999997</v>
      </c>
    </row>
    <row r="21" spans="1:5" ht="82.15" customHeight="1" x14ac:dyDescent="0.2">
      <c r="A21" s="45">
        <v>44996</v>
      </c>
      <c r="B21" s="46">
        <v>4326</v>
      </c>
      <c r="C21" s="47" t="s">
        <v>150</v>
      </c>
      <c r="D21" s="47" t="s">
        <v>151</v>
      </c>
      <c r="E21" s="48">
        <v>2500767.5099999998</v>
      </c>
    </row>
    <row r="22" spans="1:5" ht="76.900000000000006" customHeight="1" x14ac:dyDescent="0.2">
      <c r="A22" s="45">
        <v>44996</v>
      </c>
      <c r="B22" s="46">
        <v>4328</v>
      </c>
      <c r="C22" s="47" t="s">
        <v>152</v>
      </c>
      <c r="D22" s="47" t="s">
        <v>153</v>
      </c>
      <c r="E22" s="48">
        <v>118000</v>
      </c>
    </row>
    <row r="23" spans="1:5" ht="49.9" customHeight="1" x14ac:dyDescent="0.2">
      <c r="A23" s="45">
        <v>44996</v>
      </c>
      <c r="B23" s="46">
        <v>4334</v>
      </c>
      <c r="C23" s="47" t="s">
        <v>134</v>
      </c>
      <c r="D23" s="47" t="s">
        <v>154</v>
      </c>
      <c r="E23" s="48">
        <v>149699.87</v>
      </c>
    </row>
    <row r="24" spans="1:5" ht="75.599999999999994" customHeight="1" x14ac:dyDescent="0.2">
      <c r="A24" s="45">
        <v>44996</v>
      </c>
      <c r="B24" s="46">
        <v>4336</v>
      </c>
      <c r="C24" s="47" t="s">
        <v>155</v>
      </c>
      <c r="D24" s="47" t="s">
        <v>156</v>
      </c>
      <c r="E24" s="48">
        <v>500000</v>
      </c>
    </row>
    <row r="25" spans="1:5" ht="54" customHeight="1" x14ac:dyDescent="0.2">
      <c r="A25" s="45">
        <v>45149</v>
      </c>
      <c r="B25" s="46">
        <v>4367</v>
      </c>
      <c r="C25" s="47" t="s">
        <v>157</v>
      </c>
      <c r="D25" s="47" t="s">
        <v>158</v>
      </c>
      <c r="E25" s="48">
        <v>87390</v>
      </c>
    </row>
    <row r="26" spans="1:5" ht="49.15" customHeight="1" x14ac:dyDescent="0.2">
      <c r="A26" s="45">
        <v>45149</v>
      </c>
      <c r="B26" s="46">
        <v>4372</v>
      </c>
      <c r="C26" s="47" t="s">
        <v>159</v>
      </c>
      <c r="D26" s="47" t="s">
        <v>160</v>
      </c>
      <c r="E26" s="48">
        <v>422469.5</v>
      </c>
    </row>
    <row r="27" spans="1:5" ht="57.6" customHeight="1" x14ac:dyDescent="0.2">
      <c r="A27" s="45">
        <v>45149</v>
      </c>
      <c r="B27" s="46">
        <v>4374</v>
      </c>
      <c r="C27" s="47" t="s">
        <v>161</v>
      </c>
      <c r="D27" s="47" t="s">
        <v>162</v>
      </c>
      <c r="E27" s="48">
        <v>19110</v>
      </c>
    </row>
    <row r="28" spans="1:5" ht="67.150000000000006" customHeight="1" x14ac:dyDescent="0.2">
      <c r="A28" s="45">
        <v>45149</v>
      </c>
      <c r="B28" s="46">
        <v>4376</v>
      </c>
      <c r="C28" s="47" t="s">
        <v>163</v>
      </c>
      <c r="D28" s="47" t="s">
        <v>164</v>
      </c>
      <c r="E28" s="48">
        <v>15238.58</v>
      </c>
    </row>
    <row r="29" spans="1:5" ht="26.45" customHeight="1" x14ac:dyDescent="0.2">
      <c r="A29" s="45">
        <v>45180</v>
      </c>
      <c r="B29" s="46">
        <v>4381</v>
      </c>
      <c r="C29" s="47" t="s">
        <v>138</v>
      </c>
      <c r="D29" s="47" t="s">
        <v>165</v>
      </c>
      <c r="E29" s="48">
        <v>10654286.189999999</v>
      </c>
    </row>
    <row r="30" spans="1:5" ht="26.45" customHeight="1" x14ac:dyDescent="0.2">
      <c r="A30" s="45">
        <v>45180</v>
      </c>
      <c r="B30" s="46">
        <v>4383</v>
      </c>
      <c r="C30" s="47" t="s">
        <v>138</v>
      </c>
      <c r="D30" s="47" t="s">
        <v>166</v>
      </c>
      <c r="E30" s="48">
        <v>139196.03</v>
      </c>
    </row>
    <row r="31" spans="1:5" ht="26.45" customHeight="1" x14ac:dyDescent="0.2">
      <c r="A31" s="45">
        <v>45180</v>
      </c>
      <c r="B31" s="46">
        <v>4385</v>
      </c>
      <c r="C31" s="47" t="s">
        <v>138</v>
      </c>
      <c r="D31" s="47" t="s">
        <v>167</v>
      </c>
      <c r="E31" s="48">
        <v>18388942.379999999</v>
      </c>
    </row>
    <row r="32" spans="1:5" ht="37.9" customHeight="1" x14ac:dyDescent="0.2">
      <c r="A32" s="45">
        <v>45180</v>
      </c>
      <c r="B32" s="46">
        <v>4387</v>
      </c>
      <c r="C32" s="47" t="s">
        <v>0</v>
      </c>
      <c r="D32" s="47" t="s">
        <v>168</v>
      </c>
      <c r="E32" s="48">
        <v>2269000</v>
      </c>
    </row>
    <row r="33" spans="1:5" ht="37.9" customHeight="1" x14ac:dyDescent="0.2">
      <c r="A33" s="45">
        <v>45180</v>
      </c>
      <c r="B33" s="46">
        <v>4389</v>
      </c>
      <c r="C33" s="47" t="s">
        <v>138</v>
      </c>
      <c r="D33" s="47" t="s">
        <v>169</v>
      </c>
      <c r="E33" s="48">
        <v>793789.67</v>
      </c>
    </row>
    <row r="34" spans="1:5" ht="37.9" customHeight="1" x14ac:dyDescent="0.2">
      <c r="A34" s="45">
        <v>45180</v>
      </c>
      <c r="B34" s="46">
        <v>4391</v>
      </c>
      <c r="C34" s="47" t="s">
        <v>138</v>
      </c>
      <c r="D34" s="47" t="s">
        <v>170</v>
      </c>
      <c r="E34" s="48">
        <v>518805</v>
      </c>
    </row>
    <row r="35" spans="1:5" ht="37.9" customHeight="1" x14ac:dyDescent="0.2">
      <c r="A35" s="45">
        <v>45180</v>
      </c>
      <c r="B35" s="46">
        <v>4393</v>
      </c>
      <c r="C35" s="47" t="s">
        <v>138</v>
      </c>
      <c r="D35" s="47" t="s">
        <v>171</v>
      </c>
      <c r="E35" s="48">
        <v>394291.8</v>
      </c>
    </row>
    <row r="36" spans="1:5" ht="37.9" customHeight="1" x14ac:dyDescent="0.2">
      <c r="A36" s="45">
        <v>45180</v>
      </c>
      <c r="B36" s="46">
        <v>4395</v>
      </c>
      <c r="C36" s="47" t="s">
        <v>138</v>
      </c>
      <c r="D36" s="47" t="s">
        <v>172</v>
      </c>
      <c r="E36" s="48">
        <v>74938.5</v>
      </c>
    </row>
    <row r="37" spans="1:5" ht="31.9" customHeight="1" x14ac:dyDescent="0.2">
      <c r="A37" s="45">
        <v>45180</v>
      </c>
      <c r="B37" s="46">
        <v>4397</v>
      </c>
      <c r="C37" s="47" t="s">
        <v>0</v>
      </c>
      <c r="D37" s="47" t="s">
        <v>173</v>
      </c>
      <c r="E37" s="48">
        <v>25000</v>
      </c>
    </row>
    <row r="38" spans="1:5" ht="52.9" customHeight="1" x14ac:dyDescent="0.2">
      <c r="A38" s="45">
        <v>45180</v>
      </c>
      <c r="B38" s="46">
        <v>4401</v>
      </c>
      <c r="C38" s="47" t="s">
        <v>112</v>
      </c>
      <c r="D38" s="47" t="s">
        <v>174</v>
      </c>
      <c r="E38" s="48">
        <v>100002.42</v>
      </c>
    </row>
    <row r="39" spans="1:5" ht="30.6" customHeight="1" x14ac:dyDescent="0.2">
      <c r="A39" s="45">
        <v>45180</v>
      </c>
      <c r="B39" s="46">
        <v>4405</v>
      </c>
      <c r="C39" s="47" t="s">
        <v>138</v>
      </c>
      <c r="D39" s="47" t="s">
        <v>175</v>
      </c>
      <c r="E39" s="48">
        <v>3672317.9699999997</v>
      </c>
    </row>
    <row r="40" spans="1:5" ht="51" x14ac:dyDescent="0.2">
      <c r="A40" s="45">
        <v>45180</v>
      </c>
      <c r="B40" s="46">
        <v>4410</v>
      </c>
      <c r="C40" s="47" t="s">
        <v>176</v>
      </c>
      <c r="D40" s="47" t="s">
        <v>177</v>
      </c>
      <c r="E40" s="48">
        <v>1944836.5</v>
      </c>
    </row>
    <row r="41" spans="1:5" ht="39.6" customHeight="1" x14ac:dyDescent="0.2">
      <c r="A41" s="45">
        <v>45180</v>
      </c>
      <c r="B41" s="46">
        <v>4412</v>
      </c>
      <c r="C41" s="47" t="s">
        <v>116</v>
      </c>
      <c r="D41" s="47" t="s">
        <v>178</v>
      </c>
      <c r="E41" s="48">
        <v>385862.66</v>
      </c>
    </row>
    <row r="42" spans="1:5" ht="63.75" x14ac:dyDescent="0.2">
      <c r="A42" s="45">
        <v>45180</v>
      </c>
      <c r="B42" s="46">
        <v>4414</v>
      </c>
      <c r="C42" s="47" t="s">
        <v>136</v>
      </c>
      <c r="D42" s="47" t="s">
        <v>179</v>
      </c>
      <c r="E42" s="48">
        <v>13272260</v>
      </c>
    </row>
    <row r="43" spans="1:5" ht="34.9" customHeight="1" x14ac:dyDescent="0.2">
      <c r="A43" s="45">
        <v>45210</v>
      </c>
      <c r="B43" s="46">
        <v>4427</v>
      </c>
      <c r="C43" s="47" t="s">
        <v>135</v>
      </c>
      <c r="D43" s="47" t="s">
        <v>180</v>
      </c>
      <c r="E43" s="48">
        <v>23783661.380000003</v>
      </c>
    </row>
    <row r="44" spans="1:5" ht="29.45" customHeight="1" x14ac:dyDescent="0.2">
      <c r="A44" s="45">
        <v>45210</v>
      </c>
      <c r="B44" s="46">
        <v>4429</v>
      </c>
      <c r="C44" s="47" t="s">
        <v>0</v>
      </c>
      <c r="D44" s="47" t="s">
        <v>181</v>
      </c>
      <c r="E44" s="48">
        <v>95426</v>
      </c>
    </row>
    <row r="45" spans="1:5" ht="60" customHeight="1" x14ac:dyDescent="0.2">
      <c r="A45" s="45">
        <v>45210</v>
      </c>
      <c r="B45" s="46">
        <v>4436</v>
      </c>
      <c r="C45" s="47" t="s">
        <v>140</v>
      </c>
      <c r="D45" s="47" t="s">
        <v>182</v>
      </c>
      <c r="E45" s="48">
        <v>70668.540000000008</v>
      </c>
    </row>
    <row r="46" spans="1:5" ht="63.6" customHeight="1" x14ac:dyDescent="0.2">
      <c r="A46" s="45">
        <v>45210</v>
      </c>
      <c r="B46" s="46">
        <v>4438</v>
      </c>
      <c r="C46" s="47" t="s">
        <v>183</v>
      </c>
      <c r="D46" s="47" t="s">
        <v>184</v>
      </c>
      <c r="E46" s="48">
        <v>245808.16</v>
      </c>
    </row>
    <row r="47" spans="1:5" ht="67.150000000000006" customHeight="1" x14ac:dyDescent="0.2">
      <c r="A47" s="45">
        <v>45210</v>
      </c>
      <c r="B47" s="46">
        <v>4442</v>
      </c>
      <c r="C47" s="47" t="s">
        <v>121</v>
      </c>
      <c r="D47" s="47" t="s">
        <v>185</v>
      </c>
      <c r="E47" s="48">
        <v>4413268.1100000003</v>
      </c>
    </row>
    <row r="48" spans="1:5" ht="30" customHeight="1" x14ac:dyDescent="0.2">
      <c r="A48" s="45">
        <v>45210</v>
      </c>
      <c r="B48" s="46">
        <v>4444</v>
      </c>
      <c r="C48" s="47" t="s">
        <v>0</v>
      </c>
      <c r="D48" s="47" t="s">
        <v>186</v>
      </c>
      <c r="E48" s="48">
        <v>70143.05</v>
      </c>
    </row>
    <row r="49" spans="1:5" ht="25.15" customHeight="1" x14ac:dyDescent="0.2">
      <c r="A49" s="45">
        <v>45210</v>
      </c>
      <c r="B49" s="46">
        <v>4446</v>
      </c>
      <c r="C49" s="47" t="s">
        <v>0</v>
      </c>
      <c r="D49" s="47" t="s">
        <v>187</v>
      </c>
      <c r="E49" s="48">
        <v>189755.41</v>
      </c>
    </row>
    <row r="50" spans="1:5" ht="60" customHeight="1" x14ac:dyDescent="0.2">
      <c r="A50" s="45" t="s">
        <v>188</v>
      </c>
      <c r="B50" s="46">
        <v>4473</v>
      </c>
      <c r="C50" s="47" t="s">
        <v>189</v>
      </c>
      <c r="D50" s="47" t="s">
        <v>190</v>
      </c>
      <c r="E50" s="48">
        <v>50975.99</v>
      </c>
    </row>
    <row r="51" spans="1:5" ht="79.900000000000006" customHeight="1" x14ac:dyDescent="0.2">
      <c r="A51" s="45" t="s">
        <v>188</v>
      </c>
      <c r="B51" s="46">
        <v>4475</v>
      </c>
      <c r="C51" s="47" t="s">
        <v>191</v>
      </c>
      <c r="D51" s="47" t="s">
        <v>192</v>
      </c>
      <c r="E51" s="48">
        <v>305148.46999999997</v>
      </c>
    </row>
    <row r="52" spans="1:5" ht="55.15" customHeight="1" x14ac:dyDescent="0.2">
      <c r="A52" s="45" t="s">
        <v>188</v>
      </c>
      <c r="B52" s="46">
        <v>4482</v>
      </c>
      <c r="C52" s="47" t="s">
        <v>132</v>
      </c>
      <c r="D52" s="47" t="s">
        <v>193</v>
      </c>
      <c r="E52" s="48">
        <v>14160</v>
      </c>
    </row>
    <row r="53" spans="1:5" ht="55.15" customHeight="1" x14ac:dyDescent="0.2">
      <c r="A53" s="45" t="s">
        <v>194</v>
      </c>
      <c r="B53" s="46">
        <v>4505</v>
      </c>
      <c r="C53" s="47" t="s">
        <v>195</v>
      </c>
      <c r="D53" s="47" t="s">
        <v>196</v>
      </c>
      <c r="E53" s="48">
        <v>76300</v>
      </c>
    </row>
    <row r="54" spans="1:5" ht="55.15" customHeight="1" x14ac:dyDescent="0.2">
      <c r="A54" s="45" t="s">
        <v>194</v>
      </c>
      <c r="B54" s="46">
        <v>4507</v>
      </c>
      <c r="C54" s="47" t="s">
        <v>195</v>
      </c>
      <c r="D54" s="47" t="s">
        <v>197</v>
      </c>
      <c r="E54" s="48">
        <v>76300</v>
      </c>
    </row>
    <row r="55" spans="1:5" ht="55.15" customHeight="1" x14ac:dyDescent="0.2">
      <c r="A55" s="45" t="s">
        <v>194</v>
      </c>
      <c r="B55" s="46">
        <v>4508</v>
      </c>
      <c r="C55" s="47" t="s">
        <v>0</v>
      </c>
      <c r="D55" s="47" t="s">
        <v>198</v>
      </c>
      <c r="E55" s="48">
        <v>9714759</v>
      </c>
    </row>
    <row r="56" spans="1:5" ht="55.15" customHeight="1" x14ac:dyDescent="0.2">
      <c r="A56" s="45" t="s">
        <v>194</v>
      </c>
      <c r="B56" s="46">
        <v>4509</v>
      </c>
      <c r="C56" s="47" t="s">
        <v>0</v>
      </c>
      <c r="D56" s="47" t="s">
        <v>199</v>
      </c>
      <c r="E56" s="48">
        <v>1525768</v>
      </c>
    </row>
    <row r="57" spans="1:5" ht="55.15" customHeight="1" x14ac:dyDescent="0.2">
      <c r="A57" s="45" t="s">
        <v>194</v>
      </c>
      <c r="B57" s="46">
        <v>4510</v>
      </c>
      <c r="C57" s="47" t="s">
        <v>0</v>
      </c>
      <c r="D57" s="47" t="s">
        <v>200</v>
      </c>
      <c r="E57" s="48">
        <v>583334</v>
      </c>
    </row>
    <row r="58" spans="1:5" ht="36.6" customHeight="1" x14ac:dyDescent="0.2">
      <c r="A58" s="45" t="s">
        <v>194</v>
      </c>
      <c r="B58" s="46">
        <v>4516</v>
      </c>
      <c r="C58" s="47" t="s">
        <v>0</v>
      </c>
      <c r="D58" s="47" t="s">
        <v>201</v>
      </c>
      <c r="E58" s="48">
        <v>34023582.82</v>
      </c>
    </row>
    <row r="59" spans="1:5" ht="36.6" customHeight="1" x14ac:dyDescent="0.2">
      <c r="A59" s="45" t="s">
        <v>194</v>
      </c>
      <c r="B59" s="46">
        <v>4519</v>
      </c>
      <c r="C59" s="47" t="s">
        <v>0</v>
      </c>
      <c r="D59" s="47" t="s">
        <v>202</v>
      </c>
      <c r="E59" s="48">
        <v>8395744.8000000007</v>
      </c>
    </row>
    <row r="60" spans="1:5" ht="36.6" customHeight="1" x14ac:dyDescent="0.2">
      <c r="A60" s="45" t="s">
        <v>194</v>
      </c>
      <c r="B60" s="46">
        <v>4521</v>
      </c>
      <c r="C60" s="47" t="s">
        <v>0</v>
      </c>
      <c r="D60" s="47" t="s">
        <v>203</v>
      </c>
      <c r="E60" s="48">
        <v>3060905.56</v>
      </c>
    </row>
    <row r="61" spans="1:5" ht="36.6" customHeight="1" x14ac:dyDescent="0.2">
      <c r="A61" s="45" t="s">
        <v>194</v>
      </c>
      <c r="B61" s="46">
        <v>4523</v>
      </c>
      <c r="C61" s="47" t="s">
        <v>0</v>
      </c>
      <c r="D61" s="47" t="s">
        <v>204</v>
      </c>
      <c r="E61" s="48">
        <v>140497.23000000001</v>
      </c>
    </row>
    <row r="62" spans="1:5" ht="36.6" customHeight="1" x14ac:dyDescent="0.2">
      <c r="A62" s="45" t="s">
        <v>194</v>
      </c>
      <c r="B62" s="46">
        <v>4527</v>
      </c>
      <c r="C62" s="47" t="s">
        <v>0</v>
      </c>
      <c r="D62" s="47" t="s">
        <v>205</v>
      </c>
      <c r="E62" s="48">
        <v>44800.11</v>
      </c>
    </row>
    <row r="63" spans="1:5" ht="36.6" customHeight="1" x14ac:dyDescent="0.2">
      <c r="A63" s="45" t="s">
        <v>194</v>
      </c>
      <c r="B63" s="46">
        <v>4529</v>
      </c>
      <c r="C63" s="47" t="s">
        <v>0</v>
      </c>
      <c r="D63" s="47" t="s">
        <v>206</v>
      </c>
      <c r="E63" s="48">
        <v>88750</v>
      </c>
    </row>
    <row r="64" spans="1:5" ht="36.6" customHeight="1" x14ac:dyDescent="0.2">
      <c r="A64" s="45" t="s">
        <v>194</v>
      </c>
      <c r="B64" s="46">
        <v>4531</v>
      </c>
      <c r="C64" s="47" t="s">
        <v>0</v>
      </c>
      <c r="D64" s="47" t="s">
        <v>207</v>
      </c>
      <c r="E64" s="48">
        <v>75000</v>
      </c>
    </row>
    <row r="65" spans="1:5" ht="36.6" customHeight="1" x14ac:dyDescent="0.2">
      <c r="A65" s="45" t="s">
        <v>194</v>
      </c>
      <c r="B65" s="46">
        <v>4533</v>
      </c>
      <c r="C65" s="47" t="s">
        <v>0</v>
      </c>
      <c r="D65" s="47" t="s">
        <v>208</v>
      </c>
      <c r="E65" s="48">
        <v>84582.97</v>
      </c>
    </row>
    <row r="66" spans="1:5" ht="55.15" customHeight="1" x14ac:dyDescent="0.2">
      <c r="A66" s="45" t="s">
        <v>209</v>
      </c>
      <c r="B66" s="46">
        <v>4547</v>
      </c>
      <c r="C66" s="47" t="s">
        <v>119</v>
      </c>
      <c r="D66" s="47" t="s">
        <v>210</v>
      </c>
      <c r="E66" s="48">
        <v>100000</v>
      </c>
    </row>
    <row r="67" spans="1:5" ht="55.15" customHeight="1" x14ac:dyDescent="0.2">
      <c r="A67" s="45" t="s">
        <v>209</v>
      </c>
      <c r="B67" s="46">
        <v>4548</v>
      </c>
      <c r="C67" s="47" t="s">
        <v>125</v>
      </c>
      <c r="D67" s="47" t="s">
        <v>211</v>
      </c>
      <c r="E67" s="48">
        <v>10963680</v>
      </c>
    </row>
    <row r="68" spans="1:5" ht="55.15" customHeight="1" x14ac:dyDescent="0.2">
      <c r="A68" s="45" t="s">
        <v>209</v>
      </c>
      <c r="B68" s="46">
        <v>4550</v>
      </c>
      <c r="C68" s="47" t="s">
        <v>115</v>
      </c>
      <c r="D68" s="47" t="s">
        <v>212</v>
      </c>
      <c r="E68" s="48">
        <v>81078</v>
      </c>
    </row>
    <row r="69" spans="1:5" ht="55.15" customHeight="1" x14ac:dyDescent="0.2">
      <c r="A69" s="45" t="s">
        <v>209</v>
      </c>
      <c r="B69" s="46">
        <v>4552</v>
      </c>
      <c r="C69" s="47" t="s">
        <v>118</v>
      </c>
      <c r="D69" s="47" t="s">
        <v>213</v>
      </c>
      <c r="E69" s="48">
        <v>57360.4</v>
      </c>
    </row>
    <row r="70" spans="1:5" ht="31.9" customHeight="1" x14ac:dyDescent="0.2">
      <c r="A70" s="45" t="s">
        <v>209</v>
      </c>
      <c r="B70" s="46">
        <v>4555</v>
      </c>
      <c r="C70" s="47" t="s">
        <v>0</v>
      </c>
      <c r="D70" s="47" t="s">
        <v>214</v>
      </c>
      <c r="E70" s="48">
        <v>230458.33</v>
      </c>
    </row>
    <row r="71" spans="1:5" ht="31.9" customHeight="1" x14ac:dyDescent="0.2">
      <c r="A71" s="45" t="s">
        <v>209</v>
      </c>
      <c r="B71" s="46">
        <v>4557</v>
      </c>
      <c r="C71" s="47" t="s">
        <v>0</v>
      </c>
      <c r="D71" s="47" t="s">
        <v>215</v>
      </c>
      <c r="E71" s="48">
        <v>1472513.85</v>
      </c>
    </row>
    <row r="72" spans="1:5" ht="63.75" x14ac:dyDescent="0.2">
      <c r="A72" s="45" t="s">
        <v>209</v>
      </c>
      <c r="B72" s="46">
        <v>4573</v>
      </c>
      <c r="C72" s="47" t="s">
        <v>134</v>
      </c>
      <c r="D72" s="47" t="s">
        <v>216</v>
      </c>
      <c r="E72" s="48">
        <v>3520259.06</v>
      </c>
    </row>
    <row r="73" spans="1:5" ht="55.15" customHeight="1" x14ac:dyDescent="0.2">
      <c r="A73" s="45" t="s">
        <v>209</v>
      </c>
      <c r="B73" s="46">
        <v>4575</v>
      </c>
      <c r="C73" s="47" t="s">
        <v>217</v>
      </c>
      <c r="D73" s="47" t="s">
        <v>218</v>
      </c>
      <c r="E73" s="48">
        <v>10620</v>
      </c>
    </row>
    <row r="74" spans="1:5" ht="55.15" customHeight="1" x14ac:dyDescent="0.2">
      <c r="A74" s="45" t="s">
        <v>209</v>
      </c>
      <c r="B74" s="46">
        <v>4577</v>
      </c>
      <c r="C74" s="47" t="s">
        <v>117</v>
      </c>
      <c r="D74" s="47" t="s">
        <v>219</v>
      </c>
      <c r="E74" s="48">
        <v>5192</v>
      </c>
    </row>
    <row r="75" spans="1:5" ht="55.15" customHeight="1" x14ac:dyDescent="0.2">
      <c r="A75" s="45" t="s">
        <v>209</v>
      </c>
      <c r="B75" s="46">
        <v>4580</v>
      </c>
      <c r="C75" s="47" t="s">
        <v>220</v>
      </c>
      <c r="D75" s="47" t="s">
        <v>221</v>
      </c>
      <c r="E75" s="48">
        <v>27730</v>
      </c>
    </row>
    <row r="76" spans="1:5" ht="63.75" x14ac:dyDescent="0.2">
      <c r="A76" s="45" t="s">
        <v>209</v>
      </c>
      <c r="B76" s="46">
        <v>4582</v>
      </c>
      <c r="C76" s="47" t="s">
        <v>159</v>
      </c>
      <c r="D76" s="47" t="s">
        <v>222</v>
      </c>
      <c r="E76" s="48">
        <v>184080</v>
      </c>
    </row>
    <row r="77" spans="1:5" ht="55.15" customHeight="1" x14ac:dyDescent="0.2">
      <c r="A77" s="45" t="s">
        <v>209</v>
      </c>
      <c r="B77" s="46">
        <v>4584</v>
      </c>
      <c r="C77" s="47" t="s">
        <v>125</v>
      </c>
      <c r="D77" s="47" t="s">
        <v>223</v>
      </c>
      <c r="E77" s="48">
        <v>4084800</v>
      </c>
    </row>
    <row r="78" spans="1:5" ht="55.15" customHeight="1" x14ac:dyDescent="0.2">
      <c r="A78" s="45" t="s">
        <v>209</v>
      </c>
      <c r="B78" s="46">
        <v>4585</v>
      </c>
      <c r="C78" s="47" t="s">
        <v>116</v>
      </c>
      <c r="D78" s="47" t="s">
        <v>224</v>
      </c>
      <c r="E78" s="48">
        <v>128501.99</v>
      </c>
    </row>
    <row r="79" spans="1:5" ht="55.15" customHeight="1" x14ac:dyDescent="0.2">
      <c r="A79" s="45" t="s">
        <v>225</v>
      </c>
      <c r="B79" s="46">
        <v>4605</v>
      </c>
      <c r="C79" s="47" t="s">
        <v>226</v>
      </c>
      <c r="D79" s="47" t="s">
        <v>227</v>
      </c>
      <c r="E79" s="48">
        <v>82600</v>
      </c>
    </row>
    <row r="80" spans="1:5" ht="63.75" x14ac:dyDescent="0.2">
      <c r="A80" s="45" t="s">
        <v>225</v>
      </c>
      <c r="B80" s="46">
        <v>4607</v>
      </c>
      <c r="C80" s="47" t="s">
        <v>139</v>
      </c>
      <c r="D80" s="47" t="s">
        <v>228</v>
      </c>
      <c r="E80" s="48">
        <v>8420666.1600000001</v>
      </c>
    </row>
    <row r="81" spans="1:5" ht="55.15" customHeight="1" x14ac:dyDescent="0.2">
      <c r="A81" s="45" t="s">
        <v>225</v>
      </c>
      <c r="B81" s="46">
        <v>4614</v>
      </c>
      <c r="C81" s="47" t="s">
        <v>134</v>
      </c>
      <c r="D81" s="47" t="s">
        <v>229</v>
      </c>
      <c r="E81" s="48">
        <v>1125329.24</v>
      </c>
    </row>
    <row r="82" spans="1:5" ht="34.9" customHeight="1" x14ac:dyDescent="0.2">
      <c r="A82" s="45" t="s">
        <v>225</v>
      </c>
      <c r="B82" s="46">
        <v>4633</v>
      </c>
      <c r="C82" s="47" t="s">
        <v>0</v>
      </c>
      <c r="D82" s="47" t="s">
        <v>127</v>
      </c>
      <c r="E82" s="48">
        <v>1100</v>
      </c>
    </row>
    <row r="83" spans="1:5" ht="63.75" x14ac:dyDescent="0.2">
      <c r="A83" s="45" t="s">
        <v>230</v>
      </c>
      <c r="B83" s="46">
        <v>4720</v>
      </c>
      <c r="C83" s="47" t="s">
        <v>231</v>
      </c>
      <c r="D83" s="47" t="s">
        <v>232</v>
      </c>
      <c r="E83" s="48">
        <v>1927476.9000000001</v>
      </c>
    </row>
    <row r="84" spans="1:5" ht="55.15" customHeight="1" x14ac:dyDescent="0.2">
      <c r="A84" s="45" t="s">
        <v>230</v>
      </c>
      <c r="B84" s="46">
        <v>4721</v>
      </c>
      <c r="C84" s="47" t="s">
        <v>114</v>
      </c>
      <c r="D84" s="47" t="s">
        <v>233</v>
      </c>
      <c r="E84" s="48">
        <v>1344416.68</v>
      </c>
    </row>
    <row r="85" spans="1:5" ht="55.15" customHeight="1" x14ac:dyDescent="0.2">
      <c r="A85" s="45" t="s">
        <v>230</v>
      </c>
      <c r="B85" s="46">
        <v>4722</v>
      </c>
      <c r="C85" s="47" t="s">
        <v>114</v>
      </c>
      <c r="D85" s="47" t="s">
        <v>234</v>
      </c>
      <c r="E85" s="48">
        <v>2804750.32</v>
      </c>
    </row>
    <row r="86" spans="1:5" ht="63.75" x14ac:dyDescent="0.2">
      <c r="A86" s="45" t="s">
        <v>230</v>
      </c>
      <c r="B86" s="46">
        <v>4724</v>
      </c>
      <c r="C86" s="47" t="s">
        <v>235</v>
      </c>
      <c r="D86" s="47" t="s">
        <v>236</v>
      </c>
      <c r="E86" s="48">
        <v>30000</v>
      </c>
    </row>
    <row r="87" spans="1:5" ht="55.15" customHeight="1" x14ac:dyDescent="0.2">
      <c r="A87" s="45" t="s">
        <v>230</v>
      </c>
      <c r="B87" s="46">
        <v>4726</v>
      </c>
      <c r="C87" s="47" t="s">
        <v>220</v>
      </c>
      <c r="D87" s="47" t="s">
        <v>237</v>
      </c>
      <c r="E87" s="48">
        <v>158509.4</v>
      </c>
    </row>
    <row r="88" spans="1:5" ht="63.75" x14ac:dyDescent="0.2">
      <c r="A88" s="45" t="s">
        <v>230</v>
      </c>
      <c r="B88" s="46">
        <v>4728</v>
      </c>
      <c r="C88" s="47" t="s">
        <v>110</v>
      </c>
      <c r="D88" s="47" t="s">
        <v>238</v>
      </c>
      <c r="E88" s="48">
        <v>8850</v>
      </c>
    </row>
    <row r="89" spans="1:5" ht="55.15" customHeight="1" x14ac:dyDescent="0.2">
      <c r="A89" s="45" t="s">
        <v>230</v>
      </c>
      <c r="B89" s="46">
        <v>4730</v>
      </c>
      <c r="C89" s="47" t="s">
        <v>239</v>
      </c>
      <c r="D89" s="47" t="s">
        <v>240</v>
      </c>
      <c r="E89" s="48">
        <v>47200</v>
      </c>
    </row>
    <row r="90" spans="1:5" ht="55.15" customHeight="1" x14ac:dyDescent="0.2">
      <c r="A90" s="45" t="s">
        <v>230</v>
      </c>
      <c r="B90" s="46">
        <v>4732</v>
      </c>
      <c r="C90" s="47" t="s">
        <v>239</v>
      </c>
      <c r="D90" s="47" t="s">
        <v>241</v>
      </c>
      <c r="E90" s="48">
        <v>241740.7</v>
      </c>
    </row>
    <row r="91" spans="1:5" ht="55.15" customHeight="1" x14ac:dyDescent="0.2">
      <c r="A91" s="45" t="s">
        <v>230</v>
      </c>
      <c r="B91" s="46">
        <v>4735</v>
      </c>
      <c r="C91" s="47" t="s">
        <v>242</v>
      </c>
      <c r="D91" s="47" t="s">
        <v>243</v>
      </c>
      <c r="E91" s="48">
        <v>3081467.19</v>
      </c>
    </row>
    <row r="92" spans="1:5" ht="55.15" customHeight="1" x14ac:dyDescent="0.2">
      <c r="A92" s="45" t="s">
        <v>244</v>
      </c>
      <c r="B92" s="46">
        <v>4738</v>
      </c>
      <c r="C92" s="47" t="s">
        <v>120</v>
      </c>
      <c r="D92" s="47" t="s">
        <v>245</v>
      </c>
      <c r="E92" s="48">
        <v>16946401.41</v>
      </c>
    </row>
    <row r="93" spans="1:5" ht="55.15" customHeight="1" x14ac:dyDescent="0.2">
      <c r="A93" s="45" t="s">
        <v>244</v>
      </c>
      <c r="B93" s="46">
        <v>4742</v>
      </c>
      <c r="C93" s="47" t="s">
        <v>120</v>
      </c>
      <c r="D93" s="47" t="s">
        <v>246</v>
      </c>
      <c r="E93" s="48">
        <v>3750000</v>
      </c>
    </row>
    <row r="94" spans="1:5" ht="55.15" customHeight="1" x14ac:dyDescent="0.2">
      <c r="A94" s="45" t="s">
        <v>244</v>
      </c>
      <c r="B94" s="46">
        <v>4746</v>
      </c>
      <c r="C94" s="47" t="s">
        <v>120</v>
      </c>
      <c r="D94" s="47" t="s">
        <v>247</v>
      </c>
      <c r="E94" s="48">
        <v>13202230.59</v>
      </c>
    </row>
    <row r="95" spans="1:5" ht="28.15" customHeight="1" x14ac:dyDescent="0.2">
      <c r="A95" s="45" t="s">
        <v>244</v>
      </c>
      <c r="B95" s="46">
        <v>4754</v>
      </c>
      <c r="C95" s="47" t="s">
        <v>0</v>
      </c>
      <c r="D95" s="47" t="s">
        <v>248</v>
      </c>
      <c r="E95" s="48">
        <v>45416.67</v>
      </c>
    </row>
    <row r="96" spans="1:5" ht="28.15" customHeight="1" x14ac:dyDescent="0.2">
      <c r="A96" s="45" t="s">
        <v>244</v>
      </c>
      <c r="B96" s="46">
        <v>4756</v>
      </c>
      <c r="C96" s="47" t="s">
        <v>0</v>
      </c>
      <c r="D96" s="47" t="s">
        <v>249</v>
      </c>
      <c r="E96" s="48">
        <v>510627.76</v>
      </c>
    </row>
    <row r="97" spans="1:5" ht="28.15" customHeight="1" x14ac:dyDescent="0.2">
      <c r="A97" s="45" t="s">
        <v>244</v>
      </c>
      <c r="B97" s="46">
        <v>4759</v>
      </c>
      <c r="C97" s="47" t="s">
        <v>0</v>
      </c>
      <c r="D97" s="47" t="s">
        <v>250</v>
      </c>
      <c r="E97" s="48">
        <v>29166.67</v>
      </c>
    </row>
    <row r="98" spans="1:5" ht="28.15" customHeight="1" x14ac:dyDescent="0.2">
      <c r="A98" s="45" t="s">
        <v>244</v>
      </c>
      <c r="B98" s="46">
        <v>4761</v>
      </c>
      <c r="C98" s="47" t="s">
        <v>0</v>
      </c>
      <c r="D98" s="47" t="s">
        <v>251</v>
      </c>
      <c r="E98" s="48">
        <v>888819.43</v>
      </c>
    </row>
    <row r="99" spans="1:5" ht="28.15" customHeight="1" x14ac:dyDescent="0.2">
      <c r="A99" s="45" t="s">
        <v>252</v>
      </c>
      <c r="B99" s="46">
        <v>4769</v>
      </c>
      <c r="C99" s="47" t="s">
        <v>0</v>
      </c>
      <c r="D99" s="47" t="s">
        <v>253</v>
      </c>
      <c r="E99" s="48">
        <v>19465157.82</v>
      </c>
    </row>
    <row r="100" spans="1:5" ht="28.15" customHeight="1" x14ac:dyDescent="0.2">
      <c r="A100" s="45" t="s">
        <v>252</v>
      </c>
      <c r="B100" s="46">
        <v>4771</v>
      </c>
      <c r="C100" s="47" t="s">
        <v>0</v>
      </c>
      <c r="D100" s="47" t="s">
        <v>254</v>
      </c>
      <c r="E100" s="48">
        <v>14523324.98</v>
      </c>
    </row>
    <row r="101" spans="1:5" ht="63.75" x14ac:dyDescent="0.2">
      <c r="A101" s="45" t="s">
        <v>252</v>
      </c>
      <c r="B101" s="46">
        <v>4775</v>
      </c>
      <c r="C101" s="47" t="s">
        <v>122</v>
      </c>
      <c r="D101" s="47" t="s">
        <v>255</v>
      </c>
      <c r="E101" s="48">
        <v>84096</v>
      </c>
    </row>
    <row r="102" spans="1:5" ht="37.9" customHeight="1" x14ac:dyDescent="0.2">
      <c r="A102" s="45" t="s">
        <v>252</v>
      </c>
      <c r="B102" s="46">
        <v>4785</v>
      </c>
      <c r="C102" s="47" t="s">
        <v>0</v>
      </c>
      <c r="D102" s="47" t="s">
        <v>256</v>
      </c>
      <c r="E102" s="48">
        <v>3040905.56</v>
      </c>
    </row>
    <row r="103" spans="1:5" ht="37.9" customHeight="1" x14ac:dyDescent="0.2">
      <c r="A103" s="45" t="s">
        <v>252</v>
      </c>
      <c r="B103" s="46">
        <v>4787</v>
      </c>
      <c r="C103" s="47" t="s">
        <v>0</v>
      </c>
      <c r="D103" s="47" t="s">
        <v>257</v>
      </c>
      <c r="E103" s="48">
        <v>8435411.4700000007</v>
      </c>
    </row>
    <row r="104" spans="1:5" ht="37.9" customHeight="1" x14ac:dyDescent="0.2">
      <c r="A104" s="45" t="s">
        <v>252</v>
      </c>
      <c r="B104" s="46">
        <v>4789</v>
      </c>
      <c r="C104" s="47" t="s">
        <v>0</v>
      </c>
      <c r="D104" s="47" t="s">
        <v>258</v>
      </c>
      <c r="E104" s="48">
        <v>118235.55</v>
      </c>
    </row>
    <row r="105" spans="1:5" ht="37.9" customHeight="1" x14ac:dyDescent="0.2">
      <c r="A105" s="45" t="s">
        <v>252</v>
      </c>
      <c r="B105" s="46">
        <v>4791</v>
      </c>
      <c r="C105" s="47" t="s">
        <v>0</v>
      </c>
      <c r="D105" s="47" t="s">
        <v>259</v>
      </c>
      <c r="E105" s="48">
        <v>197094.95</v>
      </c>
    </row>
    <row r="106" spans="1:5" ht="37.9" customHeight="1" x14ac:dyDescent="0.2">
      <c r="A106" s="45" t="s">
        <v>252</v>
      </c>
      <c r="B106" s="46">
        <v>4793</v>
      </c>
      <c r="C106" s="47" t="s">
        <v>0</v>
      </c>
      <c r="D106" s="47" t="s">
        <v>260</v>
      </c>
      <c r="E106" s="48">
        <v>170080.56</v>
      </c>
    </row>
    <row r="107" spans="1:5" ht="37.9" customHeight="1" x14ac:dyDescent="0.2">
      <c r="A107" s="45" t="s">
        <v>252</v>
      </c>
      <c r="B107" s="46">
        <v>4795</v>
      </c>
      <c r="C107" s="47" t="s">
        <v>0</v>
      </c>
      <c r="D107" s="47" t="s">
        <v>261</v>
      </c>
      <c r="E107" s="48">
        <v>27550.11</v>
      </c>
    </row>
    <row r="108" spans="1:5" ht="63.75" x14ac:dyDescent="0.2">
      <c r="A108" s="45" t="s">
        <v>252</v>
      </c>
      <c r="B108" s="46">
        <v>4800</v>
      </c>
      <c r="C108" s="47" t="s">
        <v>262</v>
      </c>
      <c r="D108" s="47" t="s">
        <v>263</v>
      </c>
      <c r="E108" s="48">
        <v>222504.93</v>
      </c>
    </row>
    <row r="109" spans="1:5" ht="55.15" customHeight="1" x14ac:dyDescent="0.2">
      <c r="A109" s="45" t="s">
        <v>252</v>
      </c>
      <c r="B109" s="46">
        <v>4802</v>
      </c>
      <c r="C109" s="47" t="s">
        <v>264</v>
      </c>
      <c r="D109" s="47" t="s">
        <v>265</v>
      </c>
      <c r="E109" s="48">
        <v>44167.4</v>
      </c>
    </row>
    <row r="110" spans="1:5" ht="55.15" customHeight="1" x14ac:dyDescent="0.2">
      <c r="A110" s="45" t="s">
        <v>252</v>
      </c>
      <c r="B110" s="46">
        <v>4805</v>
      </c>
      <c r="C110" s="47" t="s">
        <v>133</v>
      </c>
      <c r="D110" s="47" t="s">
        <v>266</v>
      </c>
      <c r="E110" s="48">
        <v>309750</v>
      </c>
    </row>
    <row r="111" spans="1:5" ht="55.15" customHeight="1" x14ac:dyDescent="0.2">
      <c r="A111" s="45" t="s">
        <v>252</v>
      </c>
      <c r="B111" s="46">
        <v>4808</v>
      </c>
      <c r="C111" s="47" t="s">
        <v>110</v>
      </c>
      <c r="D111" s="47" t="s">
        <v>267</v>
      </c>
      <c r="E111" s="48">
        <v>11800</v>
      </c>
    </row>
    <row r="112" spans="1:5" ht="76.5" x14ac:dyDescent="0.2">
      <c r="A112" s="45" t="s">
        <v>252</v>
      </c>
      <c r="B112" s="46">
        <v>4818</v>
      </c>
      <c r="C112" s="47" t="s">
        <v>134</v>
      </c>
      <c r="D112" s="47" t="s">
        <v>268</v>
      </c>
      <c r="E112" s="48">
        <v>1663827.14</v>
      </c>
    </row>
    <row r="113" spans="1:5" ht="55.15" customHeight="1" x14ac:dyDescent="0.2">
      <c r="A113" s="45" t="s">
        <v>252</v>
      </c>
      <c r="B113" s="46">
        <v>4821</v>
      </c>
      <c r="C113" s="47" t="s">
        <v>129</v>
      </c>
      <c r="D113" s="47" t="s">
        <v>269</v>
      </c>
      <c r="E113" s="48">
        <v>772870.33</v>
      </c>
    </row>
    <row r="114" spans="1:5" ht="55.15" customHeight="1" x14ac:dyDescent="0.2">
      <c r="A114" s="45" t="s">
        <v>252</v>
      </c>
      <c r="B114" s="46">
        <v>4825</v>
      </c>
      <c r="C114" s="47" t="s">
        <v>126</v>
      </c>
      <c r="D114" s="47" t="s">
        <v>270</v>
      </c>
      <c r="E114" s="48">
        <v>2320094.9300000002</v>
      </c>
    </row>
    <row r="115" spans="1:5" ht="76.5" x14ac:dyDescent="0.2">
      <c r="A115" s="45" t="s">
        <v>271</v>
      </c>
      <c r="B115" s="46">
        <v>4839</v>
      </c>
      <c r="C115" s="47" t="s">
        <v>124</v>
      </c>
      <c r="D115" s="47" t="s">
        <v>272</v>
      </c>
      <c r="E115" s="48">
        <v>1905925.9400000002</v>
      </c>
    </row>
    <row r="116" spans="1:5" ht="55.15" customHeight="1" x14ac:dyDescent="0.2">
      <c r="A116" s="45" t="s">
        <v>271</v>
      </c>
      <c r="B116" s="46">
        <v>4841</v>
      </c>
      <c r="C116" s="47" t="s">
        <v>273</v>
      </c>
      <c r="D116" s="47" t="s">
        <v>274</v>
      </c>
      <c r="E116" s="48">
        <v>22028</v>
      </c>
    </row>
    <row r="117" spans="1:5" ht="55.15" customHeight="1" x14ac:dyDescent="0.2">
      <c r="A117" s="45" t="s">
        <v>271</v>
      </c>
      <c r="B117" s="46">
        <v>4846</v>
      </c>
      <c r="C117" s="47" t="s">
        <v>273</v>
      </c>
      <c r="D117" s="47" t="s">
        <v>275</v>
      </c>
      <c r="E117" s="48">
        <v>22028</v>
      </c>
    </row>
    <row r="118" spans="1:5" ht="55.15" customHeight="1" x14ac:dyDescent="0.2">
      <c r="A118" s="45" t="s">
        <v>271</v>
      </c>
      <c r="B118" s="46">
        <v>4852</v>
      </c>
      <c r="C118" s="47" t="s">
        <v>123</v>
      </c>
      <c r="D118" s="47" t="s">
        <v>276</v>
      </c>
      <c r="E118" s="48">
        <v>32570</v>
      </c>
    </row>
    <row r="119" spans="1:5" ht="33.6" customHeight="1" x14ac:dyDescent="0.2">
      <c r="A119" s="45" t="s">
        <v>277</v>
      </c>
      <c r="B119" s="46">
        <v>4857</v>
      </c>
      <c r="C119" s="47" t="s">
        <v>0</v>
      </c>
      <c r="D119" s="47" t="s">
        <v>278</v>
      </c>
      <c r="E119" s="48">
        <v>26083.33</v>
      </c>
    </row>
    <row r="120" spans="1:5" ht="55.15" customHeight="1" x14ac:dyDescent="0.2">
      <c r="A120" s="45" t="s">
        <v>277</v>
      </c>
      <c r="B120" s="46">
        <v>4865</v>
      </c>
      <c r="C120" s="47" t="s">
        <v>279</v>
      </c>
      <c r="D120" s="47" t="s">
        <v>280</v>
      </c>
      <c r="E120" s="48">
        <v>138288.81</v>
      </c>
    </row>
    <row r="121" spans="1:5" ht="55.15" customHeight="1" x14ac:dyDescent="0.2">
      <c r="A121" s="45" t="s">
        <v>277</v>
      </c>
      <c r="B121" s="46">
        <v>4866</v>
      </c>
      <c r="C121" s="47" t="s">
        <v>128</v>
      </c>
      <c r="D121" s="47" t="s">
        <v>281</v>
      </c>
      <c r="E121" s="48">
        <v>22000</v>
      </c>
    </row>
    <row r="122" spans="1:5" ht="55.15" customHeight="1" x14ac:dyDescent="0.2">
      <c r="A122" s="45" t="s">
        <v>277</v>
      </c>
      <c r="B122" s="46">
        <v>4868</v>
      </c>
      <c r="C122" s="47" t="s">
        <v>282</v>
      </c>
      <c r="D122" s="47" t="s">
        <v>283</v>
      </c>
      <c r="E122" s="48">
        <v>8668.2800000000007</v>
      </c>
    </row>
    <row r="123" spans="1:5" ht="28.9" customHeight="1" x14ac:dyDescent="0.2">
      <c r="A123" s="45" t="s">
        <v>277</v>
      </c>
      <c r="B123" s="46">
        <v>4871</v>
      </c>
      <c r="C123" s="47" t="s">
        <v>0</v>
      </c>
      <c r="D123" s="47" t="s">
        <v>284</v>
      </c>
      <c r="E123" s="48">
        <v>1785</v>
      </c>
    </row>
    <row r="124" spans="1:5" ht="28.9" customHeight="1" x14ac:dyDescent="0.2">
      <c r="A124" s="45" t="s">
        <v>277</v>
      </c>
      <c r="B124" s="46">
        <v>4873</v>
      </c>
      <c r="C124" s="47" t="s">
        <v>0</v>
      </c>
      <c r="D124" s="47" t="s">
        <v>285</v>
      </c>
      <c r="E124" s="48">
        <v>5550</v>
      </c>
    </row>
    <row r="125" spans="1:5" ht="55.15" customHeight="1" x14ac:dyDescent="0.2">
      <c r="A125" s="45" t="s">
        <v>286</v>
      </c>
      <c r="B125" s="46">
        <v>4909</v>
      </c>
      <c r="C125" s="47" t="s">
        <v>111</v>
      </c>
      <c r="D125" s="47" t="s">
        <v>287</v>
      </c>
      <c r="E125" s="48">
        <v>51566</v>
      </c>
    </row>
    <row r="126" spans="1:5" ht="78" customHeight="1" x14ac:dyDescent="0.2">
      <c r="A126" s="45" t="s">
        <v>286</v>
      </c>
      <c r="B126" s="46">
        <v>4924</v>
      </c>
      <c r="C126" s="47" t="s">
        <v>288</v>
      </c>
      <c r="D126" s="47" t="s">
        <v>289</v>
      </c>
      <c r="E126" s="48">
        <v>115073.67</v>
      </c>
    </row>
    <row r="127" spans="1:5" ht="79.150000000000006" customHeight="1" x14ac:dyDescent="0.2">
      <c r="A127" s="45" t="s">
        <v>286</v>
      </c>
      <c r="B127" s="46">
        <v>4925</v>
      </c>
      <c r="C127" s="47" t="s">
        <v>290</v>
      </c>
      <c r="D127" s="47" t="s">
        <v>291</v>
      </c>
      <c r="E127" s="48">
        <v>497960</v>
      </c>
    </row>
    <row r="128" spans="1:5" ht="78" customHeight="1" x14ac:dyDescent="0.2">
      <c r="A128" s="45" t="s">
        <v>286</v>
      </c>
      <c r="B128" s="46">
        <v>4926</v>
      </c>
      <c r="C128" s="47" t="s">
        <v>282</v>
      </c>
      <c r="D128" s="47" t="s">
        <v>292</v>
      </c>
      <c r="E128" s="48">
        <v>205279.27</v>
      </c>
    </row>
    <row r="129" spans="1:8" ht="79.150000000000006" customHeight="1" x14ac:dyDescent="0.2">
      <c r="A129" s="45" t="s">
        <v>286</v>
      </c>
      <c r="B129" s="46">
        <v>4927</v>
      </c>
      <c r="C129" s="47" t="s">
        <v>293</v>
      </c>
      <c r="D129" s="47" t="s">
        <v>294</v>
      </c>
      <c r="E129" s="48">
        <v>144270</v>
      </c>
    </row>
    <row r="130" spans="1:8" ht="76.5" x14ac:dyDescent="0.2">
      <c r="A130" s="45" t="s">
        <v>286</v>
      </c>
      <c r="B130" s="46">
        <v>4928</v>
      </c>
      <c r="C130" s="47" t="s">
        <v>295</v>
      </c>
      <c r="D130" s="47" t="s">
        <v>296</v>
      </c>
      <c r="E130" s="48">
        <v>16377639.52</v>
      </c>
    </row>
    <row r="131" spans="1:8" ht="48" customHeight="1" x14ac:dyDescent="0.2">
      <c r="A131" s="45" t="s">
        <v>297</v>
      </c>
      <c r="B131" s="46">
        <v>4957</v>
      </c>
      <c r="C131" s="47" t="s">
        <v>138</v>
      </c>
      <c r="D131" s="47" t="s">
        <v>298</v>
      </c>
      <c r="E131" s="48">
        <v>120000</v>
      </c>
    </row>
    <row r="132" spans="1:8" ht="54.6" customHeight="1" x14ac:dyDescent="0.2">
      <c r="A132" s="45" t="s">
        <v>297</v>
      </c>
      <c r="B132" s="46">
        <v>4959</v>
      </c>
      <c r="C132" s="47" t="s">
        <v>138</v>
      </c>
      <c r="D132" s="47" t="s">
        <v>299</v>
      </c>
      <c r="E132" s="48">
        <v>183333.33</v>
      </c>
    </row>
    <row r="133" spans="1:8" ht="60.6" customHeight="1" x14ac:dyDescent="0.2">
      <c r="A133" s="45" t="s">
        <v>297</v>
      </c>
      <c r="B133" s="46">
        <v>4961</v>
      </c>
      <c r="C133" s="47" t="s">
        <v>138</v>
      </c>
      <c r="D133" s="47" t="s">
        <v>130</v>
      </c>
      <c r="E133" s="48">
        <v>533333.31999999995</v>
      </c>
    </row>
    <row r="134" spans="1:8" ht="60.6" customHeight="1" x14ac:dyDescent="0.2">
      <c r="A134" s="45" t="s">
        <v>297</v>
      </c>
      <c r="B134" s="46">
        <v>4965</v>
      </c>
      <c r="C134" s="47" t="s">
        <v>138</v>
      </c>
      <c r="D134" s="47" t="s">
        <v>300</v>
      </c>
      <c r="E134" s="48">
        <v>1373333.32</v>
      </c>
    </row>
    <row r="135" spans="1:8" ht="51.6" customHeight="1" x14ac:dyDescent="0.2">
      <c r="A135" s="45" t="s">
        <v>297</v>
      </c>
      <c r="B135" s="46">
        <v>4968</v>
      </c>
      <c r="C135" s="47" t="s">
        <v>138</v>
      </c>
      <c r="D135" s="47" t="s">
        <v>301</v>
      </c>
      <c r="E135" s="48">
        <v>5710090.0700000003</v>
      </c>
    </row>
    <row r="136" spans="1:8" ht="64.150000000000006" customHeight="1" x14ac:dyDescent="0.2">
      <c r="A136" s="45" t="s">
        <v>297</v>
      </c>
      <c r="B136" s="46">
        <v>4976</v>
      </c>
      <c r="C136" s="47" t="s">
        <v>112</v>
      </c>
      <c r="D136" s="47" t="s">
        <v>302</v>
      </c>
      <c r="E136" s="48">
        <v>1843588.32</v>
      </c>
    </row>
    <row r="137" spans="1:8" ht="37.9" customHeight="1" x14ac:dyDescent="0.2">
      <c r="A137" s="49" t="s">
        <v>303</v>
      </c>
      <c r="B137" s="46">
        <v>4983</v>
      </c>
      <c r="C137" s="47" t="s">
        <v>0</v>
      </c>
      <c r="D137" s="47" t="s">
        <v>284</v>
      </c>
      <c r="E137" s="48">
        <v>7350</v>
      </c>
    </row>
    <row r="138" spans="1:8" ht="76.5" x14ac:dyDescent="0.2">
      <c r="A138" s="49" t="s">
        <v>303</v>
      </c>
      <c r="B138" s="46">
        <v>5003</v>
      </c>
      <c r="C138" s="47" t="s">
        <v>304</v>
      </c>
      <c r="D138" s="47" t="s">
        <v>305</v>
      </c>
      <c r="E138" s="48">
        <v>650517.09</v>
      </c>
    </row>
    <row r="139" spans="1:8" ht="63.75" x14ac:dyDescent="0.2">
      <c r="A139" s="49" t="s">
        <v>303</v>
      </c>
      <c r="B139" s="46">
        <v>5006</v>
      </c>
      <c r="C139" s="47" t="s">
        <v>133</v>
      </c>
      <c r="D139" s="47" t="s">
        <v>306</v>
      </c>
      <c r="E139" s="48">
        <v>186160.93</v>
      </c>
    </row>
    <row r="140" spans="1:8" ht="76.5" x14ac:dyDescent="0.2">
      <c r="A140" s="49" t="s">
        <v>303</v>
      </c>
      <c r="B140" s="46">
        <v>5008</v>
      </c>
      <c r="C140" s="47" t="s">
        <v>242</v>
      </c>
      <c r="D140" s="47" t="s">
        <v>307</v>
      </c>
      <c r="E140" s="48">
        <v>2755969.34</v>
      </c>
    </row>
    <row r="141" spans="1:8" ht="27" customHeight="1" x14ac:dyDescent="0.2">
      <c r="A141" s="49" t="s">
        <v>303</v>
      </c>
      <c r="B141" s="46">
        <v>5013</v>
      </c>
      <c r="C141" s="47" t="s">
        <v>0</v>
      </c>
      <c r="D141" s="47" t="s">
        <v>308</v>
      </c>
      <c r="E141" s="48">
        <v>1874666.65</v>
      </c>
    </row>
    <row r="142" spans="1:8" ht="29.45" customHeight="1" x14ac:dyDescent="0.2">
      <c r="A142" s="49" t="s">
        <v>303</v>
      </c>
      <c r="B142" s="46">
        <v>5015</v>
      </c>
      <c r="C142" s="47" t="s">
        <v>0</v>
      </c>
      <c r="D142" s="47" t="s">
        <v>309</v>
      </c>
      <c r="E142" s="48">
        <v>312583.28000000003</v>
      </c>
    </row>
    <row r="143" spans="1:8" ht="65.45" customHeight="1" x14ac:dyDescent="0.2">
      <c r="A143" s="49" t="s">
        <v>303</v>
      </c>
      <c r="B143" s="46">
        <v>5019</v>
      </c>
      <c r="C143" s="47" t="s">
        <v>121</v>
      </c>
      <c r="D143" s="47" t="s">
        <v>310</v>
      </c>
      <c r="E143" s="48">
        <v>3922175.86</v>
      </c>
    </row>
    <row r="144" spans="1:8" ht="24" customHeight="1" x14ac:dyDescent="0.2">
      <c r="A144" s="70" t="s">
        <v>131</v>
      </c>
      <c r="B144" s="70"/>
      <c r="C144" s="70"/>
      <c r="D144" s="70"/>
      <c r="E144" s="50">
        <f>SUM(E12:E143)</f>
        <v>328140159.53999978</v>
      </c>
      <c r="F144" s="41"/>
      <c r="H144" s="39"/>
    </row>
  </sheetData>
  <mergeCells count="5">
    <mergeCell ref="A144:D144"/>
    <mergeCell ref="A10:E10"/>
    <mergeCell ref="A7:E7"/>
    <mergeCell ref="A8:E8"/>
    <mergeCell ref="A9:E9"/>
  </mergeCells>
  <pageMargins left="0.28000000000000003" right="0.17" top="0.17" bottom="0.22" header="0.3" footer="0.17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0001</vt:lpstr>
      <vt:lpstr>listado de los lib.</vt:lpstr>
      <vt:lpstr>'0001'!Área_de_impresión</vt:lpstr>
      <vt:lpstr>'listado de los lib.'!Área_de_impresión</vt:lpstr>
      <vt:lpstr>'0001'!Títulos_a_imprimir</vt:lpstr>
      <vt:lpstr>'listado de los lib.'!Títulos_a_imprimir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2023-12-01T15:28:53Z</cp:lastPrinted>
  <dcterms:created xsi:type="dcterms:W3CDTF">2022-09-16T14:51:44Z</dcterms:created>
  <dcterms:modified xsi:type="dcterms:W3CDTF">2023-12-05T18:16:40Z</dcterms:modified>
</cp:coreProperties>
</file>