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Febrero\Presupuesto\"/>
    </mc:Choice>
  </mc:AlternateContent>
  <xr:revisionPtr revIDLastSave="0" documentId="13_ncr:1_{56ED6CA2-C0D0-4BAD-BB52-FA4936104AC3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001" sheetId="2" r:id="rId1"/>
    <sheet name="listado de los lib." sheetId="3" r:id="rId2"/>
  </sheets>
  <externalReferences>
    <externalReference r:id="rId3"/>
  </externalReferences>
  <definedNames>
    <definedName name="_xlnm.Print_Area" localSheetId="0">'0001'!$A$1:$P$92</definedName>
    <definedName name="_xlnm.Print_Area" localSheetId="1">'listado de los lib.'!$A$1:$E$88</definedName>
    <definedName name="_xlnm.Print_Titles" localSheetId="0">'0001'!$1:$10</definedName>
    <definedName name="_xlnm.Print_Titles" localSheetId="1">'listado de los lib.'!$11:$11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3" l="1"/>
  <c r="P13" i="2" l="1"/>
  <c r="C84" i="2" l="1"/>
  <c r="C83" i="2" s="1"/>
  <c r="B84" i="2"/>
  <c r="B83" i="2" s="1"/>
  <c r="C82" i="2"/>
  <c r="B82" i="2"/>
  <c r="C81" i="2"/>
  <c r="B81" i="2"/>
  <c r="C79" i="2"/>
  <c r="B79" i="2"/>
  <c r="C78" i="2"/>
  <c r="B78" i="2"/>
  <c r="C75" i="2"/>
  <c r="B75" i="2"/>
  <c r="C74" i="2"/>
  <c r="B74" i="2"/>
  <c r="C73" i="2"/>
  <c r="B73" i="2"/>
  <c r="C71" i="2"/>
  <c r="B71" i="2"/>
  <c r="C70" i="2"/>
  <c r="B70" i="2"/>
  <c r="B18" i="2"/>
  <c r="C12" i="2"/>
  <c r="N83" i="2"/>
  <c r="M83" i="2"/>
  <c r="I83" i="2"/>
  <c r="G83" i="2"/>
  <c r="F83" i="2"/>
  <c r="E83" i="2"/>
  <c r="D84" i="2"/>
  <c r="D83" i="2" s="1"/>
  <c r="L83" i="2"/>
  <c r="K83" i="2"/>
  <c r="J83" i="2"/>
  <c r="H83" i="2"/>
  <c r="D82" i="2"/>
  <c r="N80" i="2"/>
  <c r="M80" i="2"/>
  <c r="L80" i="2"/>
  <c r="I80" i="2"/>
  <c r="H80" i="2"/>
  <c r="E80" i="2"/>
  <c r="D81" i="2"/>
  <c r="K80" i="2"/>
  <c r="F80" i="2"/>
  <c r="I77" i="2"/>
  <c r="D79" i="2"/>
  <c r="N77" i="2"/>
  <c r="M77" i="2"/>
  <c r="K77" i="2"/>
  <c r="G77" i="2"/>
  <c r="F77" i="2"/>
  <c r="E77" i="2"/>
  <c r="D78" i="2"/>
  <c r="L77" i="2"/>
  <c r="D75" i="2"/>
  <c r="K72" i="2"/>
  <c r="J72" i="2"/>
  <c r="D74" i="2"/>
  <c r="N72" i="2"/>
  <c r="M72" i="2"/>
  <c r="L72" i="2"/>
  <c r="H72" i="2"/>
  <c r="E72" i="2"/>
  <c r="D73" i="2"/>
  <c r="L69" i="2"/>
  <c r="D71" i="2"/>
  <c r="N69" i="2"/>
  <c r="J69" i="2"/>
  <c r="I69" i="2"/>
  <c r="H69" i="2"/>
  <c r="G69" i="2"/>
  <c r="D70" i="2"/>
  <c r="K69" i="2"/>
  <c r="F69" i="2"/>
  <c r="M64" i="2"/>
  <c r="E64" i="2"/>
  <c r="L64" i="2"/>
  <c r="J64" i="2"/>
  <c r="I54" i="2"/>
  <c r="L54" i="2"/>
  <c r="M54" i="2"/>
  <c r="H54" i="2"/>
  <c r="E54" i="2"/>
  <c r="M47" i="2"/>
  <c r="E47" i="2"/>
  <c r="K47" i="2"/>
  <c r="H38" i="2"/>
  <c r="G38" i="2"/>
  <c r="J38" i="2"/>
  <c r="N28" i="2"/>
  <c r="F28" i="2"/>
  <c r="D18" i="2"/>
  <c r="L18" i="2"/>
  <c r="D12" i="2"/>
  <c r="N12" i="2"/>
  <c r="I12" i="2"/>
  <c r="L12" i="2"/>
  <c r="F12" i="2"/>
  <c r="D80" i="2" l="1"/>
  <c r="C80" i="2"/>
  <c r="B69" i="2"/>
  <c r="C38" i="2"/>
  <c r="D69" i="2"/>
  <c r="C72" i="2"/>
  <c r="F76" i="2"/>
  <c r="B77" i="2"/>
  <c r="B47" i="2"/>
  <c r="D64" i="2"/>
  <c r="B80" i="2"/>
  <c r="D77" i="2"/>
  <c r="D54" i="2"/>
  <c r="D72" i="2"/>
  <c r="C64" i="2"/>
  <c r="C69" i="2"/>
  <c r="C47" i="2"/>
  <c r="C77" i="2"/>
  <c r="K76" i="2"/>
  <c r="L76" i="2"/>
  <c r="E28" i="2"/>
  <c r="M28" i="2"/>
  <c r="F54" i="2"/>
  <c r="N54" i="2"/>
  <c r="K54" i="2"/>
  <c r="B12" i="2"/>
  <c r="J12" i="2"/>
  <c r="H28" i="2"/>
  <c r="J47" i="2"/>
  <c r="I47" i="2"/>
  <c r="F47" i="2"/>
  <c r="N47" i="2"/>
  <c r="G72" i="2"/>
  <c r="E76" i="2"/>
  <c r="M76" i="2"/>
  <c r="J77" i="2"/>
  <c r="F18" i="2"/>
  <c r="N18" i="2"/>
  <c r="K18" i="2"/>
  <c r="E38" i="2"/>
  <c r="M38" i="2"/>
  <c r="D38" i="2"/>
  <c r="L38" i="2"/>
  <c r="I38" i="2"/>
  <c r="H47" i="2"/>
  <c r="I64" i="2"/>
  <c r="F64" i="2"/>
  <c r="N64" i="2"/>
  <c r="K64" i="2"/>
  <c r="N76" i="2"/>
  <c r="I76" i="2"/>
  <c r="B38" i="2"/>
  <c r="H12" i="2"/>
  <c r="E12" i="2"/>
  <c r="M12" i="2"/>
  <c r="F38" i="2"/>
  <c r="N38" i="2"/>
  <c r="K38" i="2"/>
  <c r="I72" i="2"/>
  <c r="C18" i="2"/>
  <c r="C28" i="2"/>
  <c r="C54" i="2"/>
  <c r="J28" i="2"/>
  <c r="G28" i="2"/>
  <c r="I28" i="2"/>
  <c r="K28" i="2"/>
  <c r="J54" i="2"/>
  <c r="G54" i="2"/>
  <c r="H77" i="2"/>
  <c r="H76" i="2" s="1"/>
  <c r="J80" i="2"/>
  <c r="G80" i="2"/>
  <c r="G76" i="2" s="1"/>
  <c r="B28" i="2"/>
  <c r="B72" i="2"/>
  <c r="I18" i="2"/>
  <c r="H18" i="2"/>
  <c r="E18" i="2"/>
  <c r="M18" i="2"/>
  <c r="G18" i="2"/>
  <c r="D28" i="2"/>
  <c r="L28" i="2"/>
  <c r="G64" i="2"/>
  <c r="E69" i="2"/>
  <c r="M69" i="2"/>
  <c r="B64" i="2"/>
  <c r="K12" i="2"/>
  <c r="G12" i="2"/>
  <c r="J18" i="2"/>
  <c r="G47" i="2"/>
  <c r="D47" i="2"/>
  <c r="L47" i="2"/>
  <c r="H64" i="2"/>
  <c r="F72" i="2"/>
  <c r="B54" i="2"/>
  <c r="O77" i="2"/>
  <c r="C76" i="2" l="1"/>
  <c r="D76" i="2"/>
  <c r="F85" i="2"/>
  <c r="B76" i="2"/>
  <c r="E85" i="2"/>
  <c r="I85" i="2"/>
  <c r="C85" i="2"/>
  <c r="N85" i="2"/>
  <c r="L85" i="2"/>
  <c r="M85" i="2"/>
  <c r="G85" i="2"/>
  <c r="J85" i="2"/>
  <c r="D85" i="2"/>
  <c r="B85" i="2"/>
  <c r="K85" i="2"/>
  <c r="H85" i="2"/>
  <c r="J76" i="2"/>
  <c r="P48" i="2"/>
  <c r="O83" i="2" l="1"/>
  <c r="O80" i="2"/>
  <c r="O69" i="2"/>
  <c r="O64" i="2"/>
  <c r="O54" i="2"/>
  <c r="P17" i="2"/>
  <c r="O12" i="2"/>
  <c r="O76" i="2" l="1"/>
  <c r="O18" i="2"/>
  <c r="O38" i="2"/>
  <c r="O47" i="2"/>
  <c r="O28" i="2"/>
  <c r="O72" i="2"/>
  <c r="P33" i="2"/>
  <c r="P31" i="2"/>
  <c r="P43" i="2"/>
  <c r="P66" i="2"/>
  <c r="P73" i="2"/>
  <c r="P21" i="2"/>
  <c r="P37" i="2"/>
  <c r="P51" i="2"/>
  <c r="P63" i="2"/>
  <c r="P82" i="2"/>
  <c r="P50" i="2"/>
  <c r="P57" i="2"/>
  <c r="P71" i="2"/>
  <c r="P81" i="2"/>
  <c r="P42" i="2"/>
  <c r="P59" i="2"/>
  <c r="P62" i="2"/>
  <c r="P79" i="2"/>
  <c r="P15" i="2"/>
  <c r="P45" i="2"/>
  <c r="P27" i="2"/>
  <c r="P44" i="2"/>
  <c r="P49" i="2"/>
  <c r="P53" i="2"/>
  <c r="P65" i="2"/>
  <c r="P70" i="2"/>
  <c r="P36" i="2"/>
  <c r="P61" i="2"/>
  <c r="P68" i="2"/>
  <c r="P75" i="2"/>
  <c r="P78" i="2"/>
  <c r="P39" i="2"/>
  <c r="P52" i="2"/>
  <c r="P23" i="2"/>
  <c r="P26" i="2"/>
  <c r="P30" i="2"/>
  <c r="P35" i="2"/>
  <c r="P41" i="2"/>
  <c r="P60" i="2"/>
  <c r="P67" i="2"/>
  <c r="P74" i="2"/>
  <c r="P84" i="2"/>
  <c r="P83" i="2" s="1"/>
  <c r="P32" i="2"/>
  <c r="P14" i="2"/>
  <c r="P24" i="2"/>
  <c r="P40" i="2"/>
  <c r="P55" i="2"/>
  <c r="P56" i="2"/>
  <c r="P16" i="2"/>
  <c r="P20" i="2"/>
  <c r="P22" i="2"/>
  <c r="P29" i="2"/>
  <c r="P46" i="2"/>
  <c r="P58" i="2"/>
  <c r="P34" i="2"/>
  <c r="P25" i="2"/>
  <c r="P19" i="2"/>
  <c r="P12" i="2" l="1"/>
  <c r="P77" i="2"/>
  <c r="P47" i="2"/>
  <c r="P28" i="2"/>
  <c r="P80" i="2"/>
  <c r="P72" i="2"/>
  <c r="P69" i="2"/>
  <c r="P18" i="2"/>
  <c r="P64" i="2"/>
  <c r="P54" i="2"/>
  <c r="P38" i="2"/>
  <c r="O85" i="2"/>
  <c r="P76" i="2" l="1"/>
  <c r="P85" i="2"/>
</calcChain>
</file>

<file path=xl/sharedStrings.xml><?xml version="1.0" encoding="utf-8"?>
<sst xmlns="http://schemas.openxmlformats.org/spreadsheetml/2006/main" count="297" uniqueCount="227">
  <si>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</si>
  <si>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</si>
  <si>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</si>
  <si>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</si>
  <si>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</si>
  <si>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</si>
  <si>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</si>
  <si>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</si>
  <si>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</si>
  <si>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</si>
  <si>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</si>
  <si>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</si>
  <si>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</si>
  <si>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</si>
  <si>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</si>
  <si>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</si>
  <si>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</si>
  <si>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</si>
  <si>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</si>
  <si>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</si>
  <si>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</si>
  <si>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</si>
  <si>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</si>
  <si>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</si>
  <si>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</si>
  <si>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</si>
  <si>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</si>
  <si>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</si>
  <si>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</si>
  <si>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</si>
  <si>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</si>
  <si>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</si>
  <si>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</si>
  <si>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</si>
  <si>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</si>
  <si>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</si>
  <si>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</si>
  <si>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</si>
  <si>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</si>
  <si>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</si>
  <si>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</si>
  <si>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</si>
  <si>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</si>
  <si>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</si>
  <si>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</si>
  <si>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</si>
  <si>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</si>
  <si>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</si>
  <si>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</si>
  <si>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</si>
  <si>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</si>
  <si>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</si>
  <si>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</si>
  <si>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</si>
  <si>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</si>
  <si>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</si>
  <si>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</si>
  <si>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</si>
  <si>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</si>
  <si>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</si>
  <si>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</si>
  <si>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</si>
  <si>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</si>
  <si>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</si>
  <si>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</si>
  <si>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</si>
  <si>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</si>
  <si>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</si>
  <si>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</si>
  <si>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</si>
  <si>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</si>
  <si>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</si>
  <si>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</si>
  <si>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</si>
  <si>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</si>
  <si>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</si>
  <si>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</si>
  <si>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</si>
  <si>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</si>
  <si>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</si>
  <si>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</si>
  <si>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</si>
  <si>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</si>
  <si>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</si>
  <si>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</si>
  <si>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</si>
  <si>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</si>
  <si>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</si>
  <si>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</si>
  <si>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</si>
  <si>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</si>
  <si>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</si>
  <si>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</si>
  <si>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</si>
  <si>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</si>
  <si>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</si>
  <si>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t xml:space="preserve">Unidad Ejecutora 0001 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</si>
  <si>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</si>
  <si>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</si>
  <si>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</si>
  <si>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FLORINDA MATRILLE LAJARA</t>
  </si>
  <si>
    <t xml:space="preserve"> JUANA VILLAR</t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</si>
  <si>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</t>
    </r>
  </si>
  <si>
    <t xml:space="preserve">UNIDAD EJECUTORA 0001 	</t>
  </si>
  <si>
    <t>Fecha</t>
  </si>
  <si>
    <t>LIB.</t>
  </si>
  <si>
    <t xml:space="preserve">Beneficiario </t>
  </si>
  <si>
    <t xml:space="preserve">Descripcion </t>
  </si>
  <si>
    <t>Monto</t>
  </si>
  <si>
    <t>ACADEMIA DOMINICANA DE LA LENGUA</t>
  </si>
  <si>
    <t>INSTITUTO DUARTIANO</t>
  </si>
  <si>
    <t>AYUNTAMIENTO DEL DISTRITO NACIONAL</t>
  </si>
  <si>
    <t>PANTEON DE LA PATRIA</t>
  </si>
  <si>
    <t>CORPORACION DEL ACUEDUCTO Y ALCANTARILLADO DE SANTO DOMINGO</t>
  </si>
  <si>
    <t>ARCHIVO GRAL DE LA NACION</t>
  </si>
  <si>
    <t>CORPORACION DE ACUEDUCTO Y ALCANTARILLADO DE SANTIAGO</t>
  </si>
  <si>
    <t>AYUNTAMIENTO DEL MUNICIPIO DE SANTIAGO</t>
  </si>
  <si>
    <t>COMPANIA DOMINICANA DE TELEFONOS C POR A</t>
  </si>
  <si>
    <t>DIRECCION GENERAL DE CINE</t>
  </si>
  <si>
    <t>EDENORTE DOMINICANA S A</t>
  </si>
  <si>
    <t>TOTAL</t>
  </si>
  <si>
    <t>CORPORACIÓN ESTATAL DE RADIO Y TELEVISIÓN (CERTV)</t>
  </si>
  <si>
    <t>EDESUR DOMINICANA, S.A</t>
  </si>
  <si>
    <t>ALTICE DOMINICANA, SA</t>
  </si>
  <si>
    <t>MARTÍNEZ TORRES TRAVELING, SRL</t>
  </si>
  <si>
    <t>INST NAC DE AGUAS POTABLES Y ALCATARILLADOS</t>
  </si>
  <si>
    <t>BANDA DE MUSICA DE DUVERGE</t>
  </si>
  <si>
    <t>Año 2024</t>
  </si>
  <si>
    <t>EMPRESA DISTRIBUIDORA DE ELECTRICIDAD DEL ESTE S A</t>
  </si>
  <si>
    <t>BANDA MUNICIPAL DE MUSICA DE BANI</t>
  </si>
  <si>
    <t>BANDA DE MUSICA MUNICIPAL BY LUIS ANTONIO BELTRE</t>
  </si>
  <si>
    <t>HUMANO SEGUROS S A</t>
  </si>
  <si>
    <t>JARDIN ILUSIONES S A</t>
  </si>
  <si>
    <t>PAGO FACTURAS B1500002329 Y B1500002332 POR ADQUISICION DE ARREGLOS FLORALES Y PUCHEROS PARA SER UTILIZADOS EN ACTIVIDADES EN ESTE MINISTERIO, ORDEN DE COMPRA  2023-00109, PROCESO DAF-CM-2023-0001, SEGUN ANEXOS.</t>
  </si>
  <si>
    <t>OMX MULTISERVICIOS, SRL</t>
  </si>
  <si>
    <t>PAGO POR ADQUISICION DE MATERIAL GASTABLE  PARA USO, EN ESTE MINISTERIO Y DEPENDENCIAS MEDIANTE ORDEN 2023-00396, PROCESO, DAF-CM-2023-0058, SEGUN ANEXOS.</t>
  </si>
  <si>
    <t>LAVANDERIA ROYAL C POR A</t>
  </si>
  <si>
    <t>PAGO POR SERVICIOS DE LAVADO Y PANCHADO DE DIVERSOS ARTICULOS PARA SER USADO EN EL MINISTERIO DE CULTURA, PRECESO UC-CD-2023-0080, ORDEN 2023-00234, SEGUN ANEXOS.</t>
  </si>
  <si>
    <t>MAGNA MOTORS, SA</t>
  </si>
  <si>
    <t>SERVICIOS DE MANTENIMIENTO Y REPARACION DE VEHICULOS PERTENECIENTE A LA FLOTILLA VEHICULAR DE ESTE MINISTERIO A TRAVES DE REP. EXCLUSIVOS EN EL PAIS, PROC-CULT- CCC-PEPU-2023-0002, ORDEN 2023-00314, SEGUN ANEXOS.</t>
  </si>
  <si>
    <t>GRUPO ASTRO, SRL</t>
  </si>
  <si>
    <t>CONFECCION DE ENMARCADO, PARA LA DIRECCION FINANCIERA DE ESTE MINISTERIO, PROC. CULTURA UC-CD-2023-0017, ORDEN 2023-00041, SEGUN ANEXOS.</t>
  </si>
  <si>
    <t>POR SERVICIOS DE RECOGIDA DE BASURA  DE LAS DEPENDENCIAS ESTE MINISTERIO DE CULTURA, UBICADAS EN LA REGION NORTE CORRESPONDIENTE AL MES DE FEBRERO DEL 2024, SEGUN ANEXOS.</t>
  </si>
  <si>
    <t>PAGO POR SERVICIO DE ENERGIA ELECTRICA DEL CENTRO CULTURAL MARIA MONTEZ (BARAHONA), CORRESPONDIENTE AL MES DE DICIEMBRE 2023, SEGUN ANEXOS.</t>
  </si>
  <si>
    <t>PAGO POR SERVICIOS DE INTERNET MOVIL Y TELEFONICAS DE LAS FLOTAS DE  ESTE MINISTERIO DE CULTURA, CORRESPONDIENTE AL MES DE ENERO DEL 2024, (TELEFONO LOCAL Y SERVICIOS DE INTERNET Y TELEVISION POR CABLE), SEGUN ANEXOS.</t>
  </si>
  <si>
    <t>TRANSFERENCIA A FAVOR DEL PANTION DE LA PATRIA, CORRESPONDIENTE A LA SUBVENCION DEL MES DE FEBRERO DEI 2024, SEGUN  ANEXOS.</t>
  </si>
  <si>
    <t>TRANSFERENCIA A FAVOR DE LA  ACADEMIA DE LA LENGUA, CORRESPONDIENTE A LA SUBVENCION ASIGNADA  DEL MES DE FEBRERO DEI 2024, SEGUN ANEXOS.</t>
  </si>
  <si>
    <t>TRANSFERENCIA A FAVOR DE LA  BANDA DE MUSICA MUNICIPAL BY LUIS ANTONIO BELTR-AZUA, CORRESPONDIENTE A LA SUBVENCION ASIGNADA  DEL MES DE FEBRERO DEI 2024, SEGUN ANEXOS.</t>
  </si>
  <si>
    <t>BANDA DE MUSICA VICENTE NOBLE</t>
  </si>
  <si>
    <t>TRANSFERENCIA A FAVOR DE LA  BANDA DE MUSICA DE VICENTE NOBLE, CORRESPONDIENTE A LA SUBVENCION ASIGNADA  DE LOS MESES DE  ENERO Y FEBRERO 2024, SEGUN ANEXOS.</t>
  </si>
  <si>
    <t>PAGO POR SERVICIOS DE TELEFONICAS Y FLOTAS, DE ESTE MINISTERIO CULTURA  Y SUS DEPENDENCIAS CORRESPONDIENTE AL MES ENERO 2024, Y MES DE FEBRERO 2024 PATRONATO DE LA CIUDAD COLONIAL Y PANTION DE LA PATRIA SEGUN ANEXOS</t>
  </si>
  <si>
    <t>INGENIERÍA ELECTROMECÁNICA Y CONSTRUCCIONES DINGECON, SRL</t>
  </si>
  <si>
    <t>MANTENIMIENTO PREVENTIVO Y CORRECTIVO DE EQUIPOS DE GENERACION ELECTRICA EN LA SEDE Y DEPENDENCIAS DE ESTE MINISTERIO DE CULTURA, PROCESO CULTURA-DAF-CM-2023-0060 , ORDEN 2023-00372 SEGUN ANEXOS</t>
  </si>
  <si>
    <t>FERROELECTRO INDUSTRIAL Y REFRIGERACIÓN F&amp;H, SRL</t>
  </si>
  <si>
    <t>PAGO  POR ADQUISICION DE MATERIALES Y ACCESORIOS DE REFRIGERACION, PROCESO CULTURA-DAF-CM-2023-0070, ORDEN 2023-00371, SEGUN ANEXOS.</t>
  </si>
  <si>
    <t>PAGO DE CERTIF. DE CONTRATO NO. BS-0010796-2023, POR SERVICIOS DE ALMUERZOS Y CENAS PARA EL PERSONAL CIVIL Y MILITAR DE ESTE MIN Y SUS DEPENDENCIAS, CORRESPONDIENTE AL MES DE DICIEMBRE 2023, PROCESO CULTURA-CCC-LPN-2023-0001, ORDEN 2023-00226, SEGUN ANEXO</t>
  </si>
  <si>
    <t>VELEZ IMPORT, SRL</t>
  </si>
  <si>
    <t>PAGO POR ADQUISICION DE MATERIALES GASTABLES, PARA USO DE ESTE MINISTERO Y DEPENDENCIAS MADIANTE ORDEN 2023-00394, PROCESO DAF-CM-2023-0058, SEGUN ANEXOS</t>
  </si>
  <si>
    <t>INVERSIONES ND &amp; ASOCIADOS, SRL</t>
  </si>
  <si>
    <t>PAGO POR  ADQUISICION DE APARATOS ELECTRICOS Y VENTILADORES DE TORRE, PARA USO EN ESTE MINISTERIO Y DEPENDENCIAS MEDIANTE  PROCESO  CULTURA. DAF-CM-2023-0063, ORDEN 2023-00386, SEGUN ANEXOS.</t>
  </si>
  <si>
    <t>PAGO POR  ADQUISICION DE MATERIALES GASTABLES  , PARA USO EN ESTE MINISTERIO Y DEPENDENCIAS MEDIANTE  PROCESO  CULTURA. DAF-CM-2023-0058 ORDEN 2023-00393, SEGUN ANEXOS.</t>
  </si>
  <si>
    <t>ABASTECIMIENTOS COMERCIALES FJJ, SRL</t>
  </si>
  <si>
    <t>PAGO POR ADQUISICION DE MATERIALES DE LIMPIEZA Y DESECHABLES, PARA ESTE MINISTERIO DE CULTURA Y SUS DEPENDENCIAS, PROCESO CULTURA-DAF-CM-2023-0062, ORDEN 2023-00380, SEGUN ANEXOS.</t>
  </si>
  <si>
    <t>13/02/2024</t>
  </si>
  <si>
    <t>SOLUCIONES INTEGRALES CAF, SRL</t>
  </si>
  <si>
    <t>PAGO POR SERVICIO DE ABASTECIMIENTO DE AGUA  A REQUERIMIENTO DEL CONSERVATORIO NACIONAL DE MUSICA, MEDIANTE  PROCESO  CULT.URA UC-CD-2023-0058, ORDEN 2023-00181, SEGUN ANEXOS</t>
  </si>
  <si>
    <t>PAGO SERVICIOS DE ENERGIA ELECTRICA DE ESTE MINISTERIO DE CULTURA Y SUS DEPENDENCIAS, CORRESPONDIENTE AL MES DE ENERO 2024, SEGUN ANEXOS</t>
  </si>
  <si>
    <t>14/02/2024</t>
  </si>
  <si>
    <t>PAGO SERVICIOS DE AGUA Y BASURA DEL GRAN TEATRO DEL CIBAO DEPENDENCIA DE ESTE MINISTERIO, UBICAD A EN LA REGION NORTE, CORRESPONDIENTE AL MES DE ENERO 2024, SEGUN ANEXOS.</t>
  </si>
  <si>
    <t>PAGO SUMINISTRO DE AGUA CORRESPONDIENTE AL MES DE ENERO 2024 DEL INMUEBLE DONDE ESTA UBICADA LA CASA DE LA CULTURA MARIA MONTES EN BARAHORA , DEPENDENCIA DE ESTE MINISTERIO DE CULTURA . SEGUN ANEXOS.</t>
  </si>
  <si>
    <t>15/02/2024</t>
  </si>
  <si>
    <t>PAGO SERVICIOS DE ENERGIA ELECTRICA DE LAS DEPENDENCIAS DE ESTE MINISTERIO DE CULTURA EN LA REGION NORTE, CORRESPONDIENTE AL MES DE ENERO 2024, SEGUN  ANEXOS.</t>
  </si>
  <si>
    <t>PAGO POR SERVICIO DE AGUA POTABLE DE ESTE MINISTERIO Y SUS DEPENDENCIAS, CORRESPONDIENTE AL MES DE FEBRERO 2024, SEGUN ANEXOS</t>
  </si>
  <si>
    <t>16/02/2024</t>
  </si>
  <si>
    <t>2 BENEFICIARIOS</t>
  </si>
  <si>
    <t>P/SUELDO FIJO - FEBRERO 2024 - PROG.01</t>
  </si>
  <si>
    <t>P/SUELDO FIJO - FEBRERO 2024 - PROG.13</t>
  </si>
  <si>
    <t>P/EMPL. TEMPORALES - FEBRERO 2024 - PROG.01</t>
  </si>
  <si>
    <t>P/COMPENS. SEGURIDAD - FEB.2024 - PROG.01</t>
  </si>
  <si>
    <t>P/SUELDO FIJO - FEBRERO 2024 - PROG.11</t>
  </si>
  <si>
    <t>P/SUPLENCIA - FEBRERO 2024 - PROG.01</t>
  </si>
  <si>
    <t>P/INTERINATO - FEBRERO 2024 - PROG.01</t>
  </si>
  <si>
    <t>P/TRAMITE DE PENSION - FEB.2024 - PROG.01</t>
  </si>
  <si>
    <t>P/PERIOD. PROBATORIO - FEBRERO 2024 - PROG.01</t>
  </si>
  <si>
    <t>P/VACACIONES A EX-EMPLEADOS FEB. 2024</t>
  </si>
  <si>
    <t>P/INDEMNIZACION A EX-EMPLEADOS FEB. 2024</t>
  </si>
  <si>
    <t>P/VIATICOS DENTRO DEL PAIS NOV. 2023</t>
  </si>
  <si>
    <t>P/VIATICOS DENTRO DEL PAIS DIC. 2023</t>
  </si>
  <si>
    <t>P/VIATICOS DENTRO DEL PAIS ENERO 2024</t>
  </si>
  <si>
    <t>P/VIATICOS DENTRO DEL PAIS FEB. 2024</t>
  </si>
  <si>
    <t>P/CARACT. EVENTUAL - FEBRERO 2024 - PROG.01</t>
  </si>
  <si>
    <t>21/02/2024</t>
  </si>
  <si>
    <t>P/COMPENSACION PRIMA DE TRANSPORTE FEB. 2024-P01</t>
  </si>
  <si>
    <t>TRANSFERENCIA A FAVOR DE BANDA MUNICIPAL DE DUVERGE, CORRESPONDIENTE AL MES DE FEBRERO DEL 2024</t>
  </si>
  <si>
    <t>TRANSFERENCIA A FAVOR DEL INSTITUTO DUARTIANO, CORRESPONDIENTE A GASTOS CORRIENTES Y PAGO DE NOMINA DEL MES DE FEBRERO 2024</t>
  </si>
  <si>
    <t>TRANSFERENCIA  A FAVOR DE LA BANDA DE MUSICA MUNICIPAL DE BANI, CORRESPONDIENTE AL MES DE FEBRERO 2024</t>
  </si>
  <si>
    <t>TRANSFERENCIA A FAVOR DE LA CORPORACION ESTATAL DE RADIO Y TELEVISION(CERTV) CORRESPONDIENTE AL MES DE FEBRERO 2024, PARA PAGO DE NOMINA Y GASTOS ADMINISTRATIVOS Y ENERGIA ELECTRICA, SEGUN ANEXOS</t>
  </si>
  <si>
    <t>TRANSFERENCIA A FAVOR DE LA DIRECCCION GENERAL DE CINE POR CONCEPTO DE GASTOS CORRIENTES Y NOMINA DEL MES DE FEBRERO 2024</t>
  </si>
  <si>
    <t>TRANSFERENCIA A FAVOR DEL ARCHIVO GENERAL DE LA NACION, PARA CUBRIR GASTOS DE CAPITAL, CORRESPONDIENTE AL MES DE FEBRERO 2024</t>
  </si>
  <si>
    <t>TRANSFERENCIA A FAVOR DEL ARCHIVO GENERAL DE LA NACION(AGN), CORRESPONDIENTE A GASTOS Y PAGO DE NOMINA DEL MES DE FEBRERO 2024</t>
  </si>
  <si>
    <t>23/02/2024</t>
  </si>
  <si>
    <t>PAGO POR SERVICIOS DE RECOGIDA DE BASURA DE ESTE MINISTERIO DE CULTURA Y SUS DEPENDENCIAS, CORRESPONDIENTE AL MES DE FEBRERO 2024, SEGUN ANEXOS.</t>
  </si>
  <si>
    <t>PAGO SEGURO DE SALUD COMPLEMENTARIO DE LOS EMPLEADOS DEL MINISTERIO DE CULTURA, CORRESPONDIENTE AL MES DE FEBRERO 2024, SEGUN ANEXOS.</t>
  </si>
  <si>
    <t>26/02/2024</t>
  </si>
  <si>
    <t>PREMIO ANUAL DE ARTESANIA 2023.</t>
  </si>
  <si>
    <t>32 BENEFICIARIOS</t>
  </si>
  <si>
    <t>TRANSFERENCIA A FAVOR DE  32 ASFL DEL SECTOR CULTURAL, CORRESPONDIENTE AL MES DE ENERO 2024</t>
  </si>
  <si>
    <t>TRANSFERENCIA A FAVOR DE (32) ASFL DEL SECTOR CULTURAL CORRESPONDIENTE AL MES DE FEBRERO 2024, SEGUN ANEXOS.</t>
  </si>
  <si>
    <t>P/VIATICO DENTRO DEL PAIS ENE 2024-P13</t>
  </si>
  <si>
    <t>P/VIATICO DENTRO DEL PAIS FEB. 2024-P13</t>
  </si>
  <si>
    <t>PAGO HORAS EXTRAORDINARIAS SEPT. 2023-P01</t>
  </si>
  <si>
    <t>PAGO HORAS EXTRAORDINARIAS NOV. 2023-P01</t>
  </si>
  <si>
    <t>PAGO HORAS EXTRAORDINARIAS DIC. 2023-P01</t>
  </si>
  <si>
    <t>PAGO HORAS EXTRAORDINARIAS ENERO 2024-P01</t>
  </si>
  <si>
    <t>SOLDIER ELECTRONIC SECURITY SES, SRL</t>
  </si>
  <si>
    <t>ADQUISICION DE MATERIALES DE LIMPIEZA Y DESECHABLES PARA USO EN LA SEDE Y DEPENDENCIAS DE ESTE MINISTERIO  PROC. CULT. DAF-CM-2023-0062, ORDEN -2023-00381, SEGUN ANEXOS</t>
  </si>
  <si>
    <t>28/02/2024</t>
  </si>
  <si>
    <t>TRANSFERENCIA  CORRIENTE AL SECTOR PUBLICO A FAVOR DE ACTIVIDADES CULTURALES, CORRESPONDIENTE A LA SUBVENCION DEL MES DE ENERO 2024, SEGUN ANEXOS.</t>
  </si>
  <si>
    <t>29/02/2024</t>
  </si>
  <si>
    <t>TRANSFERENCIA  A FAVOR DEL TEATRO ORQUESTAL DOMINICANO CORRESPONDIENTE A LA SUBVENCION DEL MES DE ENERO 2024, SEGUN ANEXOS.</t>
  </si>
  <si>
    <t>TRANSFERENCIA  A FAVOR DEL CORO DE CAMARA KORIBE, CORRESPONDIENTE A LA SUBVENCION DEL MES DE ENERO 2024, SEGUN ANEXOS.</t>
  </si>
  <si>
    <t>TRANSFERENCIA  A FAVOR DE PROYECTO CULTURALES, CORRESPONDIENTE A SUBVENCION DE ENERO DEL 2024, SEGUN  ANEXOS.</t>
  </si>
  <si>
    <t>TRANSFERENCIA  A FAVOR DE LA DIRECCION DE CULTURA DOMINICANA  EN EL EXTERIOR, COMISIONADO,CORRESPONDIENTE AL MES  DE ENERO  2024, SEGUN  ANEXOS.</t>
  </si>
  <si>
    <t>DESDE EL 01 AL 29 DE FEBRERO 2024</t>
  </si>
  <si>
    <t>En RD$305,384,571.95</t>
  </si>
  <si>
    <t xml:space="preserve">Ejecución de Gastos y Aplicaciones Financieras </t>
  </si>
  <si>
    <t>LISTADO DE LIBRAMIENTOS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</si>
</sst>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9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2" fillId="0" borderId="8" xfId="0" applyNumberFormat="1" applyFont="1" applyBorder="1" applyAlignment="1">
      <alignment vertical="center"/>
    </xf>
    <xf numFmtId="0" fontId="2" fillId="4" borderId="12" xfId="0" applyFont="1" applyFill="1" applyBorder="1" applyAlignment="1">
      <alignment horizontal="center"/>
    </xf>
    <xf numFmtId="0" fontId="0" fillId="5" borderId="0" xfId="0" applyFill="1"/>
    <xf numFmtId="0" fontId="13" fillId="5" borderId="0" xfId="0" applyFont="1" applyFill="1" applyAlignment="1">
      <alignment vertical="center" wrapText="1" readingOrder="1"/>
    </xf>
    <xf numFmtId="0" fontId="14" fillId="5" borderId="0" xfId="0" applyFont="1" applyFill="1" applyAlignment="1">
      <alignment vertical="center" wrapText="1" readingOrder="1"/>
    </xf>
    <xf numFmtId="4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40" fontId="0" fillId="0" borderId="0" xfId="0" applyNumberFormat="1" applyAlignment="1">
      <alignment vertical="center"/>
    </xf>
    <xf numFmtId="40" fontId="0" fillId="5" borderId="0" xfId="0" applyNumberFormat="1" applyFill="1"/>
    <xf numFmtId="0" fontId="6" fillId="0" borderId="0" xfId="0" applyFont="1" applyAlignment="1">
      <alignment horizontal="left" vertical="center"/>
    </xf>
    <xf numFmtId="4" fontId="0" fillId="5" borderId="0" xfId="0" applyNumberFormat="1" applyFill="1"/>
    <xf numFmtId="0" fontId="2" fillId="4" borderId="12" xfId="0" applyFont="1" applyFill="1" applyBorder="1" applyAlignment="1">
      <alignment horizontal="right"/>
    </xf>
    <xf numFmtId="39" fontId="17" fillId="4" borderId="12" xfId="0" applyNumberFormat="1" applyFont="1" applyFill="1" applyBorder="1" applyAlignment="1">
      <alignment horizontal="center"/>
    </xf>
    <xf numFmtId="39" fontId="17" fillId="6" borderId="12" xfId="0" applyNumberFormat="1" applyFont="1" applyFill="1" applyBorder="1"/>
    <xf numFmtId="39" fontId="0" fillId="5" borderId="0" xfId="0" applyNumberFormat="1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0" xfId="0" applyFont="1" applyFill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0" xfId="0" applyFont="1" applyFill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6" borderId="12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 wrapText="1" readingOrder="1"/>
    </xf>
    <xf numFmtId="0" fontId="18" fillId="5" borderId="0" xfId="0" applyFont="1" applyFill="1" applyAlignment="1">
      <alignment horizontal="center" vertical="center" wrapText="1" readingOrder="1"/>
    </xf>
    <xf numFmtId="14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40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490103</xdr:colOff>
      <xdr:row>0</xdr:row>
      <xdr:rowOff>37152</xdr:rowOff>
    </xdr:from>
    <xdr:to>
      <xdr:col>6</xdr:col>
      <xdr:colOff>598572</xdr:colOff>
      <xdr:row>2</xdr:row>
      <xdr:rowOff>48689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456" y="37152"/>
          <a:ext cx="1223454" cy="6670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163831</xdr:colOff>
      <xdr:row>0</xdr:row>
      <xdr:rowOff>140970</xdr:rowOff>
    </xdr:from>
    <xdr:to>
      <xdr:col>3</xdr:col>
      <xdr:colOff>1487806</xdr:colOff>
      <xdr:row>6</xdr:row>
      <xdr:rowOff>55246</xdr:rowOff>
    </xdr:to>
    <xdr:pic>
      <xdr:nvPicPr>
        <xdr:cNvPr id="3" name="Imagen 1" descr="cid:image001.png@01D68046.1C736940">
          <a:extLst>
            <a:ext uri="{FF2B5EF4-FFF2-40B4-BE49-F238E27FC236}">
              <a16:creationId xmlns:a16="http://schemas.microsoft.com/office/drawing/2014/main" id="{C64B15EA-F0F8-448E-9A65-F9900F0978E0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" t="8798" r="-398" b="-8798"/>
        <a:stretch>
          <a:fillRect/>
        </a:stretch>
      </xdr:blipFill>
      <xdr:spPr bwMode="auto">
        <a:xfrm>
          <a:off x="2878456" y="140970"/>
          <a:ext cx="1323975" cy="8858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472440</xdr:colOff>
      <xdr:row>81</xdr:row>
      <xdr:rowOff>85724</xdr:rowOff>
    </xdr:from>
    <xdr:to>
      <xdr:col>4</xdr:col>
      <xdr:colOff>367700</xdr:colOff>
      <xdr:row>87</xdr:row>
      <xdr:rowOff>55243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7B7128-82A1-43F3-A558-29FABAA80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706" t="47577" r="56676" b="36409"/>
        <a:stretch/>
      </xdr:blipFill>
      <xdr:spPr>
        <a:xfrm>
          <a:off x="476250" y="39130604"/>
          <a:ext cx="7151405" cy="9925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theme="8" tint="0.39997558519241921"/>
  </sheetPr>
  <dimension ref="A1:R102"/>
  <sheetViews>
    <sheetView showGridLines="0" tabSelected="1" zoomScale="160" zoomScaleNormal="160" workbookViewId="0">
      <selection activeCell="I1" sqref="I1"/>
    </sheetView>
  </sheetViews>
  <sheetFormatPr baseColWidth="10" defaultColWidth="13.33203125" defaultRowHeight="12.75" x14ac:dyDescent="0.2"/>
  <cols>
    <col min="1" max="1" width="50.1640625" style="1" customWidth="1"/>
    <col min="2" max="2" width="12" style="1" customWidth="1"/>
    <col min="3" max="3" width="13.1640625" style="1" customWidth="1"/>
    <col min="4" max="4" width="9.83203125" style="1" customWidth="1"/>
    <col min="5" max="5" width="9.6640625" style="1" customWidth="1"/>
    <col min="6" max="6" width="9.83203125" style="1" customWidth="1"/>
    <col min="7" max="7" width="11.5" style="1" customWidth="1"/>
    <col min="8" max="8" width="10.83203125" style="1" customWidth="1"/>
    <col min="9" max="9" width="10.33203125" style="1" customWidth="1"/>
    <col min="10" max="10" width="10.5" style="1" customWidth="1"/>
    <col min="11" max="11" width="11.1640625" style="1" customWidth="1"/>
    <col min="12" max="12" width="10.5" style="1" customWidth="1"/>
    <col min="13" max="13" width="9.6640625" style="1" customWidth="1"/>
    <col min="14" max="14" width="9.83203125" style="1" customWidth="1"/>
    <col min="15" max="15" width="9.1640625" style="1" customWidth="1"/>
    <col min="16" max="16" width="11.1640625" style="1" customWidth="1"/>
    <col min="17" max="16384" width="13.33203125" style="1"/>
  </cols>
  <sheetData>
    <row r="1" spans="1:17" ht="39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20.45" customHeight="1" x14ac:dyDescent="0.2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3.15" customHeight="1" x14ac:dyDescent="0.2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ht="13.15" customHeight="1" x14ac:dyDescent="0.2">
      <c r="A5" s="63" t="s">
        <v>127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7" ht="15.75" customHeight="1" x14ac:dyDescent="0.2">
      <c r="A6" s="59" t="s">
        <v>225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7" ht="15.75" customHeight="1" x14ac:dyDescent="0.2">
      <c r="A7" s="62" t="s">
        <v>224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7" ht="15.75" x14ac:dyDescent="0.2">
      <c r="A8" s="59" t="s">
        <v>96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7" ht="25.5" customHeight="1" x14ac:dyDescent="0.2">
      <c r="A9" s="52" t="s">
        <v>2</v>
      </c>
      <c r="B9" s="53" t="s">
        <v>3</v>
      </c>
      <c r="C9" s="53" t="s">
        <v>4</v>
      </c>
      <c r="D9" s="55" t="s">
        <v>5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7" x14ac:dyDescent="0.2">
      <c r="A10" s="52"/>
      <c r="B10" s="54"/>
      <c r="C10" s="54"/>
      <c r="D10" s="2" t="s">
        <v>6</v>
      </c>
      <c r="E10" s="2" t="s">
        <v>7</v>
      </c>
      <c r="F10" s="2" t="s">
        <v>8</v>
      </c>
      <c r="G10" s="2" t="s">
        <v>9</v>
      </c>
      <c r="H10" s="3" t="s">
        <v>10</v>
      </c>
      <c r="I10" s="2" t="s">
        <v>11</v>
      </c>
      <c r="J10" s="3" t="s">
        <v>12</v>
      </c>
      <c r="K10" s="2" t="s">
        <v>13</v>
      </c>
      <c r="L10" s="2" t="s">
        <v>14</v>
      </c>
      <c r="M10" s="2" t="s">
        <v>15</v>
      </c>
      <c r="N10" s="2" t="s">
        <v>16</v>
      </c>
      <c r="O10" s="3" t="s">
        <v>17</v>
      </c>
      <c r="P10" s="2" t="s">
        <v>18</v>
      </c>
    </row>
    <row r="11" spans="1:17" x14ac:dyDescent="0.2">
      <c r="A11" s="4" t="s">
        <v>19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">
      <c r="A12" s="5" t="s">
        <v>20</v>
      </c>
      <c r="B12" s="28">
        <f t="shared" ref="B12:C12" si="0">B13+B14+B17+B15+B16</f>
        <v>1046867836</v>
      </c>
      <c r="C12" s="28">
        <f t="shared" si="0"/>
        <v>1046867836</v>
      </c>
      <c r="D12" s="28">
        <f t="shared" ref="D12:N12" si="1">D13+D14+D17+D15+D16</f>
        <v>62333043.719999999</v>
      </c>
      <c r="E12" s="28">
        <f t="shared" si="1"/>
        <v>61419223.18</v>
      </c>
      <c r="F12" s="28">
        <f t="shared" si="1"/>
        <v>0</v>
      </c>
      <c r="G12" s="28">
        <f t="shared" si="1"/>
        <v>0</v>
      </c>
      <c r="H12" s="28">
        <f t="shared" si="1"/>
        <v>0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8">
        <f t="shared" ref="O12" si="2">O13+O14+O17+O15+O16</f>
        <v>0</v>
      </c>
      <c r="P12" s="28">
        <f>P13+P14+P17+P15+P16</f>
        <v>123752266.90000001</v>
      </c>
    </row>
    <row r="13" spans="1:17" x14ac:dyDescent="0.2">
      <c r="A13" s="7" t="s">
        <v>21</v>
      </c>
      <c r="B13" s="30">
        <v>674668105</v>
      </c>
      <c r="C13" s="30">
        <v>674063594</v>
      </c>
      <c r="D13" s="30">
        <v>52355946.780000001</v>
      </c>
      <c r="E13" s="30">
        <v>51228787.530000001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f>D13+E13+F13+G13+H13+I13+J13+K13+L13+M13+N13+O13</f>
        <v>103584734.31</v>
      </c>
    </row>
    <row r="14" spans="1:17" x14ac:dyDescent="0.2">
      <c r="A14" s="7" t="s">
        <v>22</v>
      </c>
      <c r="B14" s="30">
        <v>278368000</v>
      </c>
      <c r="C14" s="30">
        <v>279011625</v>
      </c>
      <c r="D14" s="30">
        <v>2289000</v>
      </c>
      <c r="E14" s="30">
        <v>2547538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f t="shared" ref="P14:P37" si="3">D14+E14+F14+G14+H14+I14+J14+K14+L14+M14+N14+O14</f>
        <v>4836538</v>
      </c>
    </row>
    <row r="15" spans="1:17" x14ac:dyDescent="0.2">
      <c r="A15" s="9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 t="shared" si="3"/>
        <v>0</v>
      </c>
      <c r="Q15" s="10"/>
    </row>
    <row r="16" spans="1:17" x14ac:dyDescent="0.2">
      <c r="A16" s="9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 t="shared" si="3"/>
        <v>0</v>
      </c>
    </row>
    <row r="17" spans="1:16" x14ac:dyDescent="0.2">
      <c r="A17" s="9" t="s">
        <v>25</v>
      </c>
      <c r="B17" s="30">
        <v>93831731</v>
      </c>
      <c r="C17" s="30">
        <v>93792617</v>
      </c>
      <c r="D17" s="30">
        <v>7688096.9400000004</v>
      </c>
      <c r="E17" s="30">
        <v>7642897.6499999985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f t="shared" si="3"/>
        <v>15330994.59</v>
      </c>
    </row>
    <row r="18" spans="1:16" x14ac:dyDescent="0.2">
      <c r="A18" s="5" t="s">
        <v>26</v>
      </c>
      <c r="B18" s="28">
        <f t="shared" ref="B18:C18" si="4">B19+B20+B21+B22+B23+B24+B25+B26+B27</f>
        <v>405782114</v>
      </c>
      <c r="C18" s="28">
        <f t="shared" si="4"/>
        <v>437883069</v>
      </c>
      <c r="D18" s="28">
        <f t="shared" ref="D18:N18" si="5">D19+D20+D21+D22+D23+D24+D25+D26+D27</f>
        <v>9439182.1000000015</v>
      </c>
      <c r="E18" s="28">
        <f t="shared" si="5"/>
        <v>9727179.6799999997</v>
      </c>
      <c r="F18" s="28">
        <f t="shared" si="5"/>
        <v>0</v>
      </c>
      <c r="G18" s="28">
        <f t="shared" si="5"/>
        <v>0</v>
      </c>
      <c r="H18" s="28">
        <f t="shared" si="5"/>
        <v>0</v>
      </c>
      <c r="I18" s="28">
        <f t="shared" si="5"/>
        <v>0</v>
      </c>
      <c r="J18" s="28">
        <f t="shared" si="5"/>
        <v>0</v>
      </c>
      <c r="K18" s="28">
        <f t="shared" si="5"/>
        <v>0</v>
      </c>
      <c r="L18" s="28">
        <f t="shared" si="5"/>
        <v>0</v>
      </c>
      <c r="M18" s="28">
        <f t="shared" si="5"/>
        <v>0</v>
      </c>
      <c r="N18" s="28">
        <f t="shared" si="5"/>
        <v>0</v>
      </c>
      <c r="O18" s="28">
        <f t="shared" ref="O18:P18" si="6">O19+O20+O21+O22+O23+O24+O25+O26+O27</f>
        <v>0</v>
      </c>
      <c r="P18" s="28">
        <f t="shared" si="6"/>
        <v>19166361.780000001</v>
      </c>
    </row>
    <row r="19" spans="1:16" x14ac:dyDescent="0.2">
      <c r="A19" s="7" t="s">
        <v>27</v>
      </c>
      <c r="B19" s="30">
        <v>101406732</v>
      </c>
      <c r="C19" s="30">
        <v>101406732</v>
      </c>
      <c r="D19" s="30">
        <v>6782913.7700000014</v>
      </c>
      <c r="E19" s="30">
        <v>6700942.3899999997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f t="shared" si="3"/>
        <v>13483856.16</v>
      </c>
    </row>
    <row r="20" spans="1:16" x14ac:dyDescent="0.2">
      <c r="A20" s="9" t="s">
        <v>28</v>
      </c>
      <c r="B20" s="30">
        <v>19000000</v>
      </c>
      <c r="C20" s="30">
        <v>20830000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f t="shared" si="3"/>
        <v>0</v>
      </c>
    </row>
    <row r="21" spans="1:16" x14ac:dyDescent="0.2">
      <c r="A21" s="7" t="s">
        <v>29</v>
      </c>
      <c r="B21" s="30">
        <v>17100000</v>
      </c>
      <c r="C21" s="30">
        <v>17100000</v>
      </c>
      <c r="D21" s="30">
        <v>0</v>
      </c>
      <c r="E21" s="30">
        <v>100300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f t="shared" si="3"/>
        <v>100300</v>
      </c>
    </row>
    <row r="22" spans="1:16" x14ac:dyDescent="0.2">
      <c r="A22" s="7" t="s">
        <v>30</v>
      </c>
      <c r="B22" s="30">
        <v>1680000</v>
      </c>
      <c r="C22" s="30">
        <v>1680000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f t="shared" si="3"/>
        <v>0</v>
      </c>
    </row>
    <row r="23" spans="1:16" x14ac:dyDescent="0.2">
      <c r="A23" s="7" t="s">
        <v>31</v>
      </c>
      <c r="B23" s="30">
        <v>21540000</v>
      </c>
      <c r="C23" s="30">
        <v>24978600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f t="shared" si="3"/>
        <v>0</v>
      </c>
    </row>
    <row r="24" spans="1:16" x14ac:dyDescent="0.2">
      <c r="A24" s="7" t="s">
        <v>32</v>
      </c>
      <c r="B24" s="30">
        <v>12251000</v>
      </c>
      <c r="C24" s="30">
        <v>12251000</v>
      </c>
      <c r="D24" s="30">
        <v>787589.94</v>
      </c>
      <c r="E24" s="30">
        <v>789960.56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 t="shared" si="3"/>
        <v>1577550.5</v>
      </c>
    </row>
    <row r="25" spans="1:16" ht="16.149999999999999" customHeight="1" x14ac:dyDescent="0.2">
      <c r="A25" s="9" t="s">
        <v>33</v>
      </c>
      <c r="B25" s="30">
        <v>76695138</v>
      </c>
      <c r="C25" s="30">
        <v>92637138</v>
      </c>
      <c r="D25" s="30">
        <v>0</v>
      </c>
      <c r="E25" s="30">
        <v>399378.62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f t="shared" si="3"/>
        <v>399378.62</v>
      </c>
    </row>
    <row r="26" spans="1:16" x14ac:dyDescent="0.2">
      <c r="A26" s="9" t="s">
        <v>34</v>
      </c>
      <c r="B26" s="30">
        <v>129790000</v>
      </c>
      <c r="C26" s="30">
        <v>135620000</v>
      </c>
      <c r="D26" s="30">
        <v>0</v>
      </c>
      <c r="E26" s="30">
        <v>37566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f t="shared" si="3"/>
        <v>37566</v>
      </c>
    </row>
    <row r="27" spans="1:16" x14ac:dyDescent="0.2">
      <c r="A27" s="9" t="s">
        <v>35</v>
      </c>
      <c r="B27" s="30">
        <v>26319244</v>
      </c>
      <c r="C27" s="30">
        <v>31379599</v>
      </c>
      <c r="D27" s="30">
        <v>1868678.39</v>
      </c>
      <c r="E27" s="30">
        <v>1699032.11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f t="shared" si="3"/>
        <v>3567710.5</v>
      </c>
    </row>
    <row r="28" spans="1:16" x14ac:dyDescent="0.2">
      <c r="A28" s="5" t="s">
        <v>36</v>
      </c>
      <c r="B28" s="28">
        <f t="shared" ref="B28:C28" si="7">B37+B35+B34+B33+B32+B31+B30+B29+B36</f>
        <v>42040000</v>
      </c>
      <c r="C28" s="28">
        <f t="shared" si="7"/>
        <v>43210045</v>
      </c>
      <c r="D28" s="28">
        <f t="shared" ref="D28:N28" si="8">D37+D35+D34+D33+D32+D31+D30+D29+D36</f>
        <v>168560.99</v>
      </c>
      <c r="E28" s="28">
        <f t="shared" si="8"/>
        <v>2144960.7599999998</v>
      </c>
      <c r="F28" s="28">
        <f t="shared" si="8"/>
        <v>0</v>
      </c>
      <c r="G28" s="28">
        <f t="shared" si="8"/>
        <v>0</v>
      </c>
      <c r="H28" s="28">
        <f t="shared" si="8"/>
        <v>0</v>
      </c>
      <c r="I28" s="28">
        <f t="shared" si="8"/>
        <v>0</v>
      </c>
      <c r="J28" s="28">
        <f t="shared" si="8"/>
        <v>0</v>
      </c>
      <c r="K28" s="28">
        <f t="shared" si="8"/>
        <v>0</v>
      </c>
      <c r="L28" s="28">
        <f t="shared" si="8"/>
        <v>0</v>
      </c>
      <c r="M28" s="28">
        <f t="shared" si="8"/>
        <v>0</v>
      </c>
      <c r="N28" s="28">
        <f t="shared" si="8"/>
        <v>0</v>
      </c>
      <c r="O28" s="28">
        <f t="shared" ref="O28:P28" si="9">O37+O35+O34+O33+O32+O31+O30+O29+O36</f>
        <v>0</v>
      </c>
      <c r="P28" s="28">
        <f t="shared" si="9"/>
        <v>2313521.75</v>
      </c>
    </row>
    <row r="29" spans="1:16" ht="10.9" customHeight="1" x14ac:dyDescent="0.2">
      <c r="A29" s="31" t="s">
        <v>37</v>
      </c>
      <c r="B29" s="30">
        <v>2200000</v>
      </c>
      <c r="C29" s="30">
        <v>2400000</v>
      </c>
      <c r="D29" s="30">
        <v>0</v>
      </c>
      <c r="E29" s="30">
        <v>16461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f t="shared" si="3"/>
        <v>16461</v>
      </c>
    </row>
    <row r="30" spans="1:16" ht="10.9" customHeight="1" x14ac:dyDescent="0.2">
      <c r="A30" s="29" t="s">
        <v>38</v>
      </c>
      <c r="B30" s="30">
        <v>2090000</v>
      </c>
      <c r="C30" s="30">
        <v>1990000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f t="shared" si="3"/>
        <v>0</v>
      </c>
    </row>
    <row r="31" spans="1:16" ht="10.9" customHeight="1" x14ac:dyDescent="0.2">
      <c r="A31" s="31" t="s">
        <v>39</v>
      </c>
      <c r="B31" s="30">
        <v>4100000</v>
      </c>
      <c r="C31" s="30">
        <v>4800000</v>
      </c>
      <c r="D31" s="30">
        <v>0</v>
      </c>
      <c r="E31" s="30">
        <v>890331.24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f t="shared" si="3"/>
        <v>890331.24</v>
      </c>
    </row>
    <row r="32" spans="1:16" ht="10.9" customHeight="1" x14ac:dyDescent="0.2">
      <c r="A32" s="29" t="s">
        <v>40</v>
      </c>
      <c r="B32" s="30">
        <v>10000</v>
      </c>
      <c r="C32" s="30">
        <v>100000</v>
      </c>
      <c r="D32" s="30">
        <v>0</v>
      </c>
      <c r="E32" s="30"/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f t="shared" si="3"/>
        <v>0</v>
      </c>
    </row>
    <row r="33" spans="1:16" ht="10.9" customHeight="1" x14ac:dyDescent="0.2">
      <c r="A33" s="31" t="s">
        <v>41</v>
      </c>
      <c r="B33" s="30">
        <v>440000</v>
      </c>
      <c r="C33" s="30">
        <v>390000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f t="shared" si="3"/>
        <v>0</v>
      </c>
    </row>
    <row r="34" spans="1:16" ht="10.9" customHeight="1" x14ac:dyDescent="0.2">
      <c r="A34" s="31" t="s">
        <v>42</v>
      </c>
      <c r="B34" s="30">
        <v>550000</v>
      </c>
      <c r="C34" s="30">
        <v>760045</v>
      </c>
      <c r="D34" s="30">
        <v>0</v>
      </c>
      <c r="E34" s="30">
        <v>78569.119999999995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f t="shared" si="3"/>
        <v>78569.119999999995</v>
      </c>
    </row>
    <row r="35" spans="1:16" ht="10.9" customHeight="1" x14ac:dyDescent="0.2">
      <c r="A35" s="31" t="s">
        <v>43</v>
      </c>
      <c r="B35" s="30">
        <v>21300000</v>
      </c>
      <c r="C35" s="30">
        <v>21400000</v>
      </c>
      <c r="D35" s="30">
        <v>0</v>
      </c>
      <c r="E35" s="30">
        <v>173155.20000000001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f t="shared" si="3"/>
        <v>173155.20000000001</v>
      </c>
    </row>
    <row r="36" spans="1:16" ht="10.9" customHeight="1" x14ac:dyDescent="0.2">
      <c r="A36" s="31" t="s">
        <v>44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f t="shared" si="3"/>
        <v>0</v>
      </c>
    </row>
    <row r="37" spans="1:16" ht="10.9" customHeight="1" x14ac:dyDescent="0.2">
      <c r="A37" s="29" t="s">
        <v>45</v>
      </c>
      <c r="B37" s="30">
        <v>11350000</v>
      </c>
      <c r="C37" s="30">
        <v>11370000</v>
      </c>
      <c r="D37" s="30">
        <v>168560.99</v>
      </c>
      <c r="E37" s="30">
        <v>986444.20000000007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f t="shared" si="3"/>
        <v>1155005.19</v>
      </c>
    </row>
    <row r="38" spans="1:16" ht="9.6" customHeight="1" x14ac:dyDescent="0.2">
      <c r="A38" s="27" t="s">
        <v>46</v>
      </c>
      <c r="B38" s="28">
        <f t="shared" ref="B38:C38" si="10">B39+B40+B42+B44+B45+B46+B41+B43</f>
        <v>1148375388</v>
      </c>
      <c r="C38" s="28">
        <f t="shared" si="10"/>
        <v>1156375388</v>
      </c>
      <c r="D38" s="28">
        <f t="shared" ref="D38:N38" si="11">D39+D40+D42+D44+D45+D46+D41+D43</f>
        <v>52278111.359999999</v>
      </c>
      <c r="E38" s="28">
        <f t="shared" si="11"/>
        <v>83819676.159999996</v>
      </c>
      <c r="F38" s="28">
        <f t="shared" si="11"/>
        <v>0</v>
      </c>
      <c r="G38" s="28">
        <f t="shared" si="11"/>
        <v>0</v>
      </c>
      <c r="H38" s="28">
        <f t="shared" si="11"/>
        <v>0</v>
      </c>
      <c r="I38" s="28">
        <f t="shared" si="11"/>
        <v>0</v>
      </c>
      <c r="J38" s="28">
        <f t="shared" si="11"/>
        <v>0</v>
      </c>
      <c r="K38" s="28">
        <f t="shared" si="11"/>
        <v>0</v>
      </c>
      <c r="L38" s="28">
        <f t="shared" si="11"/>
        <v>0</v>
      </c>
      <c r="M38" s="28">
        <f t="shared" si="11"/>
        <v>0</v>
      </c>
      <c r="N38" s="28">
        <f t="shared" si="11"/>
        <v>0</v>
      </c>
      <c r="O38" s="28">
        <f t="shared" ref="O38:P38" si="12">O39+O40+O42+O44+O45+O46+O41+O43</f>
        <v>0</v>
      </c>
      <c r="P38" s="28">
        <f t="shared" si="12"/>
        <v>136097787.52000001</v>
      </c>
    </row>
    <row r="39" spans="1:16" x14ac:dyDescent="0.2">
      <c r="A39" s="31" t="s">
        <v>47</v>
      </c>
      <c r="B39" s="30">
        <v>170621314</v>
      </c>
      <c r="C39" s="30">
        <v>178621314</v>
      </c>
      <c r="D39" s="30">
        <v>0</v>
      </c>
      <c r="E39" s="30">
        <v>13409146.18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f t="shared" ref="P39:P75" si="13">D39+E39+F39+G39+H39+I39+J39+K39+L39+M39+N39+O39</f>
        <v>13409146.18</v>
      </c>
    </row>
    <row r="40" spans="1:16" ht="16.5" x14ac:dyDescent="0.2">
      <c r="A40" s="31" t="s">
        <v>48</v>
      </c>
      <c r="B40" s="30">
        <v>560856474</v>
      </c>
      <c r="C40" s="30">
        <v>560856474</v>
      </c>
      <c r="D40" s="30">
        <v>38399633.700000003</v>
      </c>
      <c r="E40" s="30">
        <v>38399633.700000003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f t="shared" si="13"/>
        <v>76799267.400000006</v>
      </c>
    </row>
    <row r="41" spans="1:16" ht="16.5" x14ac:dyDescent="0.2">
      <c r="A41" s="31" t="s">
        <v>49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f t="shared" si="13"/>
        <v>0</v>
      </c>
    </row>
    <row r="42" spans="1:16" ht="16.5" x14ac:dyDescent="0.2">
      <c r="A42" s="31" t="s">
        <v>50</v>
      </c>
      <c r="B42" s="30">
        <v>169657636</v>
      </c>
      <c r="C42" s="30">
        <v>169657636</v>
      </c>
      <c r="D42" s="30">
        <v>13272260</v>
      </c>
      <c r="E42" s="30">
        <v>13272260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f t="shared" si="13"/>
        <v>26544520</v>
      </c>
    </row>
    <row r="43" spans="1:16" ht="16.5" x14ac:dyDescent="0.2">
      <c r="A43" s="31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f t="shared" si="13"/>
        <v>0</v>
      </c>
    </row>
    <row r="44" spans="1:16" x14ac:dyDescent="0.2">
      <c r="A44" s="7" t="s">
        <v>52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f t="shared" si="13"/>
        <v>0</v>
      </c>
    </row>
    <row r="45" spans="1:16" x14ac:dyDescent="0.2">
      <c r="A45" s="9" t="s">
        <v>53</v>
      </c>
      <c r="B45" s="30">
        <v>11556832</v>
      </c>
      <c r="C45" s="30">
        <v>11556832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f t="shared" si="13"/>
        <v>0</v>
      </c>
    </row>
    <row r="46" spans="1:16" ht="16.5" x14ac:dyDescent="0.2">
      <c r="A46" s="9" t="s">
        <v>54</v>
      </c>
      <c r="B46" s="30">
        <v>235683132</v>
      </c>
      <c r="C46" s="30">
        <v>235683132</v>
      </c>
      <c r="D46" s="30">
        <v>606217.65999999992</v>
      </c>
      <c r="E46" s="30">
        <v>18738636.280000001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f t="shared" si="13"/>
        <v>19344853.940000001</v>
      </c>
    </row>
    <row r="47" spans="1:16" s="12" customFormat="1" ht="15" x14ac:dyDescent="0.2">
      <c r="A47" s="5" t="s">
        <v>55</v>
      </c>
      <c r="B47" s="28">
        <f t="shared" ref="B47:C47" si="14">SUM(B48:B53)</f>
        <v>57641337</v>
      </c>
      <c r="C47" s="28">
        <f t="shared" si="14"/>
        <v>57641337</v>
      </c>
      <c r="D47" s="28">
        <f t="shared" ref="D47:N47" si="15">SUM(D48:D53)</f>
        <v>0</v>
      </c>
      <c r="E47" s="28">
        <f t="shared" si="15"/>
        <v>24000000</v>
      </c>
      <c r="F47" s="28">
        <f t="shared" si="15"/>
        <v>0</v>
      </c>
      <c r="G47" s="28">
        <f t="shared" si="15"/>
        <v>0</v>
      </c>
      <c r="H47" s="28">
        <f t="shared" si="15"/>
        <v>0</v>
      </c>
      <c r="I47" s="28">
        <f t="shared" si="15"/>
        <v>0</v>
      </c>
      <c r="J47" s="28">
        <f t="shared" si="15"/>
        <v>0</v>
      </c>
      <c r="K47" s="28">
        <f t="shared" si="15"/>
        <v>0</v>
      </c>
      <c r="L47" s="28">
        <f t="shared" si="15"/>
        <v>0</v>
      </c>
      <c r="M47" s="28">
        <f t="shared" si="15"/>
        <v>0</v>
      </c>
      <c r="N47" s="28">
        <f t="shared" si="15"/>
        <v>0</v>
      </c>
      <c r="O47" s="28">
        <f t="shared" ref="O47:P47" si="16">SUM(O48:O53)</f>
        <v>0</v>
      </c>
      <c r="P47" s="28">
        <f t="shared" si="16"/>
        <v>24000000</v>
      </c>
    </row>
    <row r="48" spans="1:16" x14ac:dyDescent="0.2">
      <c r="A48" s="9" t="s">
        <v>56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f t="shared" si="13"/>
        <v>0</v>
      </c>
    </row>
    <row r="49" spans="1:16" x14ac:dyDescent="0.2">
      <c r="A49" s="9" t="s">
        <v>57</v>
      </c>
      <c r="B49" s="30">
        <v>57641337</v>
      </c>
      <c r="C49" s="30">
        <v>57641337</v>
      </c>
      <c r="D49" s="30">
        <v>0</v>
      </c>
      <c r="E49" s="30">
        <v>24000000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f t="shared" si="13"/>
        <v>24000000</v>
      </c>
    </row>
    <row r="50" spans="1:16" ht="16.5" x14ac:dyDescent="0.2">
      <c r="A50" s="9" t="s">
        <v>58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f t="shared" si="13"/>
        <v>0</v>
      </c>
    </row>
    <row r="51" spans="1:16" ht="16.5" x14ac:dyDescent="0.2">
      <c r="A51" s="9" t="s">
        <v>59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f t="shared" si="13"/>
        <v>0</v>
      </c>
    </row>
    <row r="52" spans="1:16" x14ac:dyDescent="0.2">
      <c r="A52" s="9" t="s">
        <v>60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f t="shared" si="13"/>
        <v>0</v>
      </c>
    </row>
    <row r="53" spans="1:16" x14ac:dyDescent="0.2">
      <c r="A53" s="9" t="s">
        <v>61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f t="shared" si="13"/>
        <v>0</v>
      </c>
    </row>
    <row r="54" spans="1:16" ht="16.149999999999999" customHeight="1" x14ac:dyDescent="0.2">
      <c r="A54" s="5" t="s">
        <v>62</v>
      </c>
      <c r="B54" s="28">
        <f t="shared" ref="B54:H54" si="17">B55+B56+B58+B59+B60+B62+B57+B63+B61</f>
        <v>113200000</v>
      </c>
      <c r="C54" s="28">
        <f t="shared" si="17"/>
        <v>38010000</v>
      </c>
      <c r="D54" s="28">
        <f t="shared" si="17"/>
        <v>0</v>
      </c>
      <c r="E54" s="28">
        <f t="shared" si="17"/>
        <v>54634</v>
      </c>
      <c r="F54" s="28">
        <f t="shared" si="17"/>
        <v>0</v>
      </c>
      <c r="G54" s="28">
        <f t="shared" si="17"/>
        <v>0</v>
      </c>
      <c r="H54" s="28">
        <f t="shared" si="17"/>
        <v>0</v>
      </c>
      <c r="I54" s="28">
        <f t="shared" ref="I54:N54" si="18">I55+I56+I58+I59+I60+I62+I57+I63+I61</f>
        <v>0</v>
      </c>
      <c r="J54" s="28">
        <f t="shared" si="18"/>
        <v>0</v>
      </c>
      <c r="K54" s="28">
        <f t="shared" si="18"/>
        <v>0</v>
      </c>
      <c r="L54" s="28">
        <f t="shared" si="18"/>
        <v>0</v>
      </c>
      <c r="M54" s="28">
        <f t="shared" si="18"/>
        <v>0</v>
      </c>
      <c r="N54" s="28">
        <f t="shared" si="18"/>
        <v>0</v>
      </c>
      <c r="O54" s="28">
        <f t="shared" ref="O54:P54" si="19">O55+O56+O58+O59+O60+O62+O57+O63+O61</f>
        <v>0</v>
      </c>
      <c r="P54" s="28">
        <f t="shared" si="19"/>
        <v>54634</v>
      </c>
    </row>
    <row r="55" spans="1:16" ht="10.9" customHeight="1" x14ac:dyDescent="0.2">
      <c r="A55" s="7" t="s">
        <v>63</v>
      </c>
      <c r="B55" s="30">
        <v>7300000</v>
      </c>
      <c r="C55" s="30">
        <v>14900000</v>
      </c>
      <c r="D55" s="30">
        <v>0</v>
      </c>
      <c r="E55" s="30">
        <v>49560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f t="shared" ref="P55:P60" si="20">D55+E55+F55+G55+H55+I55+J55+K55+L55+M55+N55+O55</f>
        <v>49560</v>
      </c>
    </row>
    <row r="56" spans="1:16" ht="10.9" customHeight="1" x14ac:dyDescent="0.2">
      <c r="A56" s="9" t="s">
        <v>64</v>
      </c>
      <c r="B56" s="30">
        <v>4800000</v>
      </c>
      <c r="C56" s="30">
        <v>4800000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f t="shared" si="20"/>
        <v>0</v>
      </c>
    </row>
    <row r="57" spans="1:16" ht="10.9" customHeight="1" x14ac:dyDescent="0.2">
      <c r="A57" s="9" t="s">
        <v>65</v>
      </c>
      <c r="B57" s="30">
        <v>50000</v>
      </c>
      <c r="C57" s="30">
        <v>50000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f t="shared" si="20"/>
        <v>0</v>
      </c>
    </row>
    <row r="58" spans="1:16" ht="10.9" customHeight="1" x14ac:dyDescent="0.2">
      <c r="A58" s="9" t="s">
        <v>66</v>
      </c>
      <c r="B58" s="30">
        <v>50000</v>
      </c>
      <c r="C58" s="30">
        <v>50000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f t="shared" si="20"/>
        <v>0</v>
      </c>
    </row>
    <row r="59" spans="1:16" ht="10.9" customHeight="1" x14ac:dyDescent="0.2">
      <c r="A59" s="9" t="s">
        <v>67</v>
      </c>
      <c r="B59" s="30">
        <v>100800000</v>
      </c>
      <c r="C59" s="30">
        <v>18010000</v>
      </c>
      <c r="D59" s="30">
        <v>0</v>
      </c>
      <c r="E59" s="30">
        <v>5074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f t="shared" si="20"/>
        <v>5074</v>
      </c>
    </row>
    <row r="60" spans="1:16" ht="10.9" customHeight="1" x14ac:dyDescent="0.2">
      <c r="A60" s="9" t="s">
        <v>68</v>
      </c>
      <c r="B60" s="30">
        <v>100000</v>
      </c>
      <c r="C60" s="30">
        <v>100000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20"/>
        <v>0</v>
      </c>
    </row>
    <row r="61" spans="1:16" ht="10.9" customHeight="1" x14ac:dyDescent="0.2">
      <c r="A61" s="7" t="s">
        <v>69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f t="shared" si="13"/>
        <v>0</v>
      </c>
    </row>
    <row r="62" spans="1:16" ht="10.9" customHeight="1" x14ac:dyDescent="0.2">
      <c r="A62" s="7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3"/>
        <v>0</v>
      </c>
    </row>
    <row r="63" spans="1:16" ht="10.9" customHeight="1" x14ac:dyDescent="0.2">
      <c r="A63" s="9" t="s">
        <v>71</v>
      </c>
      <c r="B63" s="30">
        <v>100000</v>
      </c>
      <c r="C63" s="30">
        <v>100000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13"/>
        <v>0</v>
      </c>
    </row>
    <row r="64" spans="1:16" x14ac:dyDescent="0.2">
      <c r="A64" s="13" t="s">
        <v>72</v>
      </c>
      <c r="B64" s="28">
        <f t="shared" ref="B64:C64" si="21">B65+B66+B67+B68</f>
        <v>5000000</v>
      </c>
      <c r="C64" s="28">
        <f t="shared" si="21"/>
        <v>18919000</v>
      </c>
      <c r="D64" s="28">
        <f t="shared" ref="D64:N64" si="22">D65+D66+D67+D68</f>
        <v>0</v>
      </c>
      <c r="E64" s="28">
        <f t="shared" si="22"/>
        <v>0</v>
      </c>
      <c r="F64" s="28">
        <f t="shared" si="22"/>
        <v>0</v>
      </c>
      <c r="G64" s="28">
        <f t="shared" si="22"/>
        <v>0</v>
      </c>
      <c r="H64" s="28">
        <f t="shared" si="22"/>
        <v>0</v>
      </c>
      <c r="I64" s="28">
        <f t="shared" si="22"/>
        <v>0</v>
      </c>
      <c r="J64" s="28">
        <f t="shared" si="22"/>
        <v>0</v>
      </c>
      <c r="K64" s="28">
        <f t="shared" si="22"/>
        <v>0</v>
      </c>
      <c r="L64" s="28">
        <f t="shared" si="22"/>
        <v>0</v>
      </c>
      <c r="M64" s="28">
        <f t="shared" si="22"/>
        <v>0</v>
      </c>
      <c r="N64" s="28">
        <f t="shared" si="22"/>
        <v>0</v>
      </c>
      <c r="O64" s="28">
        <f t="shared" ref="O64:P64" si="23">O65+O66+O67+O68</f>
        <v>0</v>
      </c>
      <c r="P64" s="28">
        <f t="shared" si="23"/>
        <v>0</v>
      </c>
    </row>
    <row r="65" spans="1:16" x14ac:dyDescent="0.2">
      <c r="A65" s="7" t="s">
        <v>73</v>
      </c>
      <c r="B65" s="30">
        <v>3000000</v>
      </c>
      <c r="C65" s="30">
        <v>16919000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f t="shared" si="13"/>
        <v>0</v>
      </c>
    </row>
    <row r="66" spans="1:16" x14ac:dyDescent="0.2">
      <c r="A66" s="7" t="s">
        <v>74</v>
      </c>
      <c r="B66" s="30">
        <v>2000000</v>
      </c>
      <c r="C66" s="30">
        <v>2000000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f t="shared" si="13"/>
        <v>0</v>
      </c>
    </row>
    <row r="67" spans="1:16" ht="19.149999999999999" customHeight="1" x14ac:dyDescent="0.2">
      <c r="A67" s="9" t="s">
        <v>75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f t="shared" si="13"/>
        <v>0</v>
      </c>
    </row>
    <row r="68" spans="1:16" ht="17.45" customHeight="1" x14ac:dyDescent="0.2">
      <c r="A68" s="9" t="s">
        <v>76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f t="shared" si="13"/>
        <v>0</v>
      </c>
    </row>
    <row r="69" spans="1:16" ht="18" customHeight="1" x14ac:dyDescent="0.2">
      <c r="A69" s="5" t="s">
        <v>77</v>
      </c>
      <c r="B69" s="28">
        <f t="shared" ref="B69:C69" si="24">SUM(B70:B71)</f>
        <v>0</v>
      </c>
      <c r="C69" s="28">
        <f t="shared" si="24"/>
        <v>0</v>
      </c>
      <c r="D69" s="28">
        <f t="shared" ref="D69:N69" si="25">SUM(D70:D71)</f>
        <v>0</v>
      </c>
      <c r="E69" s="28">
        <f t="shared" si="25"/>
        <v>0</v>
      </c>
      <c r="F69" s="28">
        <f t="shared" si="25"/>
        <v>0</v>
      </c>
      <c r="G69" s="28">
        <f t="shared" si="25"/>
        <v>0</v>
      </c>
      <c r="H69" s="28">
        <f t="shared" si="25"/>
        <v>0</v>
      </c>
      <c r="I69" s="28">
        <f t="shared" si="25"/>
        <v>0</v>
      </c>
      <c r="J69" s="28">
        <f t="shared" si="25"/>
        <v>0</v>
      </c>
      <c r="K69" s="28">
        <f t="shared" si="25"/>
        <v>0</v>
      </c>
      <c r="L69" s="28">
        <f t="shared" si="25"/>
        <v>0</v>
      </c>
      <c r="M69" s="28">
        <f t="shared" si="25"/>
        <v>0</v>
      </c>
      <c r="N69" s="28">
        <f t="shared" si="25"/>
        <v>0</v>
      </c>
      <c r="O69" s="28">
        <f t="shared" ref="O69:P69" si="26">SUM(O70:O71)</f>
        <v>0</v>
      </c>
      <c r="P69" s="28">
        <f t="shared" si="26"/>
        <v>0</v>
      </c>
    </row>
    <row r="70" spans="1:16" ht="12.6" customHeight="1" x14ac:dyDescent="0.2">
      <c r="A70" s="7" t="s">
        <v>78</v>
      </c>
      <c r="B70" s="30">
        <f>IFERROR(VLOOKUP(#REF!,[1]SIGEF!#REF!,15,0),0)</f>
        <v>0</v>
      </c>
      <c r="C70" s="30">
        <f>IFERROR(VLOOKUP(#REF!,[1]SIGEF!#REF!,15,0),0)</f>
        <v>0</v>
      </c>
      <c r="D70" s="30">
        <f>IFERROR(VLOOKUP(#REF!,[1]SIGEF!#REF!,15,0),0)</f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f t="shared" si="13"/>
        <v>0</v>
      </c>
    </row>
    <row r="71" spans="1:16" ht="18.600000000000001" customHeight="1" x14ac:dyDescent="0.2">
      <c r="A71" s="9" t="s">
        <v>79</v>
      </c>
      <c r="B71" s="30">
        <f>IFERROR(VLOOKUP(#REF!,[1]SIGEF!#REF!,15,0),0)</f>
        <v>0</v>
      </c>
      <c r="C71" s="30">
        <f>IFERROR(VLOOKUP(#REF!,[1]SIGEF!#REF!,15,0),0)</f>
        <v>0</v>
      </c>
      <c r="D71" s="30">
        <f>IFERROR(VLOOKUP(#REF!,[1]SIGEF!#REF!,15,0),0)</f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f t="shared" si="13"/>
        <v>0</v>
      </c>
    </row>
    <row r="72" spans="1:16" ht="19.899999999999999" customHeight="1" x14ac:dyDescent="0.2">
      <c r="A72" s="13" t="s">
        <v>80</v>
      </c>
      <c r="B72" s="28">
        <f t="shared" ref="B72:C72" si="27">SUM(B73:B75)</f>
        <v>0</v>
      </c>
      <c r="C72" s="28">
        <f t="shared" si="27"/>
        <v>0</v>
      </c>
      <c r="D72" s="28">
        <f t="shared" ref="D72:N72" si="28">SUM(D73:D75)</f>
        <v>0</v>
      </c>
      <c r="E72" s="28">
        <f t="shared" si="28"/>
        <v>0</v>
      </c>
      <c r="F72" s="28">
        <f t="shared" si="28"/>
        <v>0</v>
      </c>
      <c r="G72" s="28">
        <f t="shared" si="28"/>
        <v>0</v>
      </c>
      <c r="H72" s="28">
        <f t="shared" si="28"/>
        <v>0</v>
      </c>
      <c r="I72" s="28">
        <f t="shared" si="28"/>
        <v>0</v>
      </c>
      <c r="J72" s="28">
        <f t="shared" si="28"/>
        <v>0</v>
      </c>
      <c r="K72" s="28">
        <f t="shared" si="28"/>
        <v>0</v>
      </c>
      <c r="L72" s="28">
        <f t="shared" si="28"/>
        <v>0</v>
      </c>
      <c r="M72" s="28">
        <f t="shared" si="28"/>
        <v>0</v>
      </c>
      <c r="N72" s="28">
        <f t="shared" si="28"/>
        <v>0</v>
      </c>
      <c r="O72" s="28">
        <f t="shared" ref="O72:P72" si="29">SUM(O73:O75)</f>
        <v>0</v>
      </c>
      <c r="P72" s="28">
        <f t="shared" si="29"/>
        <v>0</v>
      </c>
    </row>
    <row r="73" spans="1:16" ht="9.6" customHeight="1" x14ac:dyDescent="0.2">
      <c r="A73" s="9" t="s">
        <v>81</v>
      </c>
      <c r="B73" s="30">
        <f>IFERROR(VLOOKUP(#REF!,[1]SIGEF!#REF!,15,0),0)</f>
        <v>0</v>
      </c>
      <c r="C73" s="30">
        <f>IFERROR(VLOOKUP(#REF!,[1]SIGEF!#REF!,15,0),0)</f>
        <v>0</v>
      </c>
      <c r="D73" s="30">
        <f>IFERROR(VLOOKUP(#REF!,[1]SIGEF!#REF!,15,0),0)</f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f t="shared" si="13"/>
        <v>0</v>
      </c>
    </row>
    <row r="74" spans="1:16" ht="9.6" customHeight="1" x14ac:dyDescent="0.2">
      <c r="A74" s="9" t="s">
        <v>82</v>
      </c>
      <c r="B74" s="30">
        <f>IFERROR(VLOOKUP(#REF!,[1]SIGEF!#REF!,15,0),0)</f>
        <v>0</v>
      </c>
      <c r="C74" s="30">
        <f>IFERROR(VLOOKUP(#REF!,[1]SIGEF!#REF!,15,0),0)</f>
        <v>0</v>
      </c>
      <c r="D74" s="30">
        <f>IFERROR(VLOOKUP(#REF!,[1]SIGEF!#REF!,15,0),0)</f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f t="shared" si="13"/>
        <v>0</v>
      </c>
    </row>
    <row r="75" spans="1:16" ht="9.6" customHeight="1" x14ac:dyDescent="0.2">
      <c r="A75" s="9" t="s">
        <v>83</v>
      </c>
      <c r="B75" s="30">
        <f>IFERROR(VLOOKUP(#REF!,[1]SIGEF!#REF!,15,0),0)</f>
        <v>0</v>
      </c>
      <c r="C75" s="30">
        <f>IFERROR(VLOOKUP(#REF!,[1]SIGEF!#REF!,15,0),0)</f>
        <v>0</v>
      </c>
      <c r="D75" s="30">
        <f>IFERROR(VLOOKUP(#REF!,[1]SIGEF!#REF!,15,0),0)</f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f t="shared" si="13"/>
        <v>0</v>
      </c>
    </row>
    <row r="76" spans="1:16" x14ac:dyDescent="0.2">
      <c r="A76" s="4" t="s">
        <v>84</v>
      </c>
      <c r="B76" s="32">
        <f t="shared" ref="B76:C76" si="30">+B77+B80+B83</f>
        <v>0</v>
      </c>
      <c r="C76" s="32">
        <f t="shared" si="30"/>
        <v>0</v>
      </c>
      <c r="D76" s="32">
        <f t="shared" ref="D76:N76" si="31">+D77+D80+D83</f>
        <v>0</v>
      </c>
      <c r="E76" s="32">
        <f t="shared" si="31"/>
        <v>0</v>
      </c>
      <c r="F76" s="32">
        <f t="shared" si="31"/>
        <v>0</v>
      </c>
      <c r="G76" s="32">
        <f t="shared" si="31"/>
        <v>0</v>
      </c>
      <c r="H76" s="32">
        <f t="shared" si="31"/>
        <v>0</v>
      </c>
      <c r="I76" s="32">
        <f t="shared" si="31"/>
        <v>0</v>
      </c>
      <c r="J76" s="32">
        <f t="shared" si="31"/>
        <v>0</v>
      </c>
      <c r="K76" s="32">
        <f t="shared" si="31"/>
        <v>0</v>
      </c>
      <c r="L76" s="32">
        <f t="shared" si="31"/>
        <v>0</v>
      </c>
      <c r="M76" s="32">
        <f t="shared" si="31"/>
        <v>0</v>
      </c>
      <c r="N76" s="32">
        <f t="shared" si="31"/>
        <v>0</v>
      </c>
      <c r="O76" s="32">
        <f t="shared" ref="O76:P76" si="32">+O77+O80+O83</f>
        <v>0</v>
      </c>
      <c r="P76" s="32">
        <f t="shared" si="32"/>
        <v>0</v>
      </c>
    </row>
    <row r="77" spans="1:16" x14ac:dyDescent="0.2">
      <c r="A77" s="5" t="s">
        <v>85</v>
      </c>
      <c r="B77" s="28">
        <f t="shared" ref="B77:C77" si="33">SUM(B78:B79)</f>
        <v>0</v>
      </c>
      <c r="C77" s="28">
        <f t="shared" si="33"/>
        <v>0</v>
      </c>
      <c r="D77" s="28">
        <f t="shared" ref="D77:N77" si="34">SUM(D78:D79)</f>
        <v>0</v>
      </c>
      <c r="E77" s="28">
        <f t="shared" si="34"/>
        <v>0</v>
      </c>
      <c r="F77" s="28">
        <f t="shared" si="34"/>
        <v>0</v>
      </c>
      <c r="G77" s="28">
        <f t="shared" si="34"/>
        <v>0</v>
      </c>
      <c r="H77" s="28">
        <f t="shared" si="34"/>
        <v>0</v>
      </c>
      <c r="I77" s="28">
        <f t="shared" si="34"/>
        <v>0</v>
      </c>
      <c r="J77" s="28">
        <f t="shared" si="34"/>
        <v>0</v>
      </c>
      <c r="K77" s="28">
        <f t="shared" si="34"/>
        <v>0</v>
      </c>
      <c r="L77" s="28">
        <f t="shared" si="34"/>
        <v>0</v>
      </c>
      <c r="M77" s="28">
        <f t="shared" si="34"/>
        <v>0</v>
      </c>
      <c r="N77" s="28">
        <f t="shared" si="34"/>
        <v>0</v>
      </c>
      <c r="O77" s="28">
        <f t="shared" ref="O77:P77" si="35">SUM(O78:O79)</f>
        <v>0</v>
      </c>
      <c r="P77" s="28">
        <f t="shared" si="35"/>
        <v>0</v>
      </c>
    </row>
    <row r="78" spans="1:16" ht="10.9" customHeight="1" x14ac:dyDescent="0.2">
      <c r="A78" s="9" t="s">
        <v>86</v>
      </c>
      <c r="B78" s="30">
        <f>IFERROR(VLOOKUP(#REF!,[1]SIGEF!#REF!,14,0),0)</f>
        <v>0</v>
      </c>
      <c r="C78" s="30">
        <f>IFERROR(VLOOKUP(#REF!,[1]SIGEF!#REF!,14,0),0)</f>
        <v>0</v>
      </c>
      <c r="D78" s="30">
        <f>IFERROR(VLOOKUP(#REF!,[1]SIGEF!#REF!,14,0),0)</f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f>D78+E78+F78+G78+H78+I78+J78+K78+L78+M78+N78+O78</f>
        <v>0</v>
      </c>
    </row>
    <row r="79" spans="1:16" ht="10.9" customHeight="1" x14ac:dyDescent="0.2">
      <c r="A79" s="9" t="s">
        <v>87</v>
      </c>
      <c r="B79" s="30">
        <f>IFERROR(VLOOKUP(#REF!,[1]SIGEF!#REF!,14,0),0)</f>
        <v>0</v>
      </c>
      <c r="C79" s="30">
        <f>IFERROR(VLOOKUP(#REF!,[1]SIGEF!#REF!,14,0),0)</f>
        <v>0</v>
      </c>
      <c r="D79" s="30">
        <f>IFERROR(VLOOKUP(#REF!,[1]SIGEF!#REF!,14,0),0)</f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f>D79+E79+F79+G79+H79+I79+J79+K79+L79+M79+N79+O79</f>
        <v>0</v>
      </c>
    </row>
    <row r="80" spans="1:16" x14ac:dyDescent="0.2">
      <c r="A80" s="13" t="s">
        <v>88</v>
      </c>
      <c r="B80" s="28">
        <f t="shared" ref="B80:C80" si="36">SUM(B81:B82)</f>
        <v>0</v>
      </c>
      <c r="C80" s="28">
        <f t="shared" si="36"/>
        <v>0</v>
      </c>
      <c r="D80" s="28">
        <f t="shared" ref="D80:N80" si="37">SUM(D81:D82)</f>
        <v>0</v>
      </c>
      <c r="E80" s="28">
        <f t="shared" si="37"/>
        <v>0</v>
      </c>
      <c r="F80" s="28">
        <f t="shared" si="37"/>
        <v>0</v>
      </c>
      <c r="G80" s="28">
        <f t="shared" si="37"/>
        <v>0</v>
      </c>
      <c r="H80" s="28">
        <f t="shared" si="37"/>
        <v>0</v>
      </c>
      <c r="I80" s="28">
        <f t="shared" si="37"/>
        <v>0</v>
      </c>
      <c r="J80" s="28">
        <f t="shared" si="37"/>
        <v>0</v>
      </c>
      <c r="K80" s="28">
        <f t="shared" si="37"/>
        <v>0</v>
      </c>
      <c r="L80" s="28">
        <f t="shared" si="37"/>
        <v>0</v>
      </c>
      <c r="M80" s="28">
        <f t="shared" si="37"/>
        <v>0</v>
      </c>
      <c r="N80" s="28">
        <f t="shared" si="37"/>
        <v>0</v>
      </c>
      <c r="O80" s="28">
        <f t="shared" ref="O80:P80" si="38">SUM(O81:O82)</f>
        <v>0</v>
      </c>
      <c r="P80" s="28">
        <f t="shared" si="38"/>
        <v>0</v>
      </c>
    </row>
    <row r="81" spans="1:18" ht="12.6" customHeight="1" x14ac:dyDescent="0.2">
      <c r="A81" s="9" t="s">
        <v>89</v>
      </c>
      <c r="B81" s="30">
        <f>IFERROR(VLOOKUP(#REF!,[1]SIGEF!#REF!,15,0),0)</f>
        <v>0</v>
      </c>
      <c r="C81" s="30">
        <f>IFERROR(VLOOKUP(#REF!,[1]SIGEF!#REF!,15,0),0)</f>
        <v>0</v>
      </c>
      <c r="D81" s="30">
        <f>IFERROR(VLOOKUP(#REF!,[1]SIGEF!#REF!,15,0),0)</f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f>D81+E81+F81+G81+H81+I81+J81+K81+L81+M81+N81+O81</f>
        <v>0</v>
      </c>
    </row>
    <row r="82" spans="1:18" ht="12.6" customHeight="1" x14ac:dyDescent="0.2">
      <c r="A82" s="9" t="s">
        <v>90</v>
      </c>
      <c r="B82" s="8">
        <f>IFERROR(VLOOKUP(#REF!,[1]SIGEF!#REF!,15,0),0)</f>
        <v>0</v>
      </c>
      <c r="C82" s="8">
        <f>IFERROR(VLOOKUP(#REF!,[1]SIGEF!#REF!,15,0),0)</f>
        <v>0</v>
      </c>
      <c r="D82" s="8">
        <f>IFERROR(VLOOKUP(#REF!,[1]SIGEF!#REF!,15,0),0)</f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f>D82+E82+F82+G82+H82+I82+J82+K82+L82+M82+N82+O82</f>
        <v>0</v>
      </c>
    </row>
    <row r="83" spans="1:18" x14ac:dyDescent="0.2">
      <c r="A83" s="13" t="s">
        <v>91</v>
      </c>
      <c r="B83" s="16">
        <f t="shared" ref="B83:P83" si="39">+B84</f>
        <v>0</v>
      </c>
      <c r="C83" s="16">
        <f t="shared" si="39"/>
        <v>0</v>
      </c>
      <c r="D83" s="16">
        <f t="shared" si="39"/>
        <v>0</v>
      </c>
      <c r="E83" s="16">
        <f t="shared" si="39"/>
        <v>0</v>
      </c>
      <c r="F83" s="16">
        <f t="shared" si="39"/>
        <v>0</v>
      </c>
      <c r="G83" s="16">
        <f t="shared" si="39"/>
        <v>0</v>
      </c>
      <c r="H83" s="16">
        <f t="shared" si="39"/>
        <v>0</v>
      </c>
      <c r="I83" s="16">
        <f t="shared" si="39"/>
        <v>0</v>
      </c>
      <c r="J83" s="16">
        <f t="shared" si="39"/>
        <v>0</v>
      </c>
      <c r="K83" s="16">
        <f t="shared" si="39"/>
        <v>0</v>
      </c>
      <c r="L83" s="16">
        <f t="shared" si="39"/>
        <v>0</v>
      </c>
      <c r="M83" s="16">
        <f t="shared" si="39"/>
        <v>0</v>
      </c>
      <c r="N83" s="16">
        <f t="shared" si="39"/>
        <v>0</v>
      </c>
      <c r="O83" s="16">
        <f t="shared" si="39"/>
        <v>0</v>
      </c>
      <c r="P83" s="16">
        <f t="shared" si="39"/>
        <v>0</v>
      </c>
    </row>
    <row r="84" spans="1:18" x14ac:dyDescent="0.2">
      <c r="A84" s="9" t="s">
        <v>92</v>
      </c>
      <c r="B84" s="8">
        <f>IFERROR(VLOOKUP(#REF!,[1]SIGEF!#REF!,15,0),0)</f>
        <v>0</v>
      </c>
      <c r="C84" s="8">
        <f>IFERROR(VLOOKUP(#REF!,[1]SIGEF!#REF!,15,0),0)</f>
        <v>0</v>
      </c>
      <c r="D84" s="8">
        <f>IFERROR(VLOOKUP(#REF!,[1]SIGEF!#REF!,15,0),0)</f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f>D84+E84+F84+G84+H84+I84+J84+K84+L84+M84+N84+O84</f>
        <v>0</v>
      </c>
    </row>
    <row r="85" spans="1:18" x14ac:dyDescent="0.2">
      <c r="A85" s="14" t="s">
        <v>93</v>
      </c>
      <c r="B85" s="17">
        <f t="shared" ref="B85:C85" si="40">B12+B18+B28+B38+B47+B54+B64</f>
        <v>2818906675</v>
      </c>
      <c r="C85" s="17">
        <f t="shared" si="40"/>
        <v>2798906675</v>
      </c>
      <c r="D85" s="17">
        <f t="shared" ref="D85:N85" si="41">D12+D18+D28+D38+D47+D54+D64</f>
        <v>124218898.16999999</v>
      </c>
      <c r="E85" s="17">
        <f t="shared" si="41"/>
        <v>181165673.78</v>
      </c>
      <c r="F85" s="17">
        <f t="shared" si="41"/>
        <v>0</v>
      </c>
      <c r="G85" s="17">
        <f t="shared" si="41"/>
        <v>0</v>
      </c>
      <c r="H85" s="17">
        <f t="shared" si="41"/>
        <v>0</v>
      </c>
      <c r="I85" s="17">
        <f t="shared" si="41"/>
        <v>0</v>
      </c>
      <c r="J85" s="17">
        <f t="shared" si="41"/>
        <v>0</v>
      </c>
      <c r="K85" s="17">
        <f t="shared" si="41"/>
        <v>0</v>
      </c>
      <c r="L85" s="17">
        <f t="shared" si="41"/>
        <v>0</v>
      </c>
      <c r="M85" s="17">
        <f t="shared" si="41"/>
        <v>0</v>
      </c>
      <c r="N85" s="17">
        <f t="shared" si="41"/>
        <v>0</v>
      </c>
      <c r="O85" s="17">
        <f t="shared" ref="O85" si="42">O12+O18+O28+O38+O47+O54+O64</f>
        <v>0</v>
      </c>
      <c r="P85" s="17">
        <f>P12+P18+P28+P38+P47+P54+P64</f>
        <v>305384571.95000005</v>
      </c>
      <c r="Q85" s="41"/>
      <c r="R85" s="37"/>
    </row>
    <row r="86" spans="1:18" x14ac:dyDescent="0.2">
      <c r="A86" s="43" t="s">
        <v>102</v>
      </c>
      <c r="B86" s="15"/>
      <c r="C86" s="15"/>
      <c r="D86" s="25"/>
      <c r="E86" s="25"/>
      <c r="F86" s="25"/>
      <c r="G86" s="25"/>
      <c r="H86" s="25"/>
      <c r="I86" s="25"/>
      <c r="J86" s="25"/>
      <c r="K86" s="6"/>
      <c r="L86" s="6"/>
      <c r="M86" s="6"/>
      <c r="N86" s="11"/>
      <c r="O86" s="11"/>
      <c r="P86" s="11"/>
    </row>
    <row r="87" spans="1:18" ht="12" customHeight="1" x14ac:dyDescent="0.2">
      <c r="A87" s="51" t="s">
        <v>97</v>
      </c>
      <c r="B87" s="51"/>
      <c r="C87" s="51"/>
      <c r="D87" s="51"/>
      <c r="E87" s="51"/>
      <c r="F87" s="51"/>
      <c r="G87" s="51"/>
      <c r="H87" s="51"/>
      <c r="I87" s="51"/>
      <c r="J87" s="51"/>
      <c r="K87" s="11"/>
      <c r="L87" s="11"/>
      <c r="M87" s="11"/>
      <c r="N87" s="11"/>
      <c r="O87" s="11"/>
      <c r="P87" s="11"/>
    </row>
    <row r="88" spans="1:18" ht="14.25" customHeight="1" x14ac:dyDescent="0.2">
      <c r="A88" s="58" t="s">
        <v>98</v>
      </c>
      <c r="B88" s="58"/>
      <c r="C88" s="58"/>
      <c r="D88" s="58"/>
      <c r="E88" s="58"/>
      <c r="F88" s="58"/>
      <c r="G88" s="58"/>
      <c r="H88" s="58"/>
      <c r="I88" s="58"/>
      <c r="J88" s="58"/>
      <c r="K88" s="11"/>
      <c r="L88" s="11"/>
      <c r="M88" s="11"/>
      <c r="N88" s="11"/>
      <c r="O88" s="11"/>
      <c r="P88" s="11"/>
    </row>
    <row r="89" spans="1:18" ht="27" customHeight="1" x14ac:dyDescent="0.2">
      <c r="A89" s="51" t="s">
        <v>99</v>
      </c>
      <c r="B89" s="51"/>
      <c r="C89" s="51"/>
      <c r="D89" s="51"/>
      <c r="E89" s="51"/>
      <c r="F89" s="51"/>
      <c r="G89" s="51"/>
      <c r="H89" s="51"/>
      <c r="I89" s="51"/>
      <c r="J89" s="51"/>
      <c r="K89" s="11"/>
      <c r="L89" s="11"/>
      <c r="M89" s="11"/>
      <c r="N89" s="11"/>
      <c r="O89" s="11"/>
      <c r="P89" s="11"/>
    </row>
    <row r="90" spans="1:18" ht="42" customHeight="1" x14ac:dyDescent="0.2">
      <c r="A90" s="23"/>
      <c r="B90" s="22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24"/>
      <c r="O90" s="24"/>
      <c r="P90" s="21"/>
    </row>
    <row r="91" spans="1:18" s="12" customFormat="1" ht="15" x14ac:dyDescent="0.2">
      <c r="A91" s="19" t="s">
        <v>101</v>
      </c>
      <c r="N91" s="49" t="s">
        <v>100</v>
      </c>
      <c r="O91" s="49"/>
      <c r="P91" s="49"/>
    </row>
    <row r="92" spans="1:18" ht="15" x14ac:dyDescent="0.2">
      <c r="A92" s="20" t="s">
        <v>94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50" t="s">
        <v>95</v>
      </c>
      <c r="O92" s="50"/>
      <c r="P92" s="50"/>
    </row>
    <row r="93" spans="1:18" ht="15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1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</sheetData>
  <mergeCells count="15">
    <mergeCell ref="A8:P8"/>
    <mergeCell ref="A3:P3"/>
    <mergeCell ref="A4:P4"/>
    <mergeCell ref="A5:P5"/>
    <mergeCell ref="A6:P6"/>
    <mergeCell ref="A7:P7"/>
    <mergeCell ref="N91:P91"/>
    <mergeCell ref="N92:P92"/>
    <mergeCell ref="A89:J89"/>
    <mergeCell ref="A9:A10"/>
    <mergeCell ref="B9:B10"/>
    <mergeCell ref="C9:C10"/>
    <mergeCell ref="D9:P9"/>
    <mergeCell ref="A87:J87"/>
    <mergeCell ref="A88:J88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BFF1-423C-4958-9BF4-90140145A229}">
  <dimension ref="A7:K80"/>
  <sheetViews>
    <sheetView zoomScaleNormal="100" workbookViewId="0">
      <selection activeCell="F12" sqref="F12"/>
    </sheetView>
  </sheetViews>
  <sheetFormatPr baseColWidth="10" defaultColWidth="8.83203125" defaultRowHeight="12.75" x14ac:dyDescent="0.2"/>
  <cols>
    <col min="1" max="1" width="11.1640625" style="39" customWidth="1"/>
    <col min="2" max="2" width="8.5" style="39" customWidth="1"/>
    <col min="3" max="3" width="27.83203125" style="40" customWidth="1"/>
    <col min="4" max="4" width="59.1640625" style="34" customWidth="1"/>
    <col min="5" max="5" width="17.6640625" style="48" customWidth="1"/>
    <col min="6" max="6" width="39.33203125" style="34" customWidth="1"/>
    <col min="7" max="16384" width="8.83203125" style="34"/>
  </cols>
  <sheetData>
    <row r="7" spans="1:11" ht="21" x14ac:dyDescent="0.2">
      <c r="A7" s="66" t="s">
        <v>0</v>
      </c>
      <c r="B7" s="67"/>
      <c r="C7" s="67"/>
      <c r="D7" s="67"/>
      <c r="E7" s="67"/>
      <c r="F7" s="35"/>
      <c r="G7" s="35"/>
      <c r="H7" s="35"/>
      <c r="I7" s="35"/>
      <c r="J7" s="35"/>
      <c r="K7" s="35"/>
    </row>
    <row r="8" spans="1:11" ht="21" x14ac:dyDescent="0.2">
      <c r="A8" s="66" t="s">
        <v>226</v>
      </c>
      <c r="B8" s="67"/>
      <c r="C8" s="67"/>
      <c r="D8" s="67"/>
      <c r="E8" s="67"/>
      <c r="F8" s="36"/>
      <c r="G8" s="36"/>
      <c r="H8" s="36"/>
      <c r="I8" s="36"/>
      <c r="J8" s="36"/>
      <c r="K8" s="36"/>
    </row>
    <row r="9" spans="1:11" ht="21" x14ac:dyDescent="0.2">
      <c r="A9" s="66" t="s">
        <v>223</v>
      </c>
      <c r="B9" s="67"/>
      <c r="C9" s="67"/>
      <c r="D9" s="67"/>
      <c r="E9" s="67"/>
    </row>
    <row r="10" spans="1:11" ht="21" x14ac:dyDescent="0.2">
      <c r="A10" s="66" t="s">
        <v>103</v>
      </c>
      <c r="B10" s="67"/>
      <c r="C10" s="67"/>
      <c r="D10" s="67"/>
      <c r="E10" s="67"/>
    </row>
    <row r="11" spans="1:11" ht="34.15" customHeight="1" x14ac:dyDescent="0.25">
      <c r="A11" s="45" t="s">
        <v>104</v>
      </c>
      <c r="B11" s="45" t="s">
        <v>105</v>
      </c>
      <c r="C11" s="33" t="s">
        <v>106</v>
      </c>
      <c r="D11" s="33" t="s">
        <v>107</v>
      </c>
      <c r="E11" s="46" t="s">
        <v>108</v>
      </c>
    </row>
    <row r="12" spans="1:11" ht="79.900000000000006" customHeight="1" x14ac:dyDescent="0.2">
      <c r="A12" s="68">
        <v>45293</v>
      </c>
      <c r="B12" s="69">
        <v>171</v>
      </c>
      <c r="C12" s="70" t="s">
        <v>132</v>
      </c>
      <c r="D12" s="70" t="s">
        <v>133</v>
      </c>
      <c r="E12" s="71">
        <v>16461</v>
      </c>
    </row>
    <row r="13" spans="1:11" ht="58.15" customHeight="1" x14ac:dyDescent="0.2">
      <c r="A13" s="68">
        <v>45293</v>
      </c>
      <c r="B13" s="69">
        <v>174</v>
      </c>
      <c r="C13" s="70" t="s">
        <v>134</v>
      </c>
      <c r="D13" s="70" t="s">
        <v>135</v>
      </c>
      <c r="E13" s="71">
        <v>135703.99</v>
      </c>
    </row>
    <row r="14" spans="1:11" ht="56.45" customHeight="1" x14ac:dyDescent="0.2">
      <c r="A14" s="68">
        <v>45324</v>
      </c>
      <c r="B14" s="69">
        <v>185</v>
      </c>
      <c r="C14" s="70" t="s">
        <v>136</v>
      </c>
      <c r="D14" s="70" t="s">
        <v>137</v>
      </c>
      <c r="E14" s="71">
        <v>22066</v>
      </c>
    </row>
    <row r="15" spans="1:11" ht="73.150000000000006" customHeight="1" x14ac:dyDescent="0.2">
      <c r="A15" s="68">
        <v>45324</v>
      </c>
      <c r="B15" s="69">
        <v>190</v>
      </c>
      <c r="C15" s="70" t="s">
        <v>138</v>
      </c>
      <c r="D15" s="70" t="s">
        <v>139</v>
      </c>
      <c r="E15" s="71">
        <v>136599.70000000001</v>
      </c>
    </row>
    <row r="16" spans="1:11" ht="59.45" customHeight="1" x14ac:dyDescent="0.2">
      <c r="A16" s="68">
        <v>45324</v>
      </c>
      <c r="B16" s="69">
        <v>193</v>
      </c>
      <c r="C16" s="70" t="s">
        <v>140</v>
      </c>
      <c r="D16" s="70" t="s">
        <v>141</v>
      </c>
      <c r="E16" s="71">
        <v>9440</v>
      </c>
    </row>
    <row r="17" spans="1:5" ht="56.45" customHeight="1" x14ac:dyDescent="0.2">
      <c r="A17" s="68">
        <v>45414</v>
      </c>
      <c r="B17" s="69">
        <v>198</v>
      </c>
      <c r="C17" s="70" t="s">
        <v>116</v>
      </c>
      <c r="D17" s="70" t="s">
        <v>142</v>
      </c>
      <c r="E17" s="71">
        <v>32570</v>
      </c>
    </row>
    <row r="18" spans="1:5" ht="51" x14ac:dyDescent="0.2">
      <c r="A18" s="68">
        <v>45506</v>
      </c>
      <c r="B18" s="69">
        <v>221</v>
      </c>
      <c r="C18" s="70" t="s">
        <v>122</v>
      </c>
      <c r="D18" s="70" t="s">
        <v>143</v>
      </c>
      <c r="E18" s="71">
        <v>6009.02</v>
      </c>
    </row>
    <row r="19" spans="1:5" ht="63.75" x14ac:dyDescent="0.2">
      <c r="A19" s="68">
        <v>45506</v>
      </c>
      <c r="B19" s="69">
        <v>222</v>
      </c>
      <c r="C19" s="70" t="s">
        <v>123</v>
      </c>
      <c r="D19" s="70" t="s">
        <v>144</v>
      </c>
      <c r="E19" s="71">
        <v>69707.850000000006</v>
      </c>
    </row>
    <row r="20" spans="1:5" ht="46.15" customHeight="1" x14ac:dyDescent="0.2">
      <c r="A20" s="68">
        <v>45537</v>
      </c>
      <c r="B20" s="69">
        <v>228</v>
      </c>
      <c r="C20" s="70" t="s">
        <v>112</v>
      </c>
      <c r="D20" s="70" t="s">
        <v>145</v>
      </c>
      <c r="E20" s="71">
        <v>385862.66</v>
      </c>
    </row>
    <row r="21" spans="1:5" ht="51" customHeight="1" x14ac:dyDescent="0.2">
      <c r="A21" s="68">
        <v>45537</v>
      </c>
      <c r="B21" s="69">
        <v>230</v>
      </c>
      <c r="C21" s="70" t="s">
        <v>109</v>
      </c>
      <c r="D21" s="70" t="s">
        <v>146</v>
      </c>
      <c r="E21" s="71">
        <v>100000</v>
      </c>
    </row>
    <row r="22" spans="1:5" ht="57" customHeight="1" x14ac:dyDescent="0.2">
      <c r="A22" s="68">
        <v>45537</v>
      </c>
      <c r="B22" s="69">
        <v>231</v>
      </c>
      <c r="C22" s="70" t="s">
        <v>130</v>
      </c>
      <c r="D22" s="70" t="s">
        <v>147</v>
      </c>
      <c r="E22" s="71">
        <v>76300</v>
      </c>
    </row>
    <row r="23" spans="1:5" ht="57" customHeight="1" x14ac:dyDescent="0.2">
      <c r="A23" s="68">
        <v>45537</v>
      </c>
      <c r="B23" s="69">
        <v>232</v>
      </c>
      <c r="C23" s="70" t="s">
        <v>148</v>
      </c>
      <c r="D23" s="70" t="s">
        <v>149</v>
      </c>
      <c r="E23" s="71">
        <v>44000</v>
      </c>
    </row>
    <row r="24" spans="1:5" ht="65.25" customHeight="1" x14ac:dyDescent="0.2">
      <c r="A24" s="68">
        <v>45537</v>
      </c>
      <c r="B24" s="69">
        <v>237</v>
      </c>
      <c r="C24" s="70" t="s">
        <v>117</v>
      </c>
      <c r="D24" s="70" t="s">
        <v>150</v>
      </c>
      <c r="E24" s="71">
        <v>1663883.34</v>
      </c>
    </row>
    <row r="25" spans="1:5" ht="69" customHeight="1" x14ac:dyDescent="0.2">
      <c r="A25" s="68">
        <v>45628</v>
      </c>
      <c r="B25" s="69">
        <v>256</v>
      </c>
      <c r="C25" s="70" t="s">
        <v>151</v>
      </c>
      <c r="D25" s="70" t="s">
        <v>152</v>
      </c>
      <c r="E25" s="71">
        <v>262778.92</v>
      </c>
    </row>
    <row r="26" spans="1:5" ht="47.45" customHeight="1" x14ac:dyDescent="0.2">
      <c r="A26" s="68">
        <v>45628</v>
      </c>
      <c r="B26" s="69">
        <v>257</v>
      </c>
      <c r="C26" s="70" t="s">
        <v>153</v>
      </c>
      <c r="D26" s="70" t="s">
        <v>154</v>
      </c>
      <c r="E26" s="71">
        <v>359330.06000000006</v>
      </c>
    </row>
    <row r="27" spans="1:5" ht="83.25" customHeight="1" x14ac:dyDescent="0.2">
      <c r="A27" s="68">
        <v>45628</v>
      </c>
      <c r="B27" s="69">
        <v>259</v>
      </c>
      <c r="C27" s="70" t="s">
        <v>124</v>
      </c>
      <c r="D27" s="70" t="s">
        <v>155</v>
      </c>
      <c r="E27" s="71">
        <v>1699032.11</v>
      </c>
    </row>
    <row r="28" spans="1:5" ht="55.5" customHeight="1" x14ac:dyDescent="0.2">
      <c r="A28" s="68">
        <v>45628</v>
      </c>
      <c r="B28" s="69">
        <v>260</v>
      </c>
      <c r="C28" s="70" t="s">
        <v>156</v>
      </c>
      <c r="D28" s="70" t="s">
        <v>157</v>
      </c>
      <c r="E28" s="71">
        <v>582094</v>
      </c>
    </row>
    <row r="29" spans="1:5" ht="58.9" customHeight="1" x14ac:dyDescent="0.2">
      <c r="A29" s="68">
        <v>45628</v>
      </c>
      <c r="B29" s="69">
        <v>264</v>
      </c>
      <c r="C29" s="70" t="s">
        <v>158</v>
      </c>
      <c r="D29" s="70" t="s">
        <v>159</v>
      </c>
      <c r="E29" s="71">
        <v>49560</v>
      </c>
    </row>
    <row r="30" spans="1:5" ht="54" customHeight="1" x14ac:dyDescent="0.2">
      <c r="A30" s="68">
        <v>45628</v>
      </c>
      <c r="B30" s="69">
        <v>266</v>
      </c>
      <c r="C30" s="70" t="s">
        <v>158</v>
      </c>
      <c r="D30" s="70" t="s">
        <v>160</v>
      </c>
      <c r="E30" s="71">
        <v>56800.479999999996</v>
      </c>
    </row>
    <row r="31" spans="1:5" ht="63.6" customHeight="1" x14ac:dyDescent="0.2">
      <c r="A31" s="68">
        <v>45628</v>
      </c>
      <c r="B31" s="69">
        <v>267</v>
      </c>
      <c r="C31" s="70" t="s">
        <v>161</v>
      </c>
      <c r="D31" s="70" t="s">
        <v>162</v>
      </c>
      <c r="E31" s="71">
        <v>556513.60000000009</v>
      </c>
    </row>
    <row r="32" spans="1:5" ht="64.900000000000006" customHeight="1" x14ac:dyDescent="0.2">
      <c r="A32" s="72" t="s">
        <v>163</v>
      </c>
      <c r="B32" s="69">
        <v>290</v>
      </c>
      <c r="C32" s="70" t="s">
        <v>164</v>
      </c>
      <c r="D32" s="70" t="s">
        <v>165</v>
      </c>
      <c r="E32" s="71">
        <v>15500</v>
      </c>
    </row>
    <row r="33" spans="1:5" ht="52.15" customHeight="1" x14ac:dyDescent="0.2">
      <c r="A33" s="72" t="s">
        <v>163</v>
      </c>
      <c r="B33" s="69">
        <v>295</v>
      </c>
      <c r="C33" s="70" t="s">
        <v>128</v>
      </c>
      <c r="D33" s="70" t="s">
        <v>166</v>
      </c>
      <c r="E33" s="71">
        <v>3247556.53</v>
      </c>
    </row>
    <row r="34" spans="1:5" ht="58.15" customHeight="1" x14ac:dyDescent="0.2">
      <c r="A34" s="72" t="s">
        <v>167</v>
      </c>
      <c r="B34" s="69">
        <v>313</v>
      </c>
      <c r="C34" s="70" t="s">
        <v>115</v>
      </c>
      <c r="D34" s="70" t="s">
        <v>168</v>
      </c>
      <c r="E34" s="71">
        <v>73369</v>
      </c>
    </row>
    <row r="35" spans="1:5" ht="65.45" customHeight="1" x14ac:dyDescent="0.2">
      <c r="A35" s="72" t="s">
        <v>167</v>
      </c>
      <c r="B35" s="69">
        <v>314</v>
      </c>
      <c r="C35" s="70" t="s">
        <v>125</v>
      </c>
      <c r="D35" s="70" t="s">
        <v>169</v>
      </c>
      <c r="E35" s="71">
        <v>1500</v>
      </c>
    </row>
    <row r="36" spans="1:5" ht="50.45" customHeight="1" x14ac:dyDescent="0.2">
      <c r="A36" s="72" t="s">
        <v>170</v>
      </c>
      <c r="B36" s="69">
        <v>322</v>
      </c>
      <c r="C36" s="70" t="s">
        <v>119</v>
      </c>
      <c r="D36" s="70" t="s">
        <v>171</v>
      </c>
      <c r="E36" s="71">
        <v>1458367.25</v>
      </c>
    </row>
    <row r="37" spans="1:5" ht="55.9" customHeight="1" x14ac:dyDescent="0.2">
      <c r="A37" s="72" t="s">
        <v>170</v>
      </c>
      <c r="B37" s="69">
        <v>326</v>
      </c>
      <c r="C37" s="70" t="s">
        <v>113</v>
      </c>
      <c r="D37" s="70" t="s">
        <v>172</v>
      </c>
      <c r="E37" s="71">
        <v>57390.400000000001</v>
      </c>
    </row>
    <row r="38" spans="1:5" ht="22.9" customHeight="1" x14ac:dyDescent="0.2">
      <c r="A38" s="72" t="s">
        <v>173</v>
      </c>
      <c r="B38" s="69">
        <v>357</v>
      </c>
      <c r="C38" s="70" t="s">
        <v>174</v>
      </c>
      <c r="D38" s="70" t="s">
        <v>175</v>
      </c>
      <c r="E38" s="71">
        <v>23815508.870000001</v>
      </c>
    </row>
    <row r="39" spans="1:5" ht="22.9" customHeight="1" x14ac:dyDescent="0.2">
      <c r="A39" s="72" t="s">
        <v>173</v>
      </c>
      <c r="B39" s="69">
        <v>359</v>
      </c>
      <c r="C39" s="70" t="s">
        <v>174</v>
      </c>
      <c r="D39" s="70" t="s">
        <v>176</v>
      </c>
      <c r="E39" s="71">
        <v>10515052.579999998</v>
      </c>
    </row>
    <row r="40" spans="1:5" ht="22.9" customHeight="1" x14ac:dyDescent="0.2">
      <c r="A40" s="72" t="s">
        <v>173</v>
      </c>
      <c r="B40" s="69">
        <v>361</v>
      </c>
      <c r="C40" s="70" t="s">
        <v>174</v>
      </c>
      <c r="D40" s="70" t="s">
        <v>177</v>
      </c>
      <c r="E40" s="71">
        <v>18820849.379999999</v>
      </c>
    </row>
    <row r="41" spans="1:5" ht="22.9" customHeight="1" x14ac:dyDescent="0.2">
      <c r="A41" s="72" t="s">
        <v>173</v>
      </c>
      <c r="B41" s="69">
        <v>363</v>
      </c>
      <c r="C41" s="70" t="s">
        <v>0</v>
      </c>
      <c r="D41" s="70" t="s">
        <v>178</v>
      </c>
      <c r="E41" s="71">
        <v>2299000</v>
      </c>
    </row>
    <row r="42" spans="1:5" ht="22.9" customHeight="1" x14ac:dyDescent="0.2">
      <c r="A42" s="72" t="s">
        <v>173</v>
      </c>
      <c r="B42" s="69">
        <v>365</v>
      </c>
      <c r="C42" s="70" t="s">
        <v>174</v>
      </c>
      <c r="D42" s="70" t="s">
        <v>179</v>
      </c>
      <c r="E42" s="71">
        <v>3691012.42</v>
      </c>
    </row>
    <row r="43" spans="1:5" ht="22.9" customHeight="1" x14ac:dyDescent="0.2">
      <c r="A43" s="72" t="s">
        <v>173</v>
      </c>
      <c r="B43" s="69">
        <v>367</v>
      </c>
      <c r="C43" s="70" t="s">
        <v>174</v>
      </c>
      <c r="D43" s="70" t="s">
        <v>180</v>
      </c>
      <c r="E43" s="71">
        <v>582214.5</v>
      </c>
    </row>
    <row r="44" spans="1:5" ht="22.9" customHeight="1" x14ac:dyDescent="0.2">
      <c r="A44" s="72" t="s">
        <v>173</v>
      </c>
      <c r="B44" s="69">
        <v>369</v>
      </c>
      <c r="C44" s="70" t="s">
        <v>174</v>
      </c>
      <c r="D44" s="70" t="s">
        <v>181</v>
      </c>
      <c r="E44" s="71">
        <v>435796.2</v>
      </c>
    </row>
    <row r="45" spans="1:5" ht="22.9" customHeight="1" x14ac:dyDescent="0.2">
      <c r="A45" s="72" t="s">
        <v>173</v>
      </c>
      <c r="B45" s="69">
        <v>371</v>
      </c>
      <c r="C45" s="70" t="s">
        <v>174</v>
      </c>
      <c r="D45" s="70" t="s">
        <v>182</v>
      </c>
      <c r="E45" s="71">
        <v>176088.83000000002</v>
      </c>
    </row>
    <row r="46" spans="1:5" ht="22.9" customHeight="1" x14ac:dyDescent="0.2">
      <c r="A46" s="72" t="s">
        <v>173</v>
      </c>
      <c r="B46" s="69">
        <v>373</v>
      </c>
      <c r="C46" s="70" t="s">
        <v>174</v>
      </c>
      <c r="D46" s="70" t="s">
        <v>183</v>
      </c>
      <c r="E46" s="71">
        <v>155641.5</v>
      </c>
    </row>
    <row r="47" spans="1:5" ht="22.9" customHeight="1" x14ac:dyDescent="0.2">
      <c r="A47" s="72" t="s">
        <v>173</v>
      </c>
      <c r="B47" s="69">
        <v>378</v>
      </c>
      <c r="C47" s="70" t="s">
        <v>0</v>
      </c>
      <c r="D47" s="70" t="s">
        <v>184</v>
      </c>
      <c r="E47" s="71">
        <v>360821.4</v>
      </c>
    </row>
    <row r="48" spans="1:5" ht="22.9" customHeight="1" x14ac:dyDescent="0.2">
      <c r="A48" s="72" t="s">
        <v>173</v>
      </c>
      <c r="B48" s="69">
        <v>380</v>
      </c>
      <c r="C48" s="70" t="s">
        <v>0</v>
      </c>
      <c r="D48" s="70" t="s">
        <v>185</v>
      </c>
      <c r="E48" s="71">
        <v>140000</v>
      </c>
    </row>
    <row r="49" spans="1:5" ht="22.9" customHeight="1" x14ac:dyDescent="0.2">
      <c r="A49" s="72" t="s">
        <v>173</v>
      </c>
      <c r="B49" s="69">
        <v>382</v>
      </c>
      <c r="C49" s="70" t="s">
        <v>0</v>
      </c>
      <c r="D49" s="70" t="s">
        <v>186</v>
      </c>
      <c r="E49" s="71">
        <v>4450</v>
      </c>
    </row>
    <row r="50" spans="1:5" ht="22.9" customHeight="1" x14ac:dyDescent="0.2">
      <c r="A50" s="72" t="s">
        <v>173</v>
      </c>
      <c r="B50" s="69">
        <v>385</v>
      </c>
      <c r="C50" s="70" t="s">
        <v>0</v>
      </c>
      <c r="D50" s="70" t="s">
        <v>187</v>
      </c>
      <c r="E50" s="71">
        <v>46900</v>
      </c>
    </row>
    <row r="51" spans="1:5" ht="22.9" customHeight="1" x14ac:dyDescent="0.2">
      <c r="A51" s="72" t="s">
        <v>173</v>
      </c>
      <c r="B51" s="69">
        <v>388</v>
      </c>
      <c r="C51" s="70" t="s">
        <v>0</v>
      </c>
      <c r="D51" s="70" t="s">
        <v>188</v>
      </c>
      <c r="E51" s="71">
        <v>10250</v>
      </c>
    </row>
    <row r="52" spans="1:5" ht="22.9" customHeight="1" x14ac:dyDescent="0.2">
      <c r="A52" s="72" t="s">
        <v>173</v>
      </c>
      <c r="B52" s="69">
        <v>390</v>
      </c>
      <c r="C52" s="70" t="s">
        <v>0</v>
      </c>
      <c r="D52" s="70" t="s">
        <v>189</v>
      </c>
      <c r="E52" s="71">
        <v>17850</v>
      </c>
    </row>
    <row r="53" spans="1:5" ht="22.9" customHeight="1" x14ac:dyDescent="0.2">
      <c r="A53" s="72" t="s">
        <v>173</v>
      </c>
      <c r="B53" s="69">
        <v>394</v>
      </c>
      <c r="C53" s="70" t="s">
        <v>174</v>
      </c>
      <c r="D53" s="70" t="s">
        <v>190</v>
      </c>
      <c r="E53" s="71">
        <v>178699.5</v>
      </c>
    </row>
    <row r="54" spans="1:5" ht="28.15" customHeight="1" x14ac:dyDescent="0.2">
      <c r="A54" s="72" t="s">
        <v>191</v>
      </c>
      <c r="B54" s="69">
        <v>456</v>
      </c>
      <c r="C54" s="70" t="s">
        <v>0</v>
      </c>
      <c r="D54" s="70" t="s">
        <v>192</v>
      </c>
      <c r="E54" s="71">
        <v>25000</v>
      </c>
    </row>
    <row r="55" spans="1:5" ht="39" customHeight="1" x14ac:dyDescent="0.2">
      <c r="A55" s="72" t="s">
        <v>191</v>
      </c>
      <c r="B55" s="69">
        <v>462</v>
      </c>
      <c r="C55" s="70" t="s">
        <v>126</v>
      </c>
      <c r="D55" s="70" t="s">
        <v>193</v>
      </c>
      <c r="E55" s="71">
        <v>22027</v>
      </c>
    </row>
    <row r="56" spans="1:5" ht="49.15" customHeight="1" x14ac:dyDescent="0.2">
      <c r="A56" s="72" t="s">
        <v>191</v>
      </c>
      <c r="B56" s="69">
        <v>466</v>
      </c>
      <c r="C56" s="70" t="s">
        <v>110</v>
      </c>
      <c r="D56" s="70" t="s">
        <v>194</v>
      </c>
      <c r="E56" s="71">
        <v>2759167</v>
      </c>
    </row>
    <row r="57" spans="1:5" ht="39.6" customHeight="1" x14ac:dyDescent="0.2">
      <c r="A57" s="72" t="s">
        <v>191</v>
      </c>
      <c r="B57" s="69">
        <v>467</v>
      </c>
      <c r="C57" s="70" t="s">
        <v>129</v>
      </c>
      <c r="D57" s="70" t="s">
        <v>195</v>
      </c>
      <c r="E57" s="71">
        <v>22028</v>
      </c>
    </row>
    <row r="58" spans="1:5" ht="71.45" customHeight="1" x14ac:dyDescent="0.2">
      <c r="A58" s="72" t="s">
        <v>191</v>
      </c>
      <c r="B58" s="69">
        <v>471</v>
      </c>
      <c r="C58" s="70" t="s">
        <v>121</v>
      </c>
      <c r="D58" s="70" t="s">
        <v>196</v>
      </c>
      <c r="E58" s="71">
        <v>13272260</v>
      </c>
    </row>
    <row r="59" spans="1:5" ht="48" customHeight="1" x14ac:dyDescent="0.2">
      <c r="A59" s="72" t="s">
        <v>191</v>
      </c>
      <c r="B59" s="69">
        <v>475</v>
      </c>
      <c r="C59" s="70" t="s">
        <v>118</v>
      </c>
      <c r="D59" s="70" t="s">
        <v>197</v>
      </c>
      <c r="E59" s="71">
        <v>11367415.780000001</v>
      </c>
    </row>
    <row r="60" spans="1:5" ht="49.15" customHeight="1" x14ac:dyDescent="0.2">
      <c r="A60" s="72" t="s">
        <v>191</v>
      </c>
      <c r="B60" s="69">
        <v>477</v>
      </c>
      <c r="C60" s="70" t="s">
        <v>114</v>
      </c>
      <c r="D60" s="70" t="s">
        <v>198</v>
      </c>
      <c r="E60" s="71">
        <v>24000000</v>
      </c>
    </row>
    <row r="61" spans="1:5" ht="46.15" customHeight="1" x14ac:dyDescent="0.2">
      <c r="A61" s="72" t="s">
        <v>191</v>
      </c>
      <c r="B61" s="69">
        <v>478</v>
      </c>
      <c r="C61" s="70" t="s">
        <v>114</v>
      </c>
      <c r="D61" s="70" t="s">
        <v>199</v>
      </c>
      <c r="E61" s="71">
        <v>24273050.920000002</v>
      </c>
    </row>
    <row r="62" spans="1:5" ht="51" customHeight="1" x14ac:dyDescent="0.2">
      <c r="A62" s="72" t="s">
        <v>200</v>
      </c>
      <c r="B62" s="69">
        <v>517</v>
      </c>
      <c r="C62" s="70" t="s">
        <v>111</v>
      </c>
      <c r="D62" s="70" t="s">
        <v>201</v>
      </c>
      <c r="E62" s="71">
        <v>90589</v>
      </c>
    </row>
    <row r="63" spans="1:5" ht="51" x14ac:dyDescent="0.2">
      <c r="A63" s="72" t="s">
        <v>200</v>
      </c>
      <c r="B63" s="69">
        <v>533</v>
      </c>
      <c r="C63" s="70" t="s">
        <v>131</v>
      </c>
      <c r="D63" s="70" t="s">
        <v>202</v>
      </c>
      <c r="E63" s="71">
        <v>789960.56</v>
      </c>
    </row>
    <row r="64" spans="1:5" ht="33.6" customHeight="1" x14ac:dyDescent="0.2">
      <c r="A64" s="72" t="s">
        <v>203</v>
      </c>
      <c r="B64" s="69">
        <v>537</v>
      </c>
      <c r="C64" s="70" t="s">
        <v>0</v>
      </c>
      <c r="D64" s="70" t="s">
        <v>204</v>
      </c>
      <c r="E64" s="71">
        <v>450000</v>
      </c>
    </row>
    <row r="65" spans="1:8" ht="43.15" customHeight="1" x14ac:dyDescent="0.2">
      <c r="A65" s="72" t="s">
        <v>203</v>
      </c>
      <c r="B65" s="69">
        <v>549</v>
      </c>
      <c r="C65" s="70" t="s">
        <v>205</v>
      </c>
      <c r="D65" s="70" t="s">
        <v>206</v>
      </c>
      <c r="E65" s="71">
        <v>6479573.0899999999</v>
      </c>
    </row>
    <row r="66" spans="1:8" ht="43.15" customHeight="1" x14ac:dyDescent="0.2">
      <c r="A66" s="72" t="s">
        <v>203</v>
      </c>
      <c r="B66" s="69">
        <v>550</v>
      </c>
      <c r="C66" s="70" t="s">
        <v>205</v>
      </c>
      <c r="D66" s="70" t="s">
        <v>207</v>
      </c>
      <c r="E66" s="71">
        <v>6479573.0899999999</v>
      </c>
    </row>
    <row r="67" spans="1:8" ht="33.6" customHeight="1" x14ac:dyDescent="0.2">
      <c r="A67" s="72" t="s">
        <v>203</v>
      </c>
      <c r="B67" s="69">
        <v>553</v>
      </c>
      <c r="C67" s="70" t="s">
        <v>0</v>
      </c>
      <c r="D67" s="70" t="s">
        <v>208</v>
      </c>
      <c r="E67" s="71">
        <v>9200</v>
      </c>
    </row>
    <row r="68" spans="1:8" ht="33.6" customHeight="1" x14ac:dyDescent="0.2">
      <c r="A68" s="72" t="s">
        <v>203</v>
      </c>
      <c r="B68" s="69">
        <v>555</v>
      </c>
      <c r="C68" s="70" t="s">
        <v>0</v>
      </c>
      <c r="D68" s="70" t="s">
        <v>209</v>
      </c>
      <c r="E68" s="71">
        <v>11650</v>
      </c>
    </row>
    <row r="69" spans="1:8" ht="33.6" customHeight="1" x14ac:dyDescent="0.2">
      <c r="A69" s="72" t="s">
        <v>203</v>
      </c>
      <c r="B69" s="69">
        <v>557</v>
      </c>
      <c r="C69" s="70" t="s">
        <v>0</v>
      </c>
      <c r="D69" s="70" t="s">
        <v>210</v>
      </c>
      <c r="E69" s="71">
        <v>11498</v>
      </c>
    </row>
    <row r="70" spans="1:8" ht="33.6" customHeight="1" x14ac:dyDescent="0.2">
      <c r="A70" s="72" t="s">
        <v>203</v>
      </c>
      <c r="B70" s="69">
        <v>559</v>
      </c>
      <c r="C70" s="70" t="s">
        <v>0</v>
      </c>
      <c r="D70" s="70" t="s">
        <v>211</v>
      </c>
      <c r="E70" s="71">
        <v>47546</v>
      </c>
    </row>
    <row r="71" spans="1:8" ht="33.6" customHeight="1" x14ac:dyDescent="0.2">
      <c r="A71" s="72" t="s">
        <v>203</v>
      </c>
      <c r="B71" s="69">
        <v>568</v>
      </c>
      <c r="C71" s="70" t="s">
        <v>0</v>
      </c>
      <c r="D71" s="70" t="s">
        <v>212</v>
      </c>
      <c r="E71" s="71">
        <v>132298</v>
      </c>
    </row>
    <row r="72" spans="1:8" ht="33.6" customHeight="1" x14ac:dyDescent="0.2">
      <c r="A72" s="72" t="s">
        <v>203</v>
      </c>
      <c r="B72" s="69">
        <v>570</v>
      </c>
      <c r="C72" s="70" t="s">
        <v>0</v>
      </c>
      <c r="D72" s="70" t="s">
        <v>213</v>
      </c>
      <c r="E72" s="71">
        <v>32196</v>
      </c>
    </row>
    <row r="73" spans="1:8" ht="55.15" customHeight="1" x14ac:dyDescent="0.2">
      <c r="A73" s="72" t="s">
        <v>203</v>
      </c>
      <c r="B73" s="69">
        <v>582</v>
      </c>
      <c r="C73" s="70" t="s">
        <v>214</v>
      </c>
      <c r="D73" s="70" t="s">
        <v>215</v>
      </c>
      <c r="E73" s="71">
        <v>433691.63</v>
      </c>
    </row>
    <row r="74" spans="1:8" ht="61.9" customHeight="1" x14ac:dyDescent="0.2">
      <c r="A74" s="72" t="s">
        <v>216</v>
      </c>
      <c r="B74" s="69">
        <v>588</v>
      </c>
      <c r="C74" s="70" t="s">
        <v>0</v>
      </c>
      <c r="D74" s="70" t="s">
        <v>217</v>
      </c>
      <c r="E74" s="71">
        <v>2000000</v>
      </c>
    </row>
    <row r="75" spans="1:8" ht="57" customHeight="1" x14ac:dyDescent="0.2">
      <c r="A75" s="72" t="s">
        <v>218</v>
      </c>
      <c r="B75" s="69">
        <v>590</v>
      </c>
      <c r="C75" s="70" t="s">
        <v>0</v>
      </c>
      <c r="D75" s="70" t="s">
        <v>219</v>
      </c>
      <c r="E75" s="71">
        <v>1525768</v>
      </c>
    </row>
    <row r="76" spans="1:8" ht="64.150000000000006" customHeight="1" x14ac:dyDescent="0.2">
      <c r="A76" s="72" t="s">
        <v>218</v>
      </c>
      <c r="B76" s="69">
        <v>591</v>
      </c>
      <c r="C76" s="70" t="s">
        <v>0</v>
      </c>
      <c r="D76" s="70" t="s">
        <v>220</v>
      </c>
      <c r="E76" s="71">
        <v>583334</v>
      </c>
    </row>
    <row r="77" spans="1:8" ht="52.9" customHeight="1" x14ac:dyDescent="0.2">
      <c r="A77" s="72" t="s">
        <v>218</v>
      </c>
      <c r="B77" s="69">
        <v>597</v>
      </c>
      <c r="C77" s="70" t="s">
        <v>0</v>
      </c>
      <c r="D77" s="70" t="s">
        <v>221</v>
      </c>
      <c r="E77" s="71">
        <v>7243749</v>
      </c>
    </row>
    <row r="78" spans="1:8" ht="53.45" customHeight="1" x14ac:dyDescent="0.2">
      <c r="A78" s="72" t="s">
        <v>218</v>
      </c>
      <c r="B78" s="69">
        <v>598</v>
      </c>
      <c r="C78" s="70" t="s">
        <v>0</v>
      </c>
      <c r="D78" s="70" t="s">
        <v>222</v>
      </c>
      <c r="E78" s="71">
        <v>6735567.6200000001</v>
      </c>
    </row>
    <row r="79" spans="1:8" ht="24" customHeight="1" x14ac:dyDescent="0.25">
      <c r="A79" s="65" t="s">
        <v>120</v>
      </c>
      <c r="B79" s="65"/>
      <c r="C79" s="65"/>
      <c r="D79" s="65"/>
      <c r="E79" s="47">
        <f>SUM(E12:E78)</f>
        <v>181165673.78000003</v>
      </c>
      <c r="F79" s="44"/>
      <c r="H79" s="42"/>
    </row>
    <row r="80" spans="1:8" x14ac:dyDescent="0.2">
      <c r="F80" s="48"/>
    </row>
  </sheetData>
  <mergeCells count="5">
    <mergeCell ref="A79:D79"/>
    <mergeCell ref="A10:E10"/>
    <mergeCell ref="A7:E7"/>
    <mergeCell ref="A8:E8"/>
    <mergeCell ref="A9:E9"/>
  </mergeCells>
  <pageMargins left="0.28000000000000003" right="0.17" top="0.17" bottom="0.22" header="0.3" footer="0.17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0001</vt:lpstr>
      <vt:lpstr>listado de los lib.</vt:lpstr>
      <vt:lpstr>'0001'!Área_de_impresión</vt:lpstr>
      <vt:lpstr>'listado de los lib.'!Área_de_impresión</vt:lpstr>
      <vt:lpstr>'0001'!Títulos_a_imprimir</vt:lpstr>
      <vt:lpstr>'listado de los lib.'!Títulos_a_imprimir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2024-03-04T19:27:05Z</cp:lastPrinted>
  <dcterms:created xsi:type="dcterms:W3CDTF">2022-09-16T14:51:44Z</dcterms:created>
  <dcterms:modified xsi:type="dcterms:W3CDTF">2024-03-08T16:07:04Z</dcterms:modified>
</cp:coreProperties>
</file>