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AÑO 2024\Portal Transparencia\Diciembre\Planificación\"/>
    </mc:Choice>
  </mc:AlternateContent>
  <xr:revisionPtr revIDLastSave="0" documentId="13_ncr:1_{4713D3DC-C3CE-412A-A12D-2A9FB339B6AB}" xr6:coauthVersionLast="47" xr6:coauthVersionMax="47" xr10:uidLastSave="{00000000-0000-0000-0000-000000000000}"/>
  <bookViews>
    <workbookView xWindow="-120" yWindow="-120" windowWidth="20730" windowHeight="11160" xr2:uid="{CE9DCB3A-792D-40F1-A7BF-37C81536D610}"/>
  </bookViews>
  <sheets>
    <sheet name="T4-20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2" i="1" l="1"/>
  <c r="J33" i="1"/>
  <c r="I33" i="1"/>
  <c r="J32" i="1"/>
  <c r="J31" i="1"/>
  <c r="I31" i="1"/>
  <c r="J30" i="1"/>
  <c r="I30" i="1"/>
  <c r="F25" i="1"/>
  <c r="I25" i="1" s="1"/>
</calcChain>
</file>

<file path=xl/sharedStrings.xml><?xml version="1.0" encoding="utf-8"?>
<sst xmlns="http://schemas.openxmlformats.org/spreadsheetml/2006/main" count="86" uniqueCount="81">
  <si>
    <t>Informe de Evaluación Trimestral de las Metas Físicas-Financieras</t>
  </si>
  <si>
    <t>Código</t>
  </si>
  <si>
    <t>Documento Relacionado</t>
  </si>
  <si>
    <t>Fecha Versión</t>
  </si>
  <si>
    <t>Versión</t>
  </si>
  <si>
    <t>DEC-FOR013</t>
  </si>
  <si>
    <t>I -Información Institucional</t>
  </si>
  <si>
    <t>I.I - Completar los datos requeridos sobre la institución</t>
  </si>
  <si>
    <t>Capítulo</t>
  </si>
  <si>
    <t>0216 - Ministerio de Cultura</t>
  </si>
  <si>
    <t>Subcapítulo</t>
  </si>
  <si>
    <t>01</t>
  </si>
  <si>
    <t>Unidad Ejecutora</t>
  </si>
  <si>
    <t>0001</t>
  </si>
  <si>
    <t>Misión</t>
  </si>
  <si>
    <t>Formular, aplicar y regir las políticas públicas en materia cultural, de forma participativa, inclusiva y diversa, salvaguardando el patrimonio cultural y las manifestaciones creativas, a fin de preservar la identidad nacional, garantizando los derechos culturales del pueblo dominicano para contribuir al desarrollo sostenible de la nación.</t>
  </si>
  <si>
    <t>Visión</t>
  </si>
  <si>
    <t>Ser una institución con excelencia en materia de políticas públicas culturales, que promueva una ciudadanía cultural, auspiciando la conservación y difusión de los bienes y manifestaciones culturales de la nación.</t>
  </si>
  <si>
    <t>II. Contribución a la Estrategia Nacional de Desarrollo</t>
  </si>
  <si>
    <t>Eje estratégico:</t>
  </si>
  <si>
    <t>DESARROLLO SOCIAL</t>
  </si>
  <si>
    <t>Objetivo general:</t>
  </si>
  <si>
    <t>Cultura e identidad nacional en un mundo global</t>
  </si>
  <si>
    <t>Objetivo(s) específico(s):</t>
  </si>
  <si>
    <t>2.6.1</t>
  </si>
  <si>
    <t>Recuperar, promover y desarrollar los diferentes procesos y manifestaciones culturales que reafirman la identidad nacional, en un marco de participación, pluralidad, equidad de género y apertura al entorno regional y global</t>
  </si>
  <si>
    <t>III. Información del Programa</t>
  </si>
  <si>
    <t>Nombre:</t>
  </si>
  <si>
    <t>Programa 12; Programa 13</t>
  </si>
  <si>
    <t>Descripción:</t>
  </si>
  <si>
    <t>Programa 12: Difusión Patrimonio Cultural [material e inmaterial]
Programa 13: -Fomento y desarrollo de la cultura</t>
  </si>
  <si>
    <r>
      <t>Beneficiarios:</t>
    </r>
    <r>
      <rPr>
        <sz val="12"/>
        <color rgb="FF000000"/>
        <rFont val="Century Gothic"/>
        <family val="2"/>
      </rPr>
      <t xml:space="preserve"> </t>
    </r>
  </si>
  <si>
    <t>Artistas, escritores y poetas, 
Publico en general, 
Creadores e intelectuales, 
Población nacional y extranjera</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</si>
  <si>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</si>
  <si>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</si>
  <si>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</si>
  <si>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</si>
  <si>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</si>
  <si>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</si>
  <si>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</si>
  <si>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</si>
  <si>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</si>
  <si>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</si>
  <si>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</si>
  <si>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</si>
  <si>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</si>
  <si>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</si>
  <si>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</si>
  <si>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</si>
  <si>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</si>
  <si>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</si>
  <si>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</si>
  <si>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</si>
  <si>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</si>
  <si>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</si>
  <si>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Columna1</t>
  </si>
  <si>
    <t xml:space="preserve"> 5849- Publicaciones y ediciones de obras literarias, artísticas y culturales </t>
  </si>
  <si>
    <t>Número de publicaciones</t>
  </si>
  <si>
    <t>-</t>
  </si>
  <si>
    <t>5851- Artistas e intelectuales reciben premios a la innovación y emprendimiento cultural</t>
  </si>
  <si>
    <t>Número de artistas premiados</t>
  </si>
  <si>
    <t xml:space="preserve"> 7726- Sector cultural recibe formación en arte y áreas del quehacer cultural</t>
  </si>
  <si>
    <t>Número de profesionales recibiendo formación</t>
  </si>
  <si>
    <t>6530- Población nacional y extranjera accede a oferta literaria a través de eventos para el fomento de la lectura y la cultura</t>
  </si>
  <si>
    <t>Número de participantes</t>
  </si>
  <si>
    <t>5850- Público en general disfrutando de las creaciones y expresiones humanas a través de recursos plásticos, lingüísticos o sonoros, bienes y servicios de las industrias culturales y reconocimientos al talento</t>
  </si>
  <si>
    <t>V. Análisis de los Logros y Desviaciones</t>
  </si>
  <si>
    <t>V.I - Información de Logros y Desviaciones por Producto</t>
  </si>
  <si>
    <t xml:space="preserve">Producto: </t>
  </si>
  <si>
    <t>1)	5849
2)	5851
3)	7726
4)	6530
5)	5850</t>
  </si>
  <si>
    <t xml:space="preserve">Descripción del producto: </t>
  </si>
  <si>
    <t>1)	Publicaciones y ediciones de obras literarias, artísticas y culturales 
2)	Artistas e intelectuales reciben premios a la innovación y emprendimiento cultural
3)	Sector cultural recibe formación en arte y áreas del quehacer cultural
4)	Población nacional y extranjera accede a oferta literaria a través de eventos para el fomento de la lectura y la cultura
5)	Público en general disfrutando de las creaciones y expresiones humanas a través de recursos plásticos, lingüísticos o sonoros, bienes y servicios de las industrias culturales y reconocimientos al talento</t>
  </si>
  <si>
    <t>Logros alcanzados:</t>
  </si>
  <si>
    <t>Causas y justificación del desvío:</t>
  </si>
  <si>
    <t>.</t>
  </si>
  <si>
    <t xml:space="preserve">VI. I - De acuerdo a los eventos presentados durante la ejecución del producto, ¿qué aspecto puede mejorarse? </t>
  </si>
  <si>
    <t>Trimestre 4</t>
  </si>
  <si>
    <t>Se logró el 100% de entrega de premios. Asi como, capacitar la cantidad de estudiantes programados, impactando de manera directa 1550 jovenes.
Se logró imapctar más de lo esperado en público asistente a festivales culturales y en la Feria Internacional del Libro y la Lectura 2025</t>
  </si>
  <si>
    <t>Directora de Planificación y Desarrollo</t>
  </si>
  <si>
    <t xml:space="preserve">Lorena Valenzuela  </t>
  </si>
  <si>
    <r>
      <rPr>
        <b/>
        <i/>
        <sz val="11"/>
        <color theme="1"/>
        <rFont val="Calibri"/>
        <family val="2"/>
        <scheme val="minor"/>
      </rPr>
      <t xml:space="preserve">7726: 
Causa de desviación financiera: </t>
    </r>
    <r>
      <rPr>
        <i/>
        <sz val="11"/>
        <color theme="1"/>
        <rFont val="Calibri"/>
        <family val="2"/>
        <scheme val="minor"/>
      </rPr>
      <t xml:space="preserve">La desviación financiera es de 12.6% superior debido a una modificación presupuestaria con el objetivo de realizar procesos de adquisicion de materiales de limpieza y oficinas.
</t>
    </r>
    <r>
      <rPr>
        <b/>
        <i/>
        <sz val="11"/>
        <color theme="1"/>
        <rFont val="Calibri"/>
        <family val="2"/>
        <scheme val="minor"/>
      </rPr>
      <t xml:space="preserve">
6530:
Causa de desviación física:</t>
    </r>
    <r>
      <rPr>
        <i/>
        <sz val="11"/>
        <color theme="1"/>
        <rFont val="Calibri"/>
        <family val="2"/>
        <scheme val="minor"/>
      </rPr>
      <t xml:space="preserve"> La desviación física es de un 9% mayor debido a que se contó con la participación de los centros educativos públicos y privados, con el apoyo del Ministerio de Educación, incentivando a la población a visitar la Feria del Libro, logrando un impacto positivo en la cantidad de asistentes totales. 
</t>
    </r>
    <r>
      <rPr>
        <b/>
        <i/>
        <sz val="11"/>
        <color theme="1"/>
        <rFont val="Calibri"/>
        <family val="2"/>
        <scheme val="minor"/>
      </rPr>
      <t xml:space="preserve">Causa de desviación financiera: </t>
    </r>
    <r>
      <rPr>
        <i/>
        <sz val="11"/>
        <color theme="1"/>
        <rFont val="Calibri"/>
        <family val="2"/>
        <scheme val="minor"/>
      </rPr>
      <t xml:space="preserve">La desviación financiera se sitúa en un 15% por debajo de lo presupuestado, gracias al apoyo recibido a través de patrocinadores. Diversas instituciones colaboraron económicamente con el proyecto, aportando recursos adicionales que no estaban contemplados en el presupuesto inicial. Este respaldo permitió cubrir una parte significativa de los costos previstos, optimizando el uso de los fondos.  Además, es importante mencionar que resta aproximadamente 900 mil pesos de balance de servicios prestados, cuya liquidación de fondos está programada para este año fiscal. 
</t>
    </r>
    <r>
      <rPr>
        <b/>
        <i/>
        <sz val="11"/>
        <color theme="1"/>
        <rFont val="Calibri"/>
        <family val="2"/>
        <scheme val="minor"/>
      </rPr>
      <t xml:space="preserve">
5850:</t>
    </r>
    <r>
      <rPr>
        <i/>
        <sz val="11"/>
        <color theme="1"/>
        <rFont val="Calibri"/>
        <family val="2"/>
        <scheme val="minor"/>
      </rPr>
      <t xml:space="preserve">
</t>
    </r>
    <r>
      <rPr>
        <b/>
        <i/>
        <sz val="11"/>
        <color theme="1"/>
        <rFont val="Calibri"/>
        <family val="2"/>
        <scheme val="minor"/>
      </rPr>
      <t>Causa de desviación física:</t>
    </r>
    <r>
      <rPr>
        <i/>
        <sz val="11"/>
        <color theme="1"/>
        <rFont val="Calibri"/>
        <family val="2"/>
        <scheme val="minor"/>
      </rPr>
      <t xml:space="preserve"> La desviación física alcanzó un 85% superior a lo programado, debido a una mayor asistencia de personas en comparación con las expectativas iniciales. Este incremento se atribuye, principalmente, al apoyo recibido por parte de diversas instituciones educativas, como escuelas y colegios, que participaron activamente en la actividad. Estas entidades movilizaron a un número significativo de estudiantes y docentes, superando ampliamente la cantidad de asistentes originalmente estimada, basada en el histórico de festivales anteriores realizados.
</t>
    </r>
    <r>
      <rPr>
        <b/>
        <i/>
        <sz val="11"/>
        <color theme="1"/>
        <rFont val="Calibri"/>
        <family val="2"/>
        <scheme val="minor"/>
      </rPr>
      <t xml:space="preserve">Causa de desviación financiera: </t>
    </r>
    <r>
      <rPr>
        <i/>
        <sz val="11"/>
        <color theme="1"/>
        <rFont val="Calibri"/>
        <family val="2"/>
        <scheme val="minor"/>
      </rPr>
      <t xml:space="preserve">La desviación financiera es de un 10% superior debido a diversos factores que incrementaron los costos previstos inicialmente. Entre estos, destacan la ampliación del alcance del evento y el programa de actividades de la misma.  Asimismo, se justifica el aumento en los precios de alquileres e impresiones, contribuyendo al incremento general del presupuesto. La inversión adicional permitió mejorar significativamente la calidad del evento, ofreciendo una experiencia más enriquecedora para los asistentes y fortaleciendo la proyección cultural del festival, logrando tambien un mayor alcance en las asistencias.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</si>
</sst>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0;\-#,##0.00"/>
    <numFmt numFmtId="166" formatCode="[$-10409]#,##0;\-#,##0"/>
    <numFmt numFmtId="167" formatCode="[$-10409]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1"/>
      <name val="Calibri"/>
      <family val="2"/>
    </font>
    <font>
      <sz val="10"/>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i/>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1">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7">
    <xf numFmtId="0" fontId="0" fillId="0" borderId="0" xfId="0"/>
    <xf numFmtId="0" fontId="0" fillId="0" borderId="0" xfId="0" applyProtection="1">
      <protection locked="0"/>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164" fontId="6" fillId="0" borderId="14" xfId="0" applyNumberFormat="1" applyFont="1" applyBorder="1" applyAlignment="1">
      <alignment horizontal="center" vertical="center" wrapText="1"/>
    </xf>
    <xf numFmtId="0" fontId="6" fillId="0" borderId="15" xfId="0" applyFont="1" applyBorder="1" applyAlignment="1">
      <alignment horizontal="center" vertical="center" wrapText="1"/>
    </xf>
    <xf numFmtId="0" fontId="9" fillId="0" borderId="18" xfId="0" applyFont="1" applyBorder="1" applyAlignment="1">
      <alignment vertical="center"/>
    </xf>
    <xf numFmtId="0" fontId="2" fillId="0" borderId="18" xfId="0" applyFont="1" applyBorder="1"/>
    <xf numFmtId="0" fontId="12" fillId="0" borderId="0" xfId="0" applyFont="1" applyProtection="1">
      <protection locked="0"/>
    </xf>
    <xf numFmtId="0" fontId="13" fillId="0" borderId="19" xfId="0" applyFont="1" applyBorder="1" applyAlignment="1">
      <alignment horizontal="center" vertical="center" wrapText="1"/>
    </xf>
    <xf numFmtId="0" fontId="13" fillId="0" borderId="19" xfId="0" applyFont="1" applyBorder="1" applyAlignment="1">
      <alignment horizontal="center" vertical="center"/>
    </xf>
    <xf numFmtId="0" fontId="9" fillId="0" borderId="18" xfId="0" applyFont="1" applyBorder="1" applyAlignment="1">
      <alignment vertical="center" wrapText="1"/>
    </xf>
    <xf numFmtId="165" fontId="0" fillId="0" borderId="0" xfId="0" applyNumberFormat="1"/>
    <xf numFmtId="0" fontId="17" fillId="9" borderId="18" xfId="0" applyFont="1" applyFill="1" applyBorder="1" applyAlignment="1">
      <alignment horizontal="center" vertical="center" wrapText="1" readingOrder="1"/>
    </xf>
    <xf numFmtId="0" fontId="18" fillId="0" borderId="18" xfId="0" applyFont="1" applyBorder="1" applyAlignment="1">
      <alignment horizontal="center" vertical="top" wrapText="1"/>
    </xf>
    <xf numFmtId="0" fontId="18" fillId="0" borderId="18" xfId="0" applyFont="1" applyBorder="1" applyAlignment="1">
      <alignment horizontal="center" vertical="center" wrapText="1"/>
    </xf>
    <xf numFmtId="166" fontId="18" fillId="0" borderId="18" xfId="0" applyNumberFormat="1" applyFont="1" applyBorder="1" applyAlignment="1">
      <alignment horizontal="center" vertical="center" wrapText="1" readingOrder="1"/>
    </xf>
    <xf numFmtId="165" fontId="18" fillId="0" borderId="18" xfId="0" applyNumberFormat="1" applyFont="1" applyBorder="1" applyAlignment="1">
      <alignment horizontal="center" vertical="center" wrapText="1" readingOrder="1"/>
    </xf>
    <xf numFmtId="10" fontId="18" fillId="8" borderId="18" xfId="2" applyNumberFormat="1" applyFont="1" applyFill="1" applyBorder="1" applyAlignment="1" applyProtection="1">
      <alignment horizontal="center" vertical="center" wrapText="1" readingOrder="1"/>
    </xf>
    <xf numFmtId="167" fontId="18" fillId="8" borderId="18" xfId="0" applyNumberFormat="1" applyFont="1" applyFill="1" applyBorder="1" applyAlignment="1">
      <alignment horizontal="center" vertical="center" wrapText="1" readingOrder="1"/>
    </xf>
    <xf numFmtId="0" fontId="9" fillId="0" borderId="25" xfId="0" applyFont="1" applyBorder="1" applyAlignment="1">
      <alignment vertical="center" wrapText="1"/>
    </xf>
    <xf numFmtId="0" fontId="9" fillId="0" borderId="6" xfId="0" applyFont="1" applyBorder="1" applyAlignment="1">
      <alignment vertical="center" wrapText="1"/>
    </xf>
    <xf numFmtId="0" fontId="11" fillId="2" borderId="0" xfId="0" applyFont="1" applyFill="1" applyAlignment="1">
      <alignment vertical="center" wrapText="1"/>
    </xf>
    <xf numFmtId="0" fontId="11" fillId="2" borderId="30" xfId="0" applyFont="1" applyFill="1" applyBorder="1" applyAlignment="1">
      <alignment vertical="center" wrapText="1"/>
    </xf>
    <xf numFmtId="0" fontId="7" fillId="5" borderId="25" xfId="0" applyFont="1" applyFill="1" applyBorder="1" applyAlignment="1">
      <alignment horizontal="left" vertical="center"/>
    </xf>
    <xf numFmtId="0" fontId="7" fillId="5" borderId="18" xfId="0" applyFont="1" applyFill="1" applyBorder="1" applyAlignment="1">
      <alignment horizontal="left" vertical="center"/>
    </xf>
    <xf numFmtId="0" fontId="7" fillId="5" borderId="26" xfId="0" applyFont="1" applyFill="1" applyBorder="1" applyAlignment="1">
      <alignment horizontal="left" vertical="center"/>
    </xf>
    <xf numFmtId="0" fontId="8" fillId="6" borderId="27" xfId="0" applyFont="1" applyFill="1" applyBorder="1" applyAlignment="1">
      <alignment horizontal="left" vertical="center" wrapText="1"/>
    </xf>
    <xf numFmtId="0" fontId="8" fillId="6" borderId="28" xfId="0" applyFont="1" applyFill="1" applyBorder="1" applyAlignment="1">
      <alignment horizontal="left" vertical="center" wrapText="1"/>
    </xf>
    <xf numFmtId="0" fontId="8" fillId="6" borderId="29" xfId="0" applyFont="1" applyFill="1" applyBorder="1" applyAlignment="1">
      <alignment horizontal="left" vertical="center" wrapText="1"/>
    </xf>
    <xf numFmtId="0" fontId="15" fillId="2" borderId="0" xfId="0" applyFont="1" applyFill="1" applyAlignment="1">
      <alignment horizontal="center"/>
    </xf>
    <xf numFmtId="0" fontId="12" fillId="2" borderId="0" xfId="0" applyFont="1" applyFill="1" applyAlignment="1">
      <alignment horizontal="center"/>
    </xf>
    <xf numFmtId="0" fontId="7" fillId="5" borderId="22" xfId="0" applyFont="1" applyFill="1" applyBorder="1" applyAlignment="1">
      <alignment horizontal="left" vertical="center"/>
    </xf>
    <xf numFmtId="0" fontId="7" fillId="5" borderId="23" xfId="0" applyFont="1" applyFill="1" applyBorder="1" applyAlignment="1">
      <alignment horizontal="left" vertical="center"/>
    </xf>
    <xf numFmtId="0" fontId="7" fillId="5" borderId="24" xfId="0" applyFont="1" applyFill="1" applyBorder="1" applyAlignment="1">
      <alignment horizontal="left" vertical="center"/>
    </xf>
    <xf numFmtId="0" fontId="8" fillId="6" borderId="25" xfId="0" applyFont="1" applyFill="1" applyBorder="1" applyAlignment="1">
      <alignment horizontal="left" vertical="center"/>
    </xf>
    <xf numFmtId="0" fontId="8" fillId="6" borderId="18" xfId="0" applyFont="1" applyFill="1" applyBorder="1" applyAlignment="1">
      <alignment horizontal="left" vertical="center"/>
    </xf>
    <xf numFmtId="0" fontId="8" fillId="6" borderId="26" xfId="0" applyFont="1" applyFill="1" applyBorder="1" applyAlignment="1">
      <alignment horizontal="left" vertical="center"/>
    </xf>
    <xf numFmtId="0" fontId="11" fillId="0" borderId="18" xfId="0" applyFont="1" applyBorder="1" applyAlignment="1">
      <alignment horizontal="left" vertical="center" wrapText="1"/>
    </xf>
    <xf numFmtId="0" fontId="11" fillId="0" borderId="26" xfId="0" applyFont="1" applyBorder="1" applyAlignment="1">
      <alignment horizontal="left" vertical="center" wrapText="1"/>
    </xf>
    <xf numFmtId="39" fontId="12" fillId="0" borderId="18" xfId="1" applyNumberFormat="1" applyFont="1" applyFill="1" applyBorder="1" applyAlignment="1" applyProtection="1">
      <alignment horizontal="center" vertical="center" wrapText="1" readingOrder="1"/>
    </xf>
    <xf numFmtId="39" fontId="12" fillId="0" borderId="19" xfId="1" applyNumberFormat="1" applyFont="1" applyFill="1" applyBorder="1" applyAlignment="1" applyProtection="1">
      <alignment horizontal="center" vertical="center" wrapText="1" readingOrder="1"/>
    </xf>
    <xf numFmtId="39" fontId="12" fillId="0" borderId="20" xfId="1" applyNumberFormat="1" applyFont="1" applyFill="1" applyBorder="1" applyAlignment="1" applyProtection="1">
      <alignment horizontal="center" vertical="center" wrapText="1" readingOrder="1"/>
    </xf>
    <xf numFmtId="39" fontId="12" fillId="0" borderId="21" xfId="1" applyNumberFormat="1" applyFont="1" applyFill="1" applyBorder="1" applyAlignment="1" applyProtection="1">
      <alignment horizontal="center" vertical="center" wrapText="1" readingOrder="1"/>
    </xf>
    <xf numFmtId="10" fontId="12" fillId="8" borderId="18" xfId="2" applyNumberFormat="1" applyFont="1" applyFill="1" applyBorder="1" applyAlignment="1" applyProtection="1">
      <alignment horizontal="center" vertical="center" wrapText="1" readingOrder="1"/>
    </xf>
    <xf numFmtId="0" fontId="2" fillId="0" borderId="19" xfId="0" applyFont="1" applyBorder="1" applyAlignment="1">
      <alignment horizontal="center"/>
    </xf>
    <xf numFmtId="0" fontId="2" fillId="0" borderId="21" xfId="0" applyFont="1" applyBorder="1" applyAlignment="1">
      <alignment horizontal="center"/>
    </xf>
    <xf numFmtId="0" fontId="16" fillId="9" borderId="18" xfId="0" applyFont="1" applyFill="1" applyBorder="1" applyAlignment="1">
      <alignment horizontal="center" vertical="center" wrapText="1" readingOrder="1"/>
    </xf>
    <xf numFmtId="0" fontId="12" fillId="7" borderId="18" xfId="0" applyFont="1" applyFill="1" applyBorder="1" applyAlignment="1">
      <alignment vertical="top" wrapText="1"/>
    </xf>
    <xf numFmtId="0" fontId="15" fillId="7" borderId="18" xfId="0" applyFont="1" applyFill="1" applyBorder="1" applyAlignment="1">
      <alignment horizontal="center" vertical="center" wrapText="1" readingOrder="1"/>
    </xf>
    <xf numFmtId="0" fontId="13" fillId="0" borderId="18" xfId="0" applyFont="1" applyBorder="1" applyAlignment="1">
      <alignment horizontal="left" vertical="center" wrapText="1"/>
    </xf>
    <xf numFmtId="0" fontId="7" fillId="5" borderId="16" xfId="0" applyFont="1" applyFill="1" applyBorder="1" applyAlignment="1">
      <alignment horizontal="left" vertical="center"/>
    </xf>
    <xf numFmtId="0" fontId="7" fillId="5" borderId="0" xfId="0" applyFont="1" applyFill="1" applyAlignment="1">
      <alignment horizontal="left" vertical="center"/>
    </xf>
    <xf numFmtId="0" fontId="7" fillId="5" borderId="17" xfId="0" applyFont="1" applyFill="1" applyBorder="1" applyAlignment="1">
      <alignment horizontal="left" vertical="center"/>
    </xf>
    <xf numFmtId="49" fontId="10" fillId="0" borderId="18" xfId="0" quotePrefix="1" applyNumberFormat="1" applyFont="1" applyBorder="1" applyAlignment="1">
      <alignment horizontal="left" vertical="center" wrapText="1"/>
    </xf>
    <xf numFmtId="0" fontId="11" fillId="0" borderId="18" xfId="0" applyFont="1" applyBorder="1" applyAlignment="1">
      <alignment horizontal="left" vertical="center"/>
    </xf>
    <xf numFmtId="0" fontId="0" fillId="0" borderId="16" xfId="0" applyBorder="1" applyAlignment="1">
      <alignment horizontal="center"/>
    </xf>
    <xf numFmtId="0" fontId="0" fillId="0" borderId="0" xfId="0" applyAlignment="1">
      <alignment horizontal="center"/>
    </xf>
    <xf numFmtId="0" fontId="0" fillId="0" borderId="17" xfId="0" applyBorder="1" applyAlignment="1">
      <alignment horizontal="center"/>
    </xf>
    <xf numFmtId="0" fontId="0" fillId="4" borderId="16" xfId="0" applyFill="1" applyBorder="1" applyAlignment="1">
      <alignment horizontal="center"/>
    </xf>
    <xf numFmtId="0" fontId="0" fillId="4" borderId="0" xfId="0" applyFill="1" applyAlignment="1">
      <alignment horizontal="center"/>
    </xf>
    <xf numFmtId="0" fontId="0" fillId="4" borderId="17" xfId="0" applyFill="1" applyBorder="1" applyAlignment="1">
      <alignment horizontal="center"/>
    </xf>
    <xf numFmtId="0" fontId="8" fillId="6" borderId="16" xfId="0" applyFont="1" applyFill="1" applyBorder="1" applyAlignment="1">
      <alignment horizontal="left" vertical="center"/>
    </xf>
    <xf numFmtId="0" fontId="8" fillId="6" borderId="0" xfId="0" applyFont="1" applyFill="1" applyAlignment="1">
      <alignment horizontal="left" vertical="center"/>
    </xf>
    <xf numFmtId="0" fontId="8" fillId="6" borderId="17" xfId="0" applyFont="1" applyFill="1" applyBorder="1" applyAlignment="1">
      <alignment horizontal="left" vertical="center"/>
    </xf>
    <xf numFmtId="0" fontId="3" fillId="2" borderId="1"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10" xfId="0" applyFont="1" applyFill="1" applyBorder="1" applyAlignment="1">
      <alignment horizontal="center"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6"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7"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DABF93B5-090F-43B4-B0B8-228C2E7353A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182881</xdr:colOff>
      <xdr:row>0</xdr:row>
      <xdr:rowOff>76200</xdr:rowOff>
    </xdr:from>
    <xdr:to>
      <xdr:col>0</xdr:col>
      <xdr:colOff>1577340</xdr:colOff>
      <xdr:row>2</xdr:row>
      <xdr:rowOff>319677</xdr:rowOff>
    </xdr:to>
    <xdr:pic>
      <xdr:nvPicPr>
        <xdr:cNvPr id="3" name="Imagen 2">
          <a:extLst>
            <a:ext uri="{FF2B5EF4-FFF2-40B4-BE49-F238E27FC236}">
              <a16:creationId xmlns:a16="http://schemas.microsoft.com/office/drawing/2014/main" id="{D5C96942-31F1-4654-890B-9D01EE0FE8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2881" y="76200"/>
          <a:ext cx="1394459" cy="708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A4A51C9-0713-401F-B604-8E70ECA91EC2}" name="Tabla1" displayName="Tabla1" ref="A28:K33" totalsRowShown="0" headerRowDxfId="14" dataDxfId="12" headerRowBorderDxfId="13" tableBorderDxfId="11" totalsRowBorderDxfId="10">
  <tableColumns count="11">
    <tableColumn id="1" xr3:uid="{E2E95C6F-A240-479A-9BEE-FFC81C22E005}" name="Producto" dataDxfId="9"/>
    <tableColumn id="2" xr3:uid="{544C7F25-5FB3-4103-88C6-015808CFF075}" name="Indicador" dataDxfId="8"/>
    <tableColumn id="3" xr3:uid="{CD7E60AD-CF19-402D-B50B-4827ACE270AD}" name="Física_x000a_(A)" dataDxfId="7"/>
    <tableColumn id="4" xr3:uid="{AE60E414-3F00-4AD1-BB29-0A02AA0D54E5}" name="Financiera_x000a_(B)" dataDxfId="6"/>
    <tableColumn id="9" xr3:uid="{08313A6E-C79D-4628-887B-FD5A0ADA153B}" name="Física_x000a_(C)" dataDxfId="5"/>
    <tableColumn id="10" xr3:uid="{D4C0DA3E-4369-4618-BA8F-A60ED1406B52}" name="Financiera_x000a_(D)" dataDxfId="4"/>
    <tableColumn id="5" xr3:uid="{E008A815-7A05-44AE-81A9-77A81AB93406}" name="Física _x000a_(E)" dataDxfId="3"/>
    <tableColumn id="6" xr3:uid="{260D143D-9D04-4F37-A34A-965F91F2E376}" name="Financiera _x000a_ (F)" dataDxfId="2"/>
    <tableColumn id="7" xr3:uid="{22FC87DA-1764-41EB-9B84-E75EF5CB4CB8}" name="Física _x000a_(%)_x000a_ G=E/C" dataDxfId="1">
      <calculatedColumnFormula>IF(G29&gt;0,G29/Tabla1[[#This Row],[Física
(C)]],0)</calculatedColumnFormula>
    </tableColumn>
    <tableColumn id="8" xr3:uid="{2C85244C-2B65-40F8-A35A-9ECEE5075BAD}" name="Financiero _x000a_(%) _x000a_H=F/D" dataDxfId="0">
      <calculatedColumnFormula>IF(H29&gt;0,H29/Tabla1[[#This Row],[Financiera
(D)]],0)</calculatedColumnFormula>
    </tableColumn>
    <tableColumn id="11" xr3:uid="{44257D61-C462-43EA-A5E8-89AA9A726C8F}" name="Columna1"/>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E0935-476E-4671-AE53-4F0FA118C008}">
  <sheetPr>
    <pageSetUpPr fitToPage="1"/>
  </sheetPr>
  <dimension ref="A1:M45"/>
  <sheetViews>
    <sheetView tabSelected="1" topLeftCell="A28" zoomScaleNormal="100" zoomScaleSheetLayoutView="100" workbookViewId="0">
      <selection activeCell="A27" sqref="A27:B27"/>
    </sheetView>
  </sheetViews>
  <sheetFormatPr baseColWidth="10" defaultColWidth="11.42578125" defaultRowHeight="15" x14ac:dyDescent="0.25"/>
  <cols>
    <col min="1" max="1" width="26.7109375" style="8" customWidth="1"/>
    <col min="2" max="2" width="32.5703125" style="8" bestFit="1" customWidth="1"/>
    <col min="3" max="4" width="12.7109375" style="8" customWidth="1"/>
    <col min="5" max="5" width="13.85546875" style="8" customWidth="1"/>
    <col min="6" max="6" width="14" style="8" customWidth="1"/>
    <col min="7" max="7" width="15.7109375" style="8" customWidth="1"/>
    <col min="8" max="8" width="18.7109375" style="8" customWidth="1"/>
    <col min="9" max="9" width="12.7109375" style="8" customWidth="1"/>
    <col min="10" max="10" width="38.28515625" style="8" customWidth="1"/>
    <col min="11" max="11" width="7" style="8" hidden="1" customWidth="1"/>
    <col min="13" max="13" width="13.42578125" bestFit="1" customWidth="1"/>
  </cols>
  <sheetData>
    <row r="1" spans="1:11" ht="21.6" customHeight="1" thickBot="1" x14ac:dyDescent="0.3">
      <c r="A1" s="65"/>
      <c r="B1" s="68" t="s">
        <v>0</v>
      </c>
      <c r="C1" s="69"/>
      <c r="D1" s="69"/>
      <c r="E1" s="69"/>
      <c r="F1" s="69"/>
      <c r="G1" s="69"/>
      <c r="H1" s="69"/>
      <c r="I1" s="69"/>
      <c r="J1" s="70"/>
      <c r="K1" s="1"/>
    </row>
    <row r="2" spans="1:11" ht="15.75" thickBot="1" x14ac:dyDescent="0.3">
      <c r="A2" s="66"/>
      <c r="B2" s="71" t="s">
        <v>1</v>
      </c>
      <c r="C2" s="72"/>
      <c r="D2" s="71" t="s">
        <v>2</v>
      </c>
      <c r="E2" s="72"/>
      <c r="F2" s="72"/>
      <c r="G2" s="72"/>
      <c r="H2" s="73"/>
      <c r="I2" s="2" t="s">
        <v>3</v>
      </c>
      <c r="J2" s="3" t="s">
        <v>4</v>
      </c>
      <c r="K2" s="1"/>
    </row>
    <row r="3" spans="1:11" ht="27" customHeight="1" thickBot="1" x14ac:dyDescent="0.3">
      <c r="A3" s="67"/>
      <c r="B3" s="74" t="s">
        <v>5</v>
      </c>
      <c r="C3" s="75"/>
      <c r="D3" s="74"/>
      <c r="E3" s="75"/>
      <c r="F3" s="75"/>
      <c r="G3" s="75"/>
      <c r="H3" s="76"/>
      <c r="I3" s="4"/>
      <c r="J3" s="5"/>
      <c r="K3" s="1"/>
    </row>
    <row r="4" spans="1:11" ht="1.9" customHeight="1" x14ac:dyDescent="0.25">
      <c r="A4" s="56"/>
      <c r="B4" s="57"/>
      <c r="C4" s="57"/>
      <c r="D4" s="57"/>
      <c r="E4" s="57"/>
      <c r="F4" s="57"/>
      <c r="G4" s="57"/>
      <c r="H4" s="57"/>
      <c r="I4" s="57"/>
      <c r="J4" s="58"/>
      <c r="K4" s="1"/>
    </row>
    <row r="5" spans="1:11" ht="27.6" hidden="1" customHeight="1" x14ac:dyDescent="0.25">
      <c r="A5" s="59"/>
      <c r="B5" s="60"/>
      <c r="C5" s="60"/>
      <c r="D5" s="60"/>
      <c r="E5" s="60"/>
      <c r="F5" s="60"/>
      <c r="G5" s="60"/>
      <c r="H5" s="60"/>
      <c r="I5" s="60"/>
      <c r="J5" s="61"/>
      <c r="K5" s="1"/>
    </row>
    <row r="6" spans="1:11" ht="15.75" x14ac:dyDescent="0.25">
      <c r="A6" s="51" t="s">
        <v>6</v>
      </c>
      <c r="B6" s="52"/>
      <c r="C6" s="52"/>
      <c r="D6" s="52"/>
      <c r="E6" s="52"/>
      <c r="F6" s="52"/>
      <c r="G6" s="52"/>
      <c r="H6" s="52"/>
      <c r="I6" s="52"/>
      <c r="J6" s="53"/>
      <c r="K6" s="1"/>
    </row>
    <row r="7" spans="1:11" ht="15.75" x14ac:dyDescent="0.25">
      <c r="A7" s="62" t="s">
        <v>7</v>
      </c>
      <c r="B7" s="63"/>
      <c r="C7" s="63"/>
      <c r="D7" s="63"/>
      <c r="E7" s="63"/>
      <c r="F7" s="63"/>
      <c r="G7" s="63"/>
      <c r="H7" s="63"/>
      <c r="I7" s="63"/>
      <c r="J7" s="64"/>
      <c r="K7" s="1"/>
    </row>
    <row r="8" spans="1:11" x14ac:dyDescent="0.25">
      <c r="A8" s="6" t="s">
        <v>8</v>
      </c>
      <c r="B8" s="54" t="s">
        <v>9</v>
      </c>
      <c r="C8" s="54"/>
      <c r="D8" s="54"/>
      <c r="E8" s="54"/>
      <c r="F8" s="54"/>
      <c r="G8" s="54"/>
      <c r="H8" s="54"/>
      <c r="I8" s="54"/>
      <c r="J8" s="54"/>
      <c r="K8" s="1"/>
    </row>
    <row r="9" spans="1:11" ht="15" customHeight="1" x14ac:dyDescent="0.25">
      <c r="A9" s="7" t="s">
        <v>10</v>
      </c>
      <c r="B9" s="54" t="s">
        <v>11</v>
      </c>
      <c r="C9" s="54"/>
      <c r="D9" s="54"/>
      <c r="E9" s="54"/>
      <c r="F9" s="54"/>
      <c r="G9" s="54"/>
      <c r="H9" s="54"/>
      <c r="I9" s="54"/>
      <c r="J9" s="54"/>
      <c r="K9" s="1"/>
    </row>
    <row r="10" spans="1:11" x14ac:dyDescent="0.25">
      <c r="A10" s="7" t="s">
        <v>12</v>
      </c>
      <c r="B10" s="54" t="s">
        <v>13</v>
      </c>
      <c r="C10" s="54"/>
      <c r="D10" s="54"/>
      <c r="E10" s="54"/>
      <c r="F10" s="54"/>
      <c r="G10" s="54"/>
      <c r="H10" s="54"/>
      <c r="I10" s="54"/>
      <c r="J10" s="54"/>
      <c r="K10" s="1"/>
    </row>
    <row r="11" spans="1:11" ht="54.6" customHeight="1" x14ac:dyDescent="0.25">
      <c r="A11" s="6" t="s">
        <v>14</v>
      </c>
      <c r="B11" s="38" t="s">
        <v>15</v>
      </c>
      <c r="C11" s="55"/>
      <c r="D11" s="55"/>
      <c r="E11" s="55"/>
      <c r="F11" s="55"/>
      <c r="G11" s="55"/>
      <c r="H11" s="55"/>
      <c r="I11" s="55"/>
      <c r="J11" s="55"/>
    </row>
    <row r="12" spans="1:11" ht="36" customHeight="1" x14ac:dyDescent="0.25">
      <c r="A12" s="6" t="s">
        <v>16</v>
      </c>
      <c r="B12" s="38" t="s">
        <v>17</v>
      </c>
      <c r="C12" s="55"/>
      <c r="D12" s="55"/>
      <c r="E12" s="55"/>
      <c r="F12" s="55"/>
      <c r="G12" s="55"/>
      <c r="H12" s="55"/>
      <c r="I12" s="55"/>
      <c r="J12" s="55"/>
    </row>
    <row r="13" spans="1:11" ht="15.75" x14ac:dyDescent="0.25">
      <c r="A13" s="51" t="s">
        <v>18</v>
      </c>
      <c r="B13" s="52"/>
      <c r="C13" s="52"/>
      <c r="D13" s="52"/>
      <c r="E13" s="52"/>
      <c r="F13" s="52"/>
      <c r="G13" s="52"/>
      <c r="H13" s="52"/>
      <c r="I13" s="52"/>
      <c r="J13" s="53"/>
    </row>
    <row r="14" spans="1:11" x14ac:dyDescent="0.25">
      <c r="A14" s="6" t="s">
        <v>19</v>
      </c>
      <c r="B14" s="9">
        <v>2</v>
      </c>
      <c r="C14" s="50" t="s">
        <v>20</v>
      </c>
      <c r="D14" s="50"/>
      <c r="E14" s="50"/>
      <c r="F14" s="50"/>
      <c r="G14" s="50"/>
      <c r="H14" s="50"/>
      <c r="I14" s="50"/>
      <c r="J14" s="50"/>
    </row>
    <row r="15" spans="1:11" x14ac:dyDescent="0.25">
      <c r="A15" s="6" t="s">
        <v>21</v>
      </c>
      <c r="B15" s="10">
        <v>2.6</v>
      </c>
      <c r="C15" s="50" t="s">
        <v>22</v>
      </c>
      <c r="D15" s="50"/>
      <c r="E15" s="50"/>
      <c r="F15" s="50"/>
      <c r="G15" s="50"/>
      <c r="H15" s="50"/>
      <c r="I15" s="50"/>
      <c r="J15" s="50"/>
    </row>
    <row r="16" spans="1:11" ht="33" customHeight="1" x14ac:dyDescent="0.25">
      <c r="A16" s="6" t="s">
        <v>23</v>
      </c>
      <c r="B16" s="9" t="s">
        <v>24</v>
      </c>
      <c r="C16" s="50" t="s">
        <v>25</v>
      </c>
      <c r="D16" s="50"/>
      <c r="E16" s="50"/>
      <c r="F16" s="50"/>
      <c r="G16" s="50"/>
      <c r="H16" s="50"/>
      <c r="I16" s="50"/>
      <c r="J16" s="50"/>
    </row>
    <row r="17" spans="1:13" ht="15.75" x14ac:dyDescent="0.25">
      <c r="A17" s="51" t="s">
        <v>26</v>
      </c>
      <c r="B17" s="52"/>
      <c r="C17" s="52"/>
      <c r="D17" s="52"/>
      <c r="E17" s="52"/>
      <c r="F17" s="52"/>
      <c r="G17" s="52"/>
      <c r="H17" s="52"/>
      <c r="I17" s="52"/>
      <c r="J17" s="53"/>
    </row>
    <row r="18" spans="1:13" ht="29.25" customHeight="1" x14ac:dyDescent="0.25">
      <c r="A18" s="6" t="s">
        <v>27</v>
      </c>
      <c r="B18" s="38" t="s">
        <v>28</v>
      </c>
      <c r="C18" s="38"/>
      <c r="D18" s="38"/>
      <c r="E18" s="38"/>
      <c r="F18" s="38"/>
      <c r="G18" s="38"/>
      <c r="H18" s="38"/>
      <c r="I18" s="38"/>
      <c r="J18" s="38"/>
    </row>
    <row r="19" spans="1:13" ht="31.15" customHeight="1" x14ac:dyDescent="0.25">
      <c r="A19" s="11" t="s">
        <v>29</v>
      </c>
      <c r="B19" s="38" t="s">
        <v>30</v>
      </c>
      <c r="C19" s="38"/>
      <c r="D19" s="38"/>
      <c r="E19" s="38"/>
      <c r="F19" s="38"/>
      <c r="G19" s="38"/>
      <c r="H19" s="38"/>
      <c r="I19" s="38"/>
      <c r="J19" s="38"/>
    </row>
    <row r="20" spans="1:13" ht="57.6" customHeight="1" x14ac:dyDescent="0.25">
      <c r="A20" s="11" t="s">
        <v>31</v>
      </c>
      <c r="B20" s="38" t="s">
        <v>32</v>
      </c>
      <c r="C20" s="38"/>
      <c r="D20" s="38"/>
      <c r="E20" s="38"/>
      <c r="F20" s="38"/>
      <c r="G20" s="38"/>
      <c r="H20" s="38"/>
      <c r="I20" s="38"/>
      <c r="J20" s="38"/>
    </row>
    <row r="21" spans="1:13" x14ac:dyDescent="0.25">
      <c r="A21" s="11" t="s">
        <v>33</v>
      </c>
      <c r="B21" s="38"/>
      <c r="C21" s="38"/>
      <c r="D21" s="38"/>
      <c r="E21" s="38"/>
      <c r="F21" s="38"/>
      <c r="G21" s="38"/>
      <c r="H21" s="38"/>
      <c r="I21" s="38"/>
      <c r="J21" s="38"/>
      <c r="K21" s="1"/>
    </row>
    <row r="22" spans="1:13" ht="15.75" x14ac:dyDescent="0.25">
      <c r="A22" s="25" t="s">
        <v>34</v>
      </c>
      <c r="B22" s="25"/>
      <c r="C22" s="25"/>
      <c r="D22" s="25"/>
      <c r="E22" s="25"/>
      <c r="F22" s="25"/>
      <c r="G22" s="25"/>
      <c r="H22" s="25"/>
      <c r="I22" s="25"/>
      <c r="J22" s="25"/>
    </row>
    <row r="23" spans="1:13" ht="15.75" x14ac:dyDescent="0.25">
      <c r="A23" s="36" t="s">
        <v>35</v>
      </c>
      <c r="B23" s="36"/>
      <c r="C23" s="36"/>
      <c r="D23" s="36"/>
      <c r="E23" s="36"/>
      <c r="F23" s="36"/>
      <c r="G23" s="36"/>
      <c r="H23" s="36"/>
      <c r="I23" s="36"/>
      <c r="J23" s="36"/>
      <c r="K23" s="1"/>
    </row>
    <row r="24" spans="1:13" ht="15" customHeight="1" x14ac:dyDescent="0.25">
      <c r="A24" s="49" t="s">
        <v>36</v>
      </c>
      <c r="B24" s="49"/>
      <c r="C24" s="49" t="s">
        <v>37</v>
      </c>
      <c r="D24" s="49"/>
      <c r="E24" s="49"/>
      <c r="F24" s="49" t="s">
        <v>38</v>
      </c>
      <c r="G24" s="49"/>
      <c r="H24" s="49"/>
      <c r="I24" s="49" t="s">
        <v>39</v>
      </c>
      <c r="J24" s="49"/>
    </row>
    <row r="25" spans="1:13" x14ac:dyDescent="0.25">
      <c r="A25" s="40">
        <v>415591632</v>
      </c>
      <c r="B25" s="40"/>
      <c r="C25" s="40">
        <v>516051959</v>
      </c>
      <c r="D25" s="40"/>
      <c r="E25" s="40"/>
      <c r="F25" s="41">
        <f>+SUM(Tabla1[Financiera 
 (F)])</f>
        <v>229215671.15999997</v>
      </c>
      <c r="G25" s="42"/>
      <c r="H25" s="43"/>
      <c r="I25" s="44">
        <f>IF(F25&gt;0,F25/C25,0)</f>
        <v>0.44417169078123775</v>
      </c>
      <c r="J25" s="44"/>
      <c r="M25" s="12"/>
    </row>
    <row r="26" spans="1:13" ht="15.75" x14ac:dyDescent="0.25">
      <c r="A26" s="36" t="s">
        <v>40</v>
      </c>
      <c r="B26" s="36"/>
      <c r="C26" s="36"/>
      <c r="D26" s="36"/>
      <c r="E26" s="36"/>
      <c r="F26" s="36"/>
      <c r="G26" s="36"/>
      <c r="H26" s="36"/>
      <c r="I26" s="36"/>
      <c r="J26" s="36"/>
      <c r="K26" s="1"/>
    </row>
    <row r="27" spans="1:13" x14ac:dyDescent="0.25">
      <c r="A27" s="45" t="s">
        <v>76</v>
      </c>
      <c r="B27" s="46"/>
      <c r="C27" s="47" t="s">
        <v>41</v>
      </c>
      <c r="D27" s="48"/>
      <c r="E27" s="47" t="s">
        <v>42</v>
      </c>
      <c r="F27" s="48"/>
      <c r="G27" s="47" t="s">
        <v>43</v>
      </c>
      <c r="H27" s="47"/>
      <c r="I27" s="47" t="s">
        <v>44</v>
      </c>
      <c r="J27" s="48"/>
    </row>
    <row r="28" spans="1:13" ht="38.25" x14ac:dyDescent="0.25">
      <c r="A28" s="13" t="s">
        <v>45</v>
      </c>
      <c r="B28" s="13" t="s">
        <v>46</v>
      </c>
      <c r="C28" s="13" t="s">
        <v>47</v>
      </c>
      <c r="D28" s="13" t="s">
        <v>48</v>
      </c>
      <c r="E28" s="13" t="s">
        <v>49</v>
      </c>
      <c r="F28" s="13" t="s">
        <v>50</v>
      </c>
      <c r="G28" s="13" t="s">
        <v>51</v>
      </c>
      <c r="H28" s="13" t="s">
        <v>52</v>
      </c>
      <c r="I28" s="13" t="s">
        <v>53</v>
      </c>
      <c r="J28" s="13" t="s">
        <v>54</v>
      </c>
      <c r="K28" t="s">
        <v>55</v>
      </c>
      <c r="M28" s="12"/>
    </row>
    <row r="29" spans="1:13" ht="34.9" customHeight="1" x14ac:dyDescent="0.25">
      <c r="A29" s="14" t="s">
        <v>56</v>
      </c>
      <c r="B29" s="15" t="s">
        <v>57</v>
      </c>
      <c r="C29" s="16">
        <v>8</v>
      </c>
      <c r="D29" s="16">
        <v>2000000</v>
      </c>
      <c r="E29" s="17" t="s">
        <v>58</v>
      </c>
      <c r="F29" s="17">
        <v>0</v>
      </c>
      <c r="G29" s="17" t="s">
        <v>58</v>
      </c>
      <c r="H29" s="17" t="s">
        <v>58</v>
      </c>
      <c r="I29" s="17" t="s">
        <v>58</v>
      </c>
      <c r="J29" s="17" t="s">
        <v>58</v>
      </c>
      <c r="K29"/>
    </row>
    <row r="30" spans="1:13" ht="39.6" customHeight="1" x14ac:dyDescent="0.25">
      <c r="A30" s="14" t="s">
        <v>59</v>
      </c>
      <c r="B30" s="15" t="s">
        <v>60</v>
      </c>
      <c r="C30" s="16">
        <v>18</v>
      </c>
      <c r="D30" s="16">
        <v>5405000</v>
      </c>
      <c r="E30" s="17">
        <v>9</v>
      </c>
      <c r="F30" s="17">
        <v>14550000</v>
      </c>
      <c r="G30" s="17">
        <v>9</v>
      </c>
      <c r="H30" s="17">
        <v>15075000</v>
      </c>
      <c r="I30" s="18">
        <f>IF(G30&gt;0,G30/Tabla1[[#This Row],[Física
(C)]],0)</f>
        <v>1</v>
      </c>
      <c r="J30" s="19">
        <f>IF(H30&gt;0,H30/Tabla1[[#This Row],[Financiera
(D)]],0)</f>
        <v>1.0360824742268042</v>
      </c>
      <c r="K30"/>
    </row>
    <row r="31" spans="1:13" ht="33.6" customHeight="1" x14ac:dyDescent="0.25">
      <c r="A31" s="14" t="s">
        <v>61</v>
      </c>
      <c r="B31" s="15" t="s">
        <v>62</v>
      </c>
      <c r="C31" s="16">
        <v>10000</v>
      </c>
      <c r="D31" s="16">
        <v>5900000</v>
      </c>
      <c r="E31" s="17">
        <v>1600</v>
      </c>
      <c r="F31" s="17">
        <v>1385000</v>
      </c>
      <c r="G31" s="17">
        <v>1550</v>
      </c>
      <c r="H31" s="17">
        <v>1559519.7</v>
      </c>
      <c r="I31" s="18">
        <f>IF(G31&gt;0,G31/Tabla1[[#This Row],[Física
(C)]],0)</f>
        <v>0.96875</v>
      </c>
      <c r="J31" s="19">
        <f>IF(H31&gt;0,H31/Tabla1[[#This Row],[Financiera
(D)]],0)</f>
        <v>1.1260070036101082</v>
      </c>
      <c r="K31"/>
    </row>
    <row r="32" spans="1:13" ht="51.6" customHeight="1" x14ac:dyDescent="0.25">
      <c r="A32" s="14" t="s">
        <v>63</v>
      </c>
      <c r="B32" s="15" t="s">
        <v>64</v>
      </c>
      <c r="C32" s="16">
        <v>200000</v>
      </c>
      <c r="D32" s="16">
        <v>180000000</v>
      </c>
      <c r="E32" s="17">
        <v>190000</v>
      </c>
      <c r="F32" s="17">
        <v>171187112.69</v>
      </c>
      <c r="G32" s="17">
        <v>207326</v>
      </c>
      <c r="H32" s="17">
        <v>146223350.16</v>
      </c>
      <c r="I32" s="18">
        <f>+Tabla1[[#This Row],[Física 
(E)]]/Tabla1[[#This Row],[Física
(C)]]</f>
        <v>1.0911894736842105</v>
      </c>
      <c r="J32" s="19">
        <f>IF(H32&gt;0,H32/Tabla1[[#This Row],[Financiera
(D)]],0)</f>
        <v>0.85417265273229726</v>
      </c>
      <c r="K32"/>
    </row>
    <row r="33" spans="1:11" ht="73.150000000000006" customHeight="1" x14ac:dyDescent="0.25">
      <c r="A33" s="14" t="s">
        <v>65</v>
      </c>
      <c r="B33" s="15" t="s">
        <v>64</v>
      </c>
      <c r="C33" s="16">
        <v>28378</v>
      </c>
      <c r="D33" s="16">
        <v>220500000</v>
      </c>
      <c r="E33" s="17">
        <v>6000</v>
      </c>
      <c r="F33" s="17">
        <v>60000000</v>
      </c>
      <c r="G33" s="17">
        <v>11097</v>
      </c>
      <c r="H33" s="17">
        <v>66357801.299999997</v>
      </c>
      <c r="I33" s="18">
        <f>IF(G33&gt;0,G33/Tabla1[[#This Row],[Física
(C)]],0)</f>
        <v>1.8494999999999999</v>
      </c>
      <c r="J33" s="19">
        <f>IF(H33&gt;0,H33/Tabla1[[#This Row],[Financiera
(D)]],0)</f>
        <v>1.1059633549999999</v>
      </c>
      <c r="K33"/>
    </row>
    <row r="34" spans="1:11" ht="15.75" x14ac:dyDescent="0.25">
      <c r="A34" s="32" t="s">
        <v>66</v>
      </c>
      <c r="B34" s="33"/>
      <c r="C34" s="33"/>
      <c r="D34" s="33"/>
      <c r="E34" s="33"/>
      <c r="F34" s="33"/>
      <c r="G34" s="33"/>
      <c r="H34" s="33"/>
      <c r="I34" s="33"/>
      <c r="J34" s="34"/>
    </row>
    <row r="35" spans="1:11" ht="15.75" x14ac:dyDescent="0.25">
      <c r="A35" s="35" t="s">
        <v>67</v>
      </c>
      <c r="B35" s="36"/>
      <c r="C35" s="36"/>
      <c r="D35" s="36"/>
      <c r="E35" s="36"/>
      <c r="F35" s="36"/>
      <c r="G35" s="36"/>
      <c r="H35" s="36"/>
      <c r="I35" s="36"/>
      <c r="J35" s="37"/>
      <c r="K35" s="1"/>
    </row>
    <row r="36" spans="1:11" ht="73.150000000000006" customHeight="1" x14ac:dyDescent="0.25">
      <c r="A36" s="20" t="s">
        <v>68</v>
      </c>
      <c r="B36" s="38" t="s">
        <v>69</v>
      </c>
      <c r="C36" s="38"/>
      <c r="D36" s="38"/>
      <c r="E36" s="38"/>
      <c r="F36" s="38"/>
      <c r="G36" s="38"/>
      <c r="H36" s="38"/>
      <c r="I36" s="38"/>
      <c r="J36" s="39"/>
    </row>
    <row r="37" spans="1:11" ht="91.15" customHeight="1" x14ac:dyDescent="0.25">
      <c r="A37" s="20" t="s">
        <v>70</v>
      </c>
      <c r="B37" s="38" t="s">
        <v>71</v>
      </c>
      <c r="C37" s="38"/>
      <c r="D37" s="38"/>
      <c r="E37" s="38"/>
      <c r="F37" s="38"/>
      <c r="G37" s="38"/>
      <c r="H37" s="38"/>
      <c r="I37" s="38"/>
      <c r="J37" s="39"/>
    </row>
    <row r="38" spans="1:11" ht="41.45" customHeight="1" x14ac:dyDescent="0.25">
      <c r="A38" s="21" t="s">
        <v>72</v>
      </c>
      <c r="B38" s="38" t="s">
        <v>77</v>
      </c>
      <c r="C38" s="38"/>
      <c r="D38" s="38"/>
      <c r="E38" s="38"/>
      <c r="F38" s="38"/>
      <c r="G38" s="38"/>
      <c r="H38" s="38"/>
      <c r="I38" s="38"/>
      <c r="J38" s="39"/>
    </row>
    <row r="39" spans="1:11" ht="327.60000000000002" customHeight="1" x14ac:dyDescent="0.25">
      <c r="A39" s="20" t="s">
        <v>73</v>
      </c>
      <c r="B39" s="38" t="s">
        <v>80</v>
      </c>
      <c r="C39" s="38"/>
      <c r="D39" s="38"/>
      <c r="E39" s="38"/>
      <c r="F39" s="38"/>
      <c r="G39" s="38"/>
      <c r="H39" s="38"/>
      <c r="I39" s="38"/>
      <c r="J39" s="39"/>
    </row>
    <row r="40" spans="1:11" ht="15.75" x14ac:dyDescent="0.25">
      <c r="A40" s="24" t="s">
        <v>74</v>
      </c>
      <c r="B40" s="25"/>
      <c r="C40" s="25"/>
      <c r="D40" s="25"/>
      <c r="E40" s="25"/>
      <c r="F40" s="25"/>
      <c r="G40" s="25"/>
      <c r="H40" s="25"/>
      <c r="I40" s="25"/>
      <c r="J40" s="26"/>
    </row>
    <row r="41" spans="1:11" ht="18.75" customHeight="1" thickBot="1" x14ac:dyDescent="0.3">
      <c r="A41" s="27" t="s">
        <v>75</v>
      </c>
      <c r="B41" s="28"/>
      <c r="C41" s="28"/>
      <c r="D41" s="28"/>
      <c r="E41" s="28"/>
      <c r="F41" s="28"/>
      <c r="G41" s="28"/>
      <c r="H41" s="28"/>
      <c r="I41" s="28"/>
      <c r="J41" s="29"/>
      <c r="K41" s="1"/>
    </row>
    <row r="42" spans="1:11" ht="59.45" customHeight="1" x14ac:dyDescent="0.25">
      <c r="A42" s="22"/>
      <c r="B42" s="22"/>
      <c r="C42" s="23"/>
      <c r="D42" s="23"/>
      <c r="E42" s="23"/>
      <c r="F42" s="23"/>
      <c r="G42" s="23"/>
      <c r="H42" s="22"/>
      <c r="I42" s="22"/>
      <c r="J42" s="22"/>
    </row>
    <row r="43" spans="1:11" ht="21" customHeight="1" x14ac:dyDescent="0.25">
      <c r="A43" s="30" t="s">
        <v>79</v>
      </c>
      <c r="B43" s="30"/>
      <c r="C43" s="30"/>
      <c r="D43" s="30"/>
      <c r="E43" s="30"/>
      <c r="F43" s="30"/>
      <c r="G43" s="30"/>
      <c r="H43" s="30"/>
      <c r="I43" s="30"/>
      <c r="J43" s="30"/>
    </row>
    <row r="44" spans="1:11" ht="23.45" customHeight="1" x14ac:dyDescent="0.25">
      <c r="A44" s="31" t="s">
        <v>78</v>
      </c>
      <c r="B44" s="31"/>
      <c r="C44" s="31"/>
      <c r="D44" s="31"/>
      <c r="E44" s="31"/>
      <c r="F44" s="31"/>
      <c r="G44" s="31"/>
      <c r="H44" s="31"/>
      <c r="I44" s="31"/>
      <c r="J44" s="31"/>
    </row>
    <row r="45" spans="1:11" ht="26.45" customHeight="1" x14ac:dyDescent="0.25"/>
  </sheetData>
  <mergeCells count="50">
    <mergeCell ref="B9:J9"/>
    <mergeCell ref="A1:A3"/>
    <mergeCell ref="B1:J1"/>
    <mergeCell ref="B2:C2"/>
    <mergeCell ref="D2:H2"/>
    <mergeCell ref="B3:C3"/>
    <mergeCell ref="D3:H3"/>
    <mergeCell ref="A4:J4"/>
    <mergeCell ref="A5:J5"/>
    <mergeCell ref="A6:J6"/>
    <mergeCell ref="A7:J7"/>
    <mergeCell ref="B8:J8"/>
    <mergeCell ref="B21:J21"/>
    <mergeCell ref="B10:J10"/>
    <mergeCell ref="B11:J11"/>
    <mergeCell ref="B12:J12"/>
    <mergeCell ref="A13:J13"/>
    <mergeCell ref="C14:J14"/>
    <mergeCell ref="C15:J15"/>
    <mergeCell ref="C16:J16"/>
    <mergeCell ref="A17:J17"/>
    <mergeCell ref="B18:J18"/>
    <mergeCell ref="B19:J19"/>
    <mergeCell ref="B20:J20"/>
    <mergeCell ref="A22:J22"/>
    <mergeCell ref="A23:J23"/>
    <mergeCell ref="A24:B24"/>
    <mergeCell ref="C24:E24"/>
    <mergeCell ref="F24:H24"/>
    <mergeCell ref="I24:J24"/>
    <mergeCell ref="A27:B27"/>
    <mergeCell ref="C27:D27"/>
    <mergeCell ref="E27:F27"/>
    <mergeCell ref="G27:H27"/>
    <mergeCell ref="I27:J27"/>
    <mergeCell ref="A25:B25"/>
    <mergeCell ref="C25:E25"/>
    <mergeCell ref="F25:H25"/>
    <mergeCell ref="I25:J25"/>
    <mergeCell ref="A26:J26"/>
    <mergeCell ref="A40:J40"/>
    <mergeCell ref="A41:J41"/>
    <mergeCell ref="A43:J43"/>
    <mergeCell ref="A44:J44"/>
    <mergeCell ref="A34:J34"/>
    <mergeCell ref="A35:J35"/>
    <mergeCell ref="B36:J36"/>
    <mergeCell ref="B37:J37"/>
    <mergeCell ref="B38:J38"/>
    <mergeCell ref="B39:J39"/>
  </mergeCells>
  <dataValidations count="16">
    <dataValidation allowBlank="1" sqref="A8" xr:uid="{BDE0D776-646B-4BDB-93D0-36FE9CC01D05}"/>
    <dataValidation allowBlank="1" showInputMessage="1" prompt="Nombre del capítulo" sqref="B8:J10" xr:uid="{4C2884D8-E322-4D7E-ACAD-A2CE199DC743}"/>
    <dataValidation allowBlank="1" showInputMessage="1" showErrorMessage="1" prompt="¿A quién va dirigido el programa?, ¿qué característica tiene esta población que requiere ser beneficiada?" sqref="B20:J20" xr:uid="{2CF5FE38-2F08-478C-9FAE-043A531E5854}"/>
    <dataValidation allowBlank="1" showInputMessage="1" showErrorMessage="1" prompt="Nombre del producto" sqref="B36:J36" xr:uid="{F04624C4-4121-43BB-AD01-030ADBBC6412}"/>
    <dataValidation allowBlank="1" showInputMessage="1" showErrorMessage="1" prompt="¿En qué consiste el producto? su objetivo" sqref="B37:J37" xr:uid="{1DB9A6B4-C056-4CA0-923B-9160A17CBD9A}"/>
    <dataValidation allowBlank="1" showInputMessage="1" showErrorMessage="1" prompt="1. Describir lo plasmado en el presupuesto_x000a_2. Describir lo alcanzado en términos financieros y de producción " sqref="B38:J38" xr:uid="{0051584A-BBC7-4215-8B9D-E2E366B7D794}"/>
    <dataValidation allowBlank="1" showInputMessage="1" showErrorMessage="1" prompt="De existir desvío, explicar razones." sqref="B39:J39" xr:uid="{A43821F1-F9D9-4D98-88C0-16ECCBE6099C}"/>
    <dataValidation allowBlank="1" showInputMessage="1" showErrorMessage="1" prompt="Oportunidades de mejora identificadas" sqref="A42:J42" xr:uid="{56C5F5BE-BCD2-49F3-96BD-623B2609A592}"/>
    <dataValidation allowBlank="1" showInputMessage="1" showErrorMessage="1" prompt="Presupuesto del programa" sqref="A25:C25 F25" xr:uid="{9B5E8C7C-006E-4AB7-83A4-976AD5F26EFC}"/>
    <dataValidation allowBlank="1" showInputMessage="1" showErrorMessage="1" prompt="¿En qué consiste el programa?" sqref="B19:J19" xr:uid="{3EB805E9-3874-4E6F-8C5B-B5215566DBF8}"/>
    <dataValidation allowBlank="1" showInputMessage="1" showErrorMessage="1" prompt="Nombre de cada producto" sqref="A28:A33" xr:uid="{CC371A2E-7D26-4573-9BCB-00EB4032C26D}"/>
    <dataValidation allowBlank="1" showInputMessage="1" showErrorMessage="1" prompt="Nombre del indicador" sqref="B28:B33" xr:uid="{1FF6B98C-4700-4663-ACE4-1BFFD52C63EA}"/>
    <dataValidation allowBlank="1" showInputMessage="1" showErrorMessage="1" prompt="Meta anual del indicador" sqref="C28:C33 E28 D29:D33" xr:uid="{819127A9-07EF-4C17-BF22-57DC7D0E0DC3}"/>
    <dataValidation allowBlank="1" showInputMessage="1" showErrorMessage="1" prompt="Monto presupuestado para el producto" sqref="F28 D28 E29:H33 I29:J29" xr:uid="{59623D75-4377-4410-BAB3-3DF2D630187D}"/>
    <dataValidation allowBlank="1" showInputMessage="1" showErrorMessage="1" prompt="Meta alcanzada en el trimestre" sqref="G28" xr:uid="{474EC626-353E-408A-9866-DEDC6947C95F}"/>
    <dataValidation allowBlank="1" showInputMessage="1" showErrorMessage="1" prompt="Monto ejecutado en el trimestre" sqref="H28" xr:uid="{70496351-C2A6-48AC-AB04-0839D2AAEB02}"/>
  </dataValidations>
  <pageMargins left="0.23622047244094491" right="0.15748031496062992" top="0.31496062992125984" bottom="0.43307086614173229" header="0.31496062992125984" footer="0.31496062992125984"/>
  <pageSetup scale="68" fitToHeight="0" orientation="landscape" r:id="rId1"/>
  <rowBreaks count="2" manualBreakCount="2">
    <brk id="21" max="16383" man="1"/>
    <brk id="34" max="16383"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T4-2024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Zaidy María Guillen Alvarez</dc:creator>
  <cp:lastModifiedBy>Evelin De Jesús Fernández Jiménez</cp:lastModifiedBy>
  <cp:lastPrinted>2025-01-14T20:20:58Z</cp:lastPrinted>
  <dcterms:created xsi:type="dcterms:W3CDTF">2025-01-14T15:37:40Z</dcterms:created>
  <dcterms:modified xsi:type="dcterms:W3CDTF">2025-01-15T20:00:32Z</dcterms:modified>
</cp:coreProperties>
</file>