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AÑO 2024\Portal Transparencia\Abril\Presupuesto\"/>
    </mc:Choice>
  </mc:AlternateContent>
  <xr:revisionPtr revIDLastSave="0" documentId="8_{3EA46DF8-D7E2-4BD3-B780-838B6C3F6C99}" xr6:coauthVersionLast="47" xr6:coauthVersionMax="47" xr10:uidLastSave="{00000000-0000-0000-0000-000000000000}"/>
  <bookViews>
    <workbookView xWindow="-120" yWindow="-120" windowWidth="20730" windowHeight="11160" xr2:uid="{FC1906C0-413A-4D5D-8CDD-37ECD67BC6BF}"/>
  </bookViews>
  <sheets>
    <sheet name="0001" sheetId="2" r:id="rId1"/>
    <sheet name="listado de los lib." sheetId="3" r:id="rId2"/>
  </sheets>
  <externalReferences>
    <externalReference r:id="rId3"/>
  </externalReferences>
  <definedNames>
    <definedName name="_xlnm._FilterDatabase" localSheetId="1" hidden="1">'listado de los lib.'!$A$11:$E$121</definedName>
    <definedName name="_xlnm.Print_Area" localSheetId="0">'0001'!$A$1:$P$92</definedName>
    <definedName name="_xlnm.Print_Area" localSheetId="1">'listado de los lib.'!$A$2:$E$131</definedName>
    <definedName name="_xlnm.Print_Titles" localSheetId="0">'0001'!$1:$10</definedName>
    <definedName name="_xlnm.Print_Titles" localSheetId="1">'listado de los lib.'!$11:$11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1" i="3" l="1"/>
  <c r="P13" i="2" l="1"/>
  <c r="C84" i="2" l="1"/>
  <c r="C83" i="2" s="1"/>
  <c r="B84" i="2"/>
  <c r="B83" i="2" s="1"/>
  <c r="C82" i="2"/>
  <c r="B82" i="2"/>
  <c r="C81" i="2"/>
  <c r="B81" i="2"/>
  <c r="C79" i="2"/>
  <c r="B79" i="2"/>
  <c r="C78" i="2"/>
  <c r="B78" i="2"/>
  <c r="C75" i="2"/>
  <c r="B75" i="2"/>
  <c r="C74" i="2"/>
  <c r="B74" i="2"/>
  <c r="C73" i="2"/>
  <c r="B73" i="2"/>
  <c r="C71" i="2"/>
  <c r="B71" i="2"/>
  <c r="C70" i="2"/>
  <c r="B70" i="2"/>
  <c r="B18" i="2"/>
  <c r="C12" i="2"/>
  <c r="N83" i="2"/>
  <c r="M83" i="2"/>
  <c r="I83" i="2"/>
  <c r="G83" i="2"/>
  <c r="F83" i="2"/>
  <c r="E83" i="2"/>
  <c r="D84" i="2"/>
  <c r="D83" i="2" s="1"/>
  <c r="L83" i="2"/>
  <c r="K83" i="2"/>
  <c r="J83" i="2"/>
  <c r="H83" i="2"/>
  <c r="D82" i="2"/>
  <c r="N80" i="2"/>
  <c r="M80" i="2"/>
  <c r="L80" i="2"/>
  <c r="I80" i="2"/>
  <c r="H80" i="2"/>
  <c r="E80" i="2"/>
  <c r="D81" i="2"/>
  <c r="K80" i="2"/>
  <c r="F80" i="2"/>
  <c r="I77" i="2"/>
  <c r="D79" i="2"/>
  <c r="N77" i="2"/>
  <c r="M77" i="2"/>
  <c r="K77" i="2"/>
  <c r="G77" i="2"/>
  <c r="F77" i="2"/>
  <c r="E77" i="2"/>
  <c r="D78" i="2"/>
  <c r="L77" i="2"/>
  <c r="D75" i="2"/>
  <c r="K72" i="2"/>
  <c r="J72" i="2"/>
  <c r="D74" i="2"/>
  <c r="N72" i="2"/>
  <c r="M72" i="2"/>
  <c r="L72" i="2"/>
  <c r="H72" i="2"/>
  <c r="E72" i="2"/>
  <c r="D73" i="2"/>
  <c r="L69" i="2"/>
  <c r="D71" i="2"/>
  <c r="N69" i="2"/>
  <c r="J69" i="2"/>
  <c r="I69" i="2"/>
  <c r="H69" i="2"/>
  <c r="G69" i="2"/>
  <c r="D70" i="2"/>
  <c r="K69" i="2"/>
  <c r="F69" i="2"/>
  <c r="M64" i="2"/>
  <c r="E64" i="2"/>
  <c r="L64" i="2"/>
  <c r="J64" i="2"/>
  <c r="I54" i="2"/>
  <c r="L54" i="2"/>
  <c r="M54" i="2"/>
  <c r="H54" i="2"/>
  <c r="E54" i="2"/>
  <c r="M47" i="2"/>
  <c r="E47" i="2"/>
  <c r="K47" i="2"/>
  <c r="H38" i="2"/>
  <c r="G38" i="2"/>
  <c r="J38" i="2"/>
  <c r="N28" i="2"/>
  <c r="F28" i="2"/>
  <c r="D18" i="2"/>
  <c r="L18" i="2"/>
  <c r="D12" i="2"/>
  <c r="N12" i="2"/>
  <c r="I12" i="2"/>
  <c r="L12" i="2"/>
  <c r="F12" i="2"/>
  <c r="D80" i="2" l="1"/>
  <c r="C80" i="2"/>
  <c r="B69" i="2"/>
  <c r="C38" i="2"/>
  <c r="D69" i="2"/>
  <c r="C72" i="2"/>
  <c r="F76" i="2"/>
  <c r="B77" i="2"/>
  <c r="B47" i="2"/>
  <c r="D64" i="2"/>
  <c r="B80" i="2"/>
  <c r="D77" i="2"/>
  <c r="D54" i="2"/>
  <c r="D72" i="2"/>
  <c r="C64" i="2"/>
  <c r="C69" i="2"/>
  <c r="C47" i="2"/>
  <c r="C77" i="2"/>
  <c r="K76" i="2"/>
  <c r="L76" i="2"/>
  <c r="E28" i="2"/>
  <c r="M28" i="2"/>
  <c r="F54" i="2"/>
  <c r="N54" i="2"/>
  <c r="K54" i="2"/>
  <c r="B12" i="2"/>
  <c r="J12" i="2"/>
  <c r="H28" i="2"/>
  <c r="J47" i="2"/>
  <c r="I47" i="2"/>
  <c r="F47" i="2"/>
  <c r="N47" i="2"/>
  <c r="G72" i="2"/>
  <c r="E76" i="2"/>
  <c r="M76" i="2"/>
  <c r="J77" i="2"/>
  <c r="F18" i="2"/>
  <c r="N18" i="2"/>
  <c r="K18" i="2"/>
  <c r="E38" i="2"/>
  <c r="M38" i="2"/>
  <c r="D38" i="2"/>
  <c r="L38" i="2"/>
  <c r="I38" i="2"/>
  <c r="H47" i="2"/>
  <c r="I64" i="2"/>
  <c r="F64" i="2"/>
  <c r="N64" i="2"/>
  <c r="K64" i="2"/>
  <c r="N76" i="2"/>
  <c r="I76" i="2"/>
  <c r="B38" i="2"/>
  <c r="H12" i="2"/>
  <c r="E12" i="2"/>
  <c r="M12" i="2"/>
  <c r="F38" i="2"/>
  <c r="N38" i="2"/>
  <c r="K38" i="2"/>
  <c r="I72" i="2"/>
  <c r="C18" i="2"/>
  <c r="C28" i="2"/>
  <c r="C54" i="2"/>
  <c r="J28" i="2"/>
  <c r="G28" i="2"/>
  <c r="I28" i="2"/>
  <c r="K28" i="2"/>
  <c r="J54" i="2"/>
  <c r="G54" i="2"/>
  <c r="H77" i="2"/>
  <c r="H76" i="2" s="1"/>
  <c r="J80" i="2"/>
  <c r="G80" i="2"/>
  <c r="G76" i="2" s="1"/>
  <c r="B28" i="2"/>
  <c r="B72" i="2"/>
  <c r="I18" i="2"/>
  <c r="H18" i="2"/>
  <c r="E18" i="2"/>
  <c r="M18" i="2"/>
  <c r="G18" i="2"/>
  <c r="D28" i="2"/>
  <c r="L28" i="2"/>
  <c r="G64" i="2"/>
  <c r="E69" i="2"/>
  <c r="M69" i="2"/>
  <c r="B64" i="2"/>
  <c r="K12" i="2"/>
  <c r="G12" i="2"/>
  <c r="J18" i="2"/>
  <c r="G47" i="2"/>
  <c r="D47" i="2"/>
  <c r="L47" i="2"/>
  <c r="H64" i="2"/>
  <c r="F72" i="2"/>
  <c r="B54" i="2"/>
  <c r="O77" i="2"/>
  <c r="C76" i="2" l="1"/>
  <c r="D76" i="2"/>
  <c r="F85" i="2"/>
  <c r="B76" i="2"/>
  <c r="E85" i="2"/>
  <c r="I85" i="2"/>
  <c r="C85" i="2"/>
  <c r="N85" i="2"/>
  <c r="L85" i="2"/>
  <c r="M85" i="2"/>
  <c r="G85" i="2"/>
  <c r="J85" i="2"/>
  <c r="D85" i="2"/>
  <c r="B85" i="2"/>
  <c r="K85" i="2"/>
  <c r="H85" i="2"/>
  <c r="J76" i="2"/>
  <c r="P48" i="2"/>
  <c r="O83" i="2" l="1"/>
  <c r="O80" i="2"/>
  <c r="O69" i="2"/>
  <c r="O64" i="2"/>
  <c r="O54" i="2"/>
  <c r="P17" i="2"/>
  <c r="O12" i="2"/>
  <c r="O76" i="2" l="1"/>
  <c r="O18" i="2"/>
  <c r="O38" i="2"/>
  <c r="O47" i="2"/>
  <c r="O28" i="2"/>
  <c r="O72" i="2"/>
  <c r="P33" i="2"/>
  <c r="P31" i="2"/>
  <c r="P43" i="2"/>
  <c r="P66" i="2"/>
  <c r="P73" i="2"/>
  <c r="P21" i="2"/>
  <c r="P37" i="2"/>
  <c r="P51" i="2"/>
  <c r="P63" i="2"/>
  <c r="P82" i="2"/>
  <c r="P50" i="2"/>
  <c r="P57" i="2"/>
  <c r="P71" i="2"/>
  <c r="P81" i="2"/>
  <c r="P42" i="2"/>
  <c r="P59" i="2"/>
  <c r="P62" i="2"/>
  <c r="P79" i="2"/>
  <c r="P15" i="2"/>
  <c r="P45" i="2"/>
  <c r="P27" i="2"/>
  <c r="P44" i="2"/>
  <c r="P49" i="2"/>
  <c r="P53" i="2"/>
  <c r="P65" i="2"/>
  <c r="P70" i="2"/>
  <c r="P36" i="2"/>
  <c r="P61" i="2"/>
  <c r="P68" i="2"/>
  <c r="P75" i="2"/>
  <c r="P78" i="2"/>
  <c r="P39" i="2"/>
  <c r="P52" i="2"/>
  <c r="P23" i="2"/>
  <c r="P26" i="2"/>
  <c r="P30" i="2"/>
  <c r="P35" i="2"/>
  <c r="P41" i="2"/>
  <c r="P60" i="2"/>
  <c r="P67" i="2"/>
  <c r="P74" i="2"/>
  <c r="P84" i="2"/>
  <c r="P83" i="2" s="1"/>
  <c r="P32" i="2"/>
  <c r="P14" i="2"/>
  <c r="P24" i="2"/>
  <c r="P40" i="2"/>
  <c r="P55" i="2"/>
  <c r="P56" i="2"/>
  <c r="P16" i="2"/>
  <c r="P20" i="2"/>
  <c r="P22" i="2"/>
  <c r="P29" i="2"/>
  <c r="P46" i="2"/>
  <c r="P58" i="2"/>
  <c r="P34" i="2"/>
  <c r="P25" i="2"/>
  <c r="P19" i="2"/>
  <c r="P12" i="2" l="1"/>
  <c r="P77" i="2"/>
  <c r="P47" i="2"/>
  <c r="P28" i="2"/>
  <c r="P80" i="2"/>
  <c r="P72" i="2"/>
  <c r="P69" i="2"/>
  <c r="P18" i="2"/>
  <c r="P64" i="2"/>
  <c r="P54" i="2"/>
  <c r="P38" i="2"/>
  <c r="O85" i="2"/>
  <c r="P76" i="2" l="1"/>
  <c r="P85" i="2"/>
</calcChain>
</file>

<file path=xl/sharedStrings.xml><?xml version="1.0" encoding="utf-8"?>
<sst xmlns="http://schemas.openxmlformats.org/spreadsheetml/2006/main" count="388" uniqueCount="299">
  <si>
    <t>MINISTERIO DE CULTURA</t>
  </si>
  <si>
    <t xml:space="preserve"> DIRECCION FINANCIERA / DEPARTAMENTO DE PRESUPUESTO</t>
  </si>
  <si>
    <t xml:space="preserve">Ejecución de Gastos y Aplicaciones financieras </t>
  </si>
  <si>
    <t>DETALLE</t>
  </si>
  <si>
    <t>Presupuesto Aprobado</t>
  </si>
  <si>
    <t>Presupuesto Modificado</t>
  </si>
  <si>
    <t xml:space="preserve">Gasto devengado </t>
  </si>
  <si>
    <t xml:space="preserve">Enero </t>
  </si>
  <si>
    <t>Febrero</t>
  </si>
  <si>
    <t>Marzo</t>
  </si>
  <si>
    <t>Abril</t>
  </si>
  <si>
    <t>Mayo</t>
  </si>
  <si>
    <t>Junio</t>
  </si>
  <si>
    <t>Julio</t>
  </si>
  <si>
    <t xml:space="preserve">Agosto </t>
  </si>
  <si>
    <t>Septiembre</t>
  </si>
  <si>
    <t>Octubre</t>
  </si>
  <si>
    <t xml:space="preserve">Noviembre </t>
  </si>
  <si>
    <t>Diciembre</t>
  </si>
  <si>
    <t xml:space="preserve">Total </t>
  </si>
  <si>
    <t>2 - GASTOS</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</si>
  <si>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</si>
  <si>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</si>
  <si>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</si>
  <si>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</si>
  <si>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</si>
  <si>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</si>
  <si>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</si>
  <si>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</si>
  <si>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</si>
  <si>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</si>
  <si>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</si>
  <si>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</si>
  <si>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</si>
  <si>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</si>
  <si>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</si>
  <si>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</si>
  <si>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</si>
  <si>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</si>
  <si>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</si>
  <si>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</si>
  <si>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</si>
  <si>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</si>
  <si>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</si>
  <si>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</si>
  <si>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</si>
  <si>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</si>
  <si>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</si>
  <si>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</si>
  <si>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</si>
  <si>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</si>
  <si>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</si>
  <si>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</si>
  <si>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</si>
  <si>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</si>
  <si>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</si>
  <si>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</si>
  <si>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</si>
  <si>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</si>
  <si>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</si>
  <si>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</si>
  <si>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2.5.6 - TRANSFERENCIAS DE CAPITAL AL SECTOR EXTERNO</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</si>
  <si>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</si>
  <si>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</si>
  <si>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</si>
  <si>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</si>
  <si>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</si>
  <si>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</si>
  <si>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</si>
  <si>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</si>
  <si>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</si>
  <si>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</si>
  <si>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</si>
  <si>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</si>
  <si>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</si>
  <si>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</si>
  <si>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</si>
  <si>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</si>
  <si>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</si>
  <si>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</si>
  <si>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</si>
  <si>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</si>
  <si>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</si>
  <si>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</si>
  <si>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</si>
  <si>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</si>
  <si>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</si>
  <si>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</si>
  <si>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</si>
  <si>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</si>
  <si>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</si>
  <si>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</si>
  <si>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</si>
  <si>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</si>
  <si>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Total general</t>
  </si>
  <si>
    <t xml:space="preserve">ENC. DEPTO. DE PRESUPUESTO </t>
  </si>
  <si>
    <t>DIRECTORA FINANCIERA</t>
  </si>
  <si>
    <t xml:space="preserve">Unidad Ejecutora 0001 </t>
  </si>
  <si>
    <r>
      <rPr>
        <b/>
        <sz val="8"/>
        <color theme="1"/>
        <rFont val="Calibri"/>
        <family val="2"/>
        <scheme val="minor"/>
      </rPr>
      <t>Presupuesto aprobado:</t>
    </r>
    <r>
      <rPr>
        <sz val="8"/>
        <color theme="1"/>
        <rFont val="Calibri"/>
        <family val="2"/>
        <scheme val="minor"/>
      </rPr>
      <t xml:space="preserve"> Se refiere al presupuesto aprobado en la Ley de Presupuesto General del Estado.</t>
    </r>
  </si>
  <si>
    <r>
      <t xml:space="preserve">Presupuesto modificado:  </t>
    </r>
    <r>
      <rPr>
        <sz val="8"/>
        <color theme="1"/>
        <rFont val="Calibri"/>
        <family val="2"/>
        <scheme val="minor"/>
      </rPr>
      <t xml:space="preserve">Se refiere al presupuesto aprobado en caso de que el Congreso Nacional apruebe un presupuesto complementario. </t>
    </r>
  </si>
  <si>
    <r>
      <rPr>
        <b/>
        <sz val="8"/>
        <color theme="1"/>
        <rFont val="Calibri"/>
        <family val="2"/>
        <scheme val="minor"/>
      </rPr>
      <t>Total devengado:</t>
    </r>
    <r>
      <rPr>
        <sz val="8"/>
        <color theme="1"/>
        <rFont val="Calibri"/>
        <family val="2"/>
        <scheme val="minor"/>
      </rPr>
      <t xml:space="preserve">  Son los recursos financieros que surgen con la obligación de pago por la recepción de conformidad de obras, bienes y servicios oportunamente contratados o, en los casos de gastos sin contraprestación, por haberse cumplido los requisitos administrativos dispuestos por el reglamento de la presente Ley.</t>
    </r>
  </si>
  <si>
    <t xml:space="preserve"> FLORINDA MATRILLE LAJARA</t>
  </si>
  <si>
    <t xml:space="preserve"> JUANA VILLAR</t>
  </si>
  <si>
    <r>
      <rPr>
        <b/>
        <sz val="8"/>
        <color theme="1"/>
        <rFont val="Calibri"/>
        <family val="2"/>
        <scheme val="minor"/>
      </rPr>
      <t xml:space="preserve">FUENTE </t>
    </r>
    <r>
      <rPr>
        <sz val="8"/>
        <color theme="1"/>
        <rFont val="Calibri"/>
        <family val="2"/>
        <scheme val="minor"/>
      </rPr>
      <t>: Sistema Integrado de Gestión Financiera  (SIGEF)</t>
    </r>
  </si>
  <si>
    <t xml:space="preserve">UNIDAD EJECUTORA 0001 	</t>
  </si>
  <si>
    <t>LISTATADO DE LIBRAMIENTOS</t>
  </si>
  <si>
    <t>Fecha</t>
  </si>
  <si>
    <t>LIB.</t>
  </si>
  <si>
    <t xml:space="preserve">Beneficiario </t>
  </si>
  <si>
    <t xml:space="preserve">Descripcion </t>
  </si>
  <si>
    <t>Monto</t>
  </si>
  <si>
    <t>INSTITUTO DUARTIANO</t>
  </si>
  <si>
    <t>AYUNTAMIENTO DEL DISTRITO NACIONAL</t>
  </si>
  <si>
    <t>CORPORACION DEL ACUEDUCTO Y ALCANTARILLADO DE SANTO DOMINGO</t>
  </si>
  <si>
    <t>CORPORACION DE ACUEDUCTO Y ALCANTARILLADO DE SANTIAGO</t>
  </si>
  <si>
    <t>AYUNTAMIENTO DEL MUNICIPIO DE SANTIAGO</t>
  </si>
  <si>
    <t>COMPANIA DOMINICANA DE TELEFONOS C POR A</t>
  </si>
  <si>
    <t>EDENORTE DOMINICANA S A</t>
  </si>
  <si>
    <t>TOTAL</t>
  </si>
  <si>
    <t>INST NAC DE AGUAS POTABLES Y ALCATARILLADOS</t>
  </si>
  <si>
    <t>BANDA DE MUSICA DE DUVERGE</t>
  </si>
  <si>
    <t>Año 2024</t>
  </si>
  <si>
    <t>EMPRESA DISTRIBUIDORA DE ELECTRICIDAD DEL ESTE S A</t>
  </si>
  <si>
    <t>BANDA MUNICIPAL DE MUSICA DE BANI</t>
  </si>
  <si>
    <t>BANDA DE MUSICA MUNICIPAL BY LUIS ANTONIO BELTRE</t>
  </si>
  <si>
    <t>HUMANO SEGUROS S A</t>
  </si>
  <si>
    <t>JARDIN ILUSIONES S A</t>
  </si>
  <si>
    <t>P/VIATICO DENTRO DEL PAIS FEB. 2024-P13</t>
  </si>
  <si>
    <t>MULTIGRABADO SRL</t>
  </si>
  <si>
    <t>ACADEMIA DOMINICANA DE LA HISTORIA</t>
  </si>
  <si>
    <t>En RD$723,119,931.02</t>
  </si>
  <si>
    <t>P/VIATICO DENTRO DEL PAIS MARZO 2024-P13</t>
  </si>
  <si>
    <t>CORPORACION DE ACUEDUCTO Y ALCANTARILLADO DE PTO PLATA</t>
  </si>
  <si>
    <t>PAGO SUMINISTRO DE AGUA DEL INMUEBLE DONDE ESTA UBICADA OFICINA  PATRIMONIO CULTURAL EN PTO PTA, DEPENDENCIA DE ESTE MINC,MES DE MARZO 2024, MAS LOS CARGOS ACUMULADOS DE PAGOS NO REALIZADOS DE PERIODOS ANTERIORES,APLICANDO DESCUENTO OTORGADO, SEGUN ANEXOS</t>
  </si>
  <si>
    <t>LAVANDERIA ROYAL C POR A</t>
  </si>
  <si>
    <t>SERVICIO DE LAVADO Y PLANCHADO DE DIVERSOS ARTICULOS, PARA SER USADOS EN EL MINISTERIO, PROESO CULTURA  UC-CD-2024-0003, ORDEN 2024-00004, SEGUN ANEXOS.</t>
  </si>
  <si>
    <t xml:space="preserve"> BENEFICIARIOS</t>
  </si>
  <si>
    <t>P/RETROACTIVO SUELDO FEB.-MARZO 2024-P01</t>
  </si>
  <si>
    <t>P/COMP. HORAS EXTRAORDINARIAS FEB. 2024-P01</t>
  </si>
  <si>
    <t>EDESUR DOMINICANA, S.A</t>
  </si>
  <si>
    <t>PAGO FACTURA B1500521768, POR SERVICIOS DE ENERGIA ELECTRICA DEL CENTRO CULTURAL MARIA MONTEZ (BARAHONA), CORRESPONDIENTE AL MES DE FEBRERO 2024, SEGUN ANEXOS</t>
  </si>
  <si>
    <t>PAGO FACTS B1500006371 Y B1500006379, POR SERVICIOS DE RECOGIDA DE BASURA DE ESTE MINISTERIO DE CULTURA UNICADAS EN LA REGION NORTE, CORRESPONDIENTE AL MES DE ABRIL 2024, SEGUN ANEXOS</t>
  </si>
  <si>
    <t>PAGO POR SERVICIOS DE AGUA PORTABLE DE ESTE MINISTERIO DE CULTURA Y SUS DEPENDENCIAS CORRESPONDIENTE AL MES ABRIL 2024, SEGUN ANEXOS.</t>
  </si>
  <si>
    <t>SERVICIOS PORTÁTILES DOMINICANOS, (SERVIPORT), SRL</t>
  </si>
  <si>
    <t>PAGO POR SERVICIOS  DE ALQUILER DE BAÑOS PORTATILES PARA DESFILE NACIONAL DE CARNAVAL 2024 PROCESO DAF-CD-2024-00006, ORDEN 2024-00014 SEGUN ANEXOS.</t>
  </si>
  <si>
    <t>ASOCIACION DE SCOUTS DOMINICANOS, INC</t>
  </si>
  <si>
    <t>PAGO FACTURA B1500000204, CORRESPONDIENTE AL 50% DE LA ORDEN CULTURA-2024-00049, PROCESO CULTURA-DAF-CD-2024-0011, POR SERVICIO DE ALQUILER DE SALON Y ESPACIOS DE ESTACIONAMIENTOS QUE SE UTILIZARIAN EN EL DESFILE NACIONAL DEL CARNAVAL 2024, SEGUN ANEXOS</t>
  </si>
  <si>
    <t>MARICO, SRL</t>
  </si>
  <si>
    <t>PAGO FACTURA B1500000200 POR SERVICIO DE LAVADO Y PLANCHADO DE DIVERSOS ARTICULOS PARA SER USADO EN LA INSTITUCION, PROCESO CULTURA-UC-CD-2024-0003, SEGUN ORDEN 2024-00003, SEGUN ANEXOS.</t>
  </si>
  <si>
    <t>PAGO FACTS B1500002365, B1500002412 Y B1500002413, POR ADQUISICION DE ARREGLOS FLORALES Y PUCHEROS PARA USO EN LAS ACTIVIDADES DE ESTE MINISTERIO, PROCESO CULTURA-DAF-CM-2023-0001, ORDEN 2023-00109. SEGUN ANEXOS</t>
  </si>
  <si>
    <t>AGUA CRISTAL, SA</t>
  </si>
  <si>
    <t>PAGO POR ADQUISICION DE AGUA , PARA USO DE LOS EMPLEADOS DE LA SEDE Y DEPENDENCIAS DE ESTE MINISTERIO DE CULTURA, PROCESO CULTURA-DAF-CM-2022-0031, ORDEN 2022-231, SEGUN ANEXOS.</t>
  </si>
  <si>
    <t>ALTICE DOMINICANA, SA</t>
  </si>
  <si>
    <t>PAGO POR SERVICIOS DE INTERNET MOVIL Y TELEFONICAS DE LAS FLOTAS DE ESTE MINISTERIO DE CULTURA, CORRESPONDIENTE AL MES MARZO DEL 2024, (TELEFONO LOCAL Y SERVICIOS DE INTERTET Y TELEVISION POR CABLE) SEGUN ANEXOS.</t>
  </si>
  <si>
    <t>PAGO SERVICIOS DE ENERGIA ELECTRICA DE ESTE MINISTERIO DE CULTURA Y SUS DEPENDENCIAS, CORRESPONDIENTE AL MES DE MARZO DEL 2024, SEGUN ANEXOS</t>
  </si>
  <si>
    <t>PAGO POR SERVICIOS DE RECOGIDA DE BASURA DE ESTE MINISTERIO DE CULTURA,Y SUS DEPENDENCIAS CORRESPONDIENTE AL MES DE ABRIL  DEL 2024,SEGUN ANEXOS.</t>
  </si>
  <si>
    <t>ACADEMIA DOMINICANA DE LA LENGUA</t>
  </si>
  <si>
    <t>TRANSFERENCIA  A  FAVOR DE LA  ACADEMIA DOMINICANA DE LA LENGUA, CORRESPONDIENTE A LA SUBVENCION   ASIGNADA DE LOS MESES  MARZO   Y  ABRIL 2024, SEGUN ANEXOS.</t>
  </si>
  <si>
    <t>BANDA DE MUSICA VICENTE NOBLE</t>
  </si>
  <si>
    <t>TRANSFERENCIA A FAVOR DE LA BANDA  DE MUSICA MUNICIPAL, VICENTE NOBLE, CORRESPONDIENTE A LOS MESES DE MARZO Y ABRIL DEL 2024</t>
  </si>
  <si>
    <t>ARCHIVO GRAL DE LA NACION</t>
  </si>
  <si>
    <t>TRANSFERENCIA A FAVOR DEL ARCHIVO GENERAL DE LA NACION (AGN), CORRESPONDIENTE A GASTOS Y PAGO DE NOMINA DEL MES DE MARZO 2024, SEGUN ANEXOS</t>
  </si>
  <si>
    <t>CORPORACIÓN ESTATAL DE RADIO Y TELEVISIÓN (CERTV)</t>
  </si>
  <si>
    <t>TRANSFERENCIA  A  FAVOR DE LA  CORPORACION ESTATAL DE RADIO Y TELEVISION (CERTV), CORRESPONDIENTE AL  MES DE  ABRIL  DEL 2024, PARA PAGO DE NOMINA Y APORTE PARA GASTOS ADMINISTRATIVOS Y ENERGIA ELECTRICA,  SEGUN ANEXOS</t>
  </si>
  <si>
    <t>TRANSFERENCIA  A  FAVOR DE LA  ACADEMIA DOMINICANA DE LA  HISTORIA, CORRESPONDIENTE SUBVENCION ASIGNADA  DEL  MES DE MARZO   DEL 2024, SEGUN ANEXOS</t>
  </si>
  <si>
    <t>TRANSFERENCIA  A  FAVOR DE LA  ACADEMIA DOMINICANA DE LA  HISTORIA, CORRESPONDIENTE SUBVENCION ASIGNADA  DEL  MES DE ABRIL DEL 2024, SEGUN ANEXOS</t>
  </si>
  <si>
    <t>DIRECCION GENERAL DE CINE</t>
  </si>
  <si>
    <t>TRANSFERENCIA  A  FAVOR DE LA  DIRECCION GENERAL DE CINE (DGCINE) CORRESPONDIENTE SUBVENCION ASIGNADA  DEL  MES DE MARZO   DEL 2024, POR CONCEPTO DE GASTOS CORRIENTE Y NOMINA ,SEGUN ANEXOS</t>
  </si>
  <si>
    <t>BANCO DE RESERVA DE LA REP.  DOM. BANCO SERVICIOS MULTIPLES, SA</t>
  </si>
  <si>
    <t>PAGO DE TARJETAS FLOTILLA CORPORACION No. 422694, DE LA ASIGNACION DE COMBUSTIBLE, CORRESPONDIENTE AL MES DE MAYO 2024, SEGUN ANEXOS</t>
  </si>
  <si>
    <t>PAGO POR SUMINISTRO DE AGUA POTABLES CORRESPONDIENTE AL MES DE MARZO 2024, DEL INMUEBLE DONDE ESTA UBICADA LA CASA DE LA CULTURA MARIA MONTES EN BARAHORA DEPENDENCIA DE ESTE MINISTERIO DE CULTURA, SEGUN ANEXOS.</t>
  </si>
  <si>
    <t>AUTOCENTRO NAVARRO, SRL</t>
  </si>
  <si>
    <t>PAGO FACT. B1500003031, POR ADQUISICIONES DE DOS BATERIAS PARA VEHICULO PERTENECIENTE A LA FLOTILLA VEHICULAR DE ESTE MINC. PROCESO CULTURA-DAF-CD-2024-0017, ORDEN 2024-00042, SEGUN ANEXOS</t>
  </si>
  <si>
    <t>DOMINICAN W NATIONAL S A</t>
  </si>
  <si>
    <t>PAGO FACT. E450000000040, POR SERVICIO DE SEGURIDAD PRIVADA NOCTURNA PARA EQUIPOS Y TARIMAS DEL DESFILE NACIONAL DE CARNAVAL 2024, SEGUN ANEXOS.</t>
  </si>
  <si>
    <t>TRANSFERENCIA A FAVOR DE (14) ASFL DEL SECTOR CULTURAL, CORRESPONDIENTE AL MES DE ENERO 2024</t>
  </si>
  <si>
    <t>BENEFICIARIOS</t>
  </si>
  <si>
    <t>TRANSFERENCIA  A FAVOR DE (14) ASFL DEL SECTOR CULTURAL , CORRESPONDIENTE AL MES DE FEBRERO 2024, SEGUN ANEXOS.</t>
  </si>
  <si>
    <t>TRANSFERENCIA A FAVOR DE (38) ASFL DEL SECTOR CULTURAL, CORRESPONDIENTE AL MES DE MARZO 2024, SEGUN ANEXOS.</t>
  </si>
  <si>
    <t>FUMISMART, SRL</t>
  </si>
  <si>
    <t>PAGO FACT B1500000212, POR CONTRATACION  SERVICIOS DE DESINFECCION, FUMIGACION Y CONTROL DE PLAGAS EN LAS INSTALACIONES DEL MINC Y SUS DEPENDENCIAS, CORRESPONDIENTE AL MES DE DICIEMBRE 2023, CONTRATO BS-0002649-2023, PROCESO CULTURA CCC-CP- 2022-0031, ANE</t>
  </si>
  <si>
    <t>P/VIATICOS DENTRO DEL PAIS MARZO 2024-P01</t>
  </si>
  <si>
    <t>P/VIATICOS DENTRO DEL PAIS FEB. 2024-P01</t>
  </si>
  <si>
    <t>CORPID, SRL</t>
  </si>
  <si>
    <t>PAGO FACT B1500000085, POR SERVICIO DE IMPRESION DE MATERIALES POP PARA EL DESFILE NACIONAL DE CARNAVAL 2024, PREOCESO CULTURA-DAF-CM-2024-0010, ORDEN DE COMPRA 2024-00043, SEGUN ANEXOS.</t>
  </si>
  <si>
    <t>SEGURIDAD Y PROTECCION INDUSTRIAL SRL</t>
  </si>
  <si>
    <t>PAGO FACT B1500000185, POR SERVICIO DE MANTENIMIENTO Y RELLENADO DE EXTINTORES DE ESTE MINISTERIO Y DEPENDENCIAS, MEDIANTE PROCESO CULTURA-DAF-CD-2024-0002, ORDEN CULTURA-2024-00011, SEGUN ANEXOS.</t>
  </si>
  <si>
    <t>CROS PUBLICIDAD, SRL</t>
  </si>
  <si>
    <t>PAGO FACT B1500001015, POR SERVICIO DE IMPRESION DE MATERIALES POP PARA EL DESFILE NACIONAL DE CARNAVAL 2024, PROCESO CULTURA-DAF-CM-2024*0010, ORDEN DE COMPRA 2024-00044, SEGUN ANEXOS.</t>
  </si>
  <si>
    <t>DISTRIBUIDORA Y SERVICIOS DIVERSOS DISOPE, SRL</t>
  </si>
  <si>
    <t>PAGO FACT B1500000644, POR SERVICIO DE IMPRESION DE MATERIALES POP PARA EL DESFILE NACIONAL DE CARNAVAL 2024, PROCESO CULTURA-DAF-CM-2024-0010, ORDEN DE COMPRA 2024-00045, SEGUN ANEXO.</t>
  </si>
  <si>
    <t>TRANSFERENCIA A FAVOR DE LA BANDA DE MUSICA MUNICIPAL DE DUVERGE, CORRESPONDIENTE AL MES DE ABRIL 2024</t>
  </si>
  <si>
    <t>TRANSFERENCIA  A FAVOR DE LA BANDA DE MUSICA MUNICIPAL BY LUIS ANTONIO BELTRE-AZUA, CORRESPONDIENTE AL MES DE ABRIL 2024</t>
  </si>
  <si>
    <t>GENIUS PRINT GRAPHIC, SRL</t>
  </si>
  <si>
    <t>PAGO POR SERVICIOS DE IMPRESION Y MATERIALES POP PARA EL DESFILE NACIONAL DE CARNAVAL 2024, PROCESO CULTURA-2024-0010, ORDEN CULTURA-2024-00046, SEGUN ANEXOS.</t>
  </si>
  <si>
    <t>GRUPO ASTRO, SRL</t>
  </si>
  <si>
    <t>PAGO FACT B1500007386, POR IMPRESION Y ENMARCADO DEL CERTIFICADO DEL PREMIO ANUAL DE HISTORIA JOSE GABRIEL GARCIA 2022, PROCESO CULTURA-UC-CD-2023-0017, ORDEN No. CULTURA-2023-00041, SEGUN ANEXOS.</t>
  </si>
  <si>
    <t>HYL, SA</t>
  </si>
  <si>
    <t>PAGO POR ADQUISICIÓN NEUMÁTICOS PARA FLOTILLA VEHICULAR DEL MINC, PROCESO-DAF-CD-2024-0004, ORDEN CULTURA-2024-00022, SEGUN ANEXOS</t>
  </si>
  <si>
    <t>P/PERIODO PROBATORIO ABRIL 2024-P01</t>
  </si>
  <si>
    <t>P/CARACTER EVENTUAL ABRIL 2024-P01</t>
  </si>
  <si>
    <t>P/COMP. PRIMA DE TRANSPORTE ABRIL 2024-P01</t>
  </si>
  <si>
    <t>P/INTERINATO ABRIL 2024-P01</t>
  </si>
  <si>
    <t>P/SUPLENCIA ABRIL 2024-P01</t>
  </si>
  <si>
    <t>P/SUELDO FIJO ABRIL 2024-P11</t>
  </si>
  <si>
    <t>P/SUELDO FIJO ABRIL 2024-P13</t>
  </si>
  <si>
    <t>P/EMPLEADO TEMPORAL ABRIL 2024-P01</t>
  </si>
  <si>
    <t>P/TRAMITE DE PENSION ABRIL 2024-P01</t>
  </si>
  <si>
    <t>TRANSFERENCIA A FAVOR DEL ARCHIVO GENERAL DE LA NACION(AGN), CORRESPONDIENTE 
 A GASTOS Y PAGO DE NOMINA DEL  MES DE ABRIL 2024</t>
  </si>
  <si>
    <t>TRANSFERENCIA  A FAVOR DE LA DIRECCION GENERAL DE CINE POR CONCEPTO DE GASTOS CORRIENTES Y NOMINA DEL MES DE ABRIL2024, SEGUN ANEXOS.</t>
  </si>
  <si>
    <t>P/SUELDO FIJO ABRIL 2024-P01</t>
  </si>
  <si>
    <t>15/04/2024</t>
  </si>
  <si>
    <t>PAGO POR SUMINISTRO DE AGUA POTABLE Y ALCANTARILLADO DEL INMUEBLE DONDE ESTA UBICADA  LA OFICINA DE PATRIMONIO CULTURAL EN PUERTO PLATA, DEPEDENCIA DE ESTE MINISTERIO DE CULTURA , CORRESPONDIENTE AL MES DE ABRIL 2024, SEGUN ANEXOS.</t>
  </si>
  <si>
    <t>P/COMPENSACION SEGURIDAD - ABRIL 2024 - PROG.01</t>
  </si>
  <si>
    <t>PAGO POR SERVICIOS DE AGUA  Y BASURA DEL GRAN TEATRO DEL CIBAO, DEPEDENCIA DE ESTE MINISTERIO DE CULTURA , UBICADA EN LA REGION NORTE   CORRESPONDIENTE AL MES DE MARZO 2024, SEGUN ANEXOS.</t>
  </si>
  <si>
    <t>PAGO SERV. TELEFONICOS Y FLOTAS DE ESTE MINC Y SUS DEPENDENCIAS, CORRESPONDIENTE AL MES DE MARZO Y MES DE ABRIL 2024 DEL PATRONATO DE LA CIUDAD COLONIAL Y DEL PANTEON DE LA PATRIA (SERV DE LARGA DISTANCIA, TELEFONO LOCAL, INTERNET Y TV POR CABLE) SEGUN AN</t>
  </si>
  <si>
    <t>16/04/2024</t>
  </si>
  <si>
    <t>PAGO SERVICIOS DE ENERGIA ELECTRICA DE LAS DEPENDENCIAS DE ESTE MINISTERIO DE CULTURA EN LA REGION NORTE, CORRESPONDIENTE AL MES DE MARZO 2024, SEGUN ANEXOS</t>
  </si>
  <si>
    <t>17/04/2024</t>
  </si>
  <si>
    <t>TRANSFERENCIA A FAVOR DE LA BANDA DE MUSICA MUNICIPAL DE BANI, CORRESPONDIENTE A LA SUBVENCION DEL MES DE ABRIL 2024, SEGUN ANEXOS.</t>
  </si>
  <si>
    <t>18/04/2024</t>
  </si>
  <si>
    <t>EDITORA HOY, SAS</t>
  </si>
  <si>
    <t>PAGO POR PUBLICACION EL 15 DIA  DE MARZO 2024, CON LA FINALIDAD DE PROMOCIONAR EL DESFILE NACIONAL DE  CARNAVAL 2024, PROCESO CULTURA-CCC-PEPB-2024-0002 Y ORDEN DE COMPRA 2024-00041, SEGUN ANEXOS</t>
  </si>
  <si>
    <t>PAGO POR ADQUISICION DE ARREGLOS FLORALES Y PUCHEROS PARA USO EN LAS ACTIVIDADES DE ESTE MINISTERIO, PROCESO CULTURA-DAF-CM-2023-0001, ORDEN 2023-00109. SEGUN ANEXOS</t>
  </si>
  <si>
    <t>MADE GÓMEZ GRUPO DE IMPRESIÓN, SRL</t>
  </si>
  <si>
    <t>PAGO POR SERVICIOS DE IMPRESIONES VARIAS PARA ACTIVIDADES DE LA SEDE Y DEPENDENCIAS DEL MINISTERIO DE CULTURA.(BRAZALETES PARA USO EN EL CARNAVAL 2024 Y Y TALONARIOS USO DE CAJA CHICA) PROCESO CULTURA-UC-CD-2024-0018 Y ORDEN DE COMPRA NO. 2024-00009, SEGU</t>
  </si>
  <si>
    <t>PAGO POR SERVICIOS DE CONFECCIÓNES DE  SELLOS PARA LAS DIFERENTES DEPARTAMENTOS  DEL MINISTERIO PROCESO CULTURA -UC-CD-2023-0025 Y ORDEN -2023-00083, SEGUN ANEXOS.</t>
  </si>
  <si>
    <t>TECNAS C POR A</t>
  </si>
  <si>
    <t>PAGO POR SERVICIOS DE MANTENIMIENTO DEL ASCENSOR DEL MONUMENTO A LOS HEROES DE LA RESTAURACION CORRESPONDIENTE A LOS MESES JULIO-NOVIEMBRE DEL AÑO 2023, PROCESO CULTURA-UC-CD-2023-0042 Y ORDEN DE COMPRA- 2023-00156, SEGUN ANEXOS.</t>
  </si>
  <si>
    <t>ACTIVIDADES CAOMA, SRL</t>
  </si>
  <si>
    <t>PAGO POR SERVICIOS DE ALQUILER DE CARPAS Y OTROS PARA DESFILE NACIONAL DE CARNAVAL 2024, PROCESO CULTURA DAF-CD-2024-0023, ORDEN NO. 2024-00055, SEGUN ANEXOS.</t>
  </si>
  <si>
    <t>TRANSFERENCIA A FAVOR DEL ARCHIVO GENERAL DE LA NACION  (AGN), PARA CUBRIR GASTOS DE CAPITAL CORRESPONDIENTE AL MES DE ABRIL 2024, SEGUN ANEXOS.</t>
  </si>
  <si>
    <t>PAGO POR SERVICIO DE LAVADO Y PLANCHADO DE DIVERSOS ARTICULOS, PARA SER USADOS EN EL MINISTERIO, PROCESO CULTURA  UC-CD-2024-0003, ORDEN 2024-00004, SEGUN ANEXOS.</t>
  </si>
  <si>
    <t>19/04/2024</t>
  </si>
  <si>
    <t>CONSTRUCTORA SATLER, SRL</t>
  </si>
  <si>
    <t>PAGO CUB.5 FINAL PROC-CCC-LPN-2022-0002, CO. BS-0012828-2022, ADENDUM BS-0005761-2023, ADENDUM BS-0007038-2023, ADENDUM BS-0014514-2023, POR SERVICIOS IMPERMEABILIZACION TECHOS DE INFRAESTRUC.(CENADARTE) Y CONSERV.NAC. DE MUS.CULT. LOTES ADJUD. I,II,III.</t>
  </si>
  <si>
    <t>SERVICIOS ELECTROMECANICOS E INVERSIONES ONELKY, SRL</t>
  </si>
  <si>
    <t>PAGO REPARACIÓN Y MANTENIMIENTO DE AIRE ACONDICIONADO DEL CENTRO CULTURAL NARCISO GONZÁLEZ, PROCESO CULTURA-DAF-CD-2024-0015 Y ORDEN DE COPMRA 2024-00056, SEGUN ANEXOS.</t>
  </si>
  <si>
    <t>SGA SERVICIOS GENERALES DE ADMINISTRACIÓN, SRL</t>
  </si>
  <si>
    <t>PAGO  REPARACION DEL TECHO DEL AREA DE PATRIMONIO MONUMENTAL DE LA SEDE DE ESTE MINISTERIO DE CULTURA, PROCESO CULTUTA DAF-CD-2024-0027 Y ORDEN 2024-00059, SEGUN ANEXOS.</t>
  </si>
  <si>
    <t>GRUPO RETMOX, SRL</t>
  </si>
  <si>
    <t>PAGO POR SERVICIOS DE FUMIGACION ESPECIALIZADA CONTRA ROEDORES, EN LA ESCUELA ELIA MENA, INCLUYENDO EN PATIO, PROCESO -DAF-CD-2024-0014, Y ORDEN 2024-00029, SEGUN ANEXOS.</t>
  </si>
  <si>
    <t>IRIS ARMONIA PEÑA MINAYA</t>
  </si>
  <si>
    <t>SERVICIOS NOTARIO PUBLICO, PARA  APERTURA DE SOBRE A Y SOBRE B PROC. CULT. CCC-PEPB-2024-0001 (CONTRATACION PUBLICA EN MEDIOS DE COMUNICACION RELACIONADO A LAS ACT. DE ESTE MINC. DURANTE EL AÑO 2024 PROC. CULT. DAF-CM-2023-0004, ORDEN 2023-00088, SEGUN AN</t>
  </si>
  <si>
    <t>RADIO &amp; TECNICA, SRL</t>
  </si>
  <si>
    <t>PAGO POR ADQUISICION DE RADIOS DE COMUNICACION, PARA SER UTILIZADOS EN EL DESFILE NACIONAL DE CARNAVAL 2024, PROCESO CULTURA-DAF-CD-20247-0019 Y ORDEN CULTURA-2024-00036, SEGUN ANEXOS.</t>
  </si>
  <si>
    <t>22/04/2024</t>
  </si>
  <si>
    <t>MAGNA MOTORS, SA</t>
  </si>
  <si>
    <t>PAGO POR SERVICIOS DE MANTENIMIENTO Y REPARACION DE LOS VEHICULOS PERTENECIENTE A LA FLOTILLA VEHICULAR DE ESTE MINISTERIO, A TRAVES DE REPRESENTANTES EXCLUSIVOS DEL PAIS, PROCESO CULTURA-CCC-PERU-2023-0002 Y ORDEN CULTURA-2023-00314 SEGUN ANEXOS.</t>
  </si>
  <si>
    <t>TRANSFERENCIA A FAVOR DE ACADEMIA DOMINICANA DE LA HISTORIA, CORRESPONDIENTE A LA ASIGNACION DEL AÑO 2024(PAGO UNICO), PROVENIENTES DE LOS FONDOS PRESIDENCIALES ASIGNADOS, SEGUN DOCUMENTOS ANEXOS</t>
  </si>
  <si>
    <t>ATENEO INSULAR INC</t>
  </si>
  <si>
    <t>TRANSFERENCIA A FAVOR DEL ATENEO INSULAR INC, CORRESPONDIENTE A LA ASIGNACION DEL AÑO 2024(PAGO UNICO), PROVENIENTES DE LOS FONDOS PRESIDENCIALES ASIGNADOS, SEGUN DOCUMENTOS ANEXOS</t>
  </si>
  <si>
    <t>23/04/2024</t>
  </si>
  <si>
    <t>TRANSFERENCIA A FAVOR DEL INSTITUTO DUARTIANO, CORRESPONDENTE A GASTOS CORRIENTES Y PAGO DE NOMINA DEL MES DE ABRIL 2024, SEGUN ANEXOS.</t>
  </si>
  <si>
    <t>Premio anual de la música Luis Diaz, 2024.</t>
  </si>
  <si>
    <t>Premio anual Felipe Abreu 2024.</t>
  </si>
  <si>
    <t>TRANSFERENCIA AL BANRESERVAS, POR CUOTAS ORGANISMOS INTERNACIONALES: CERLALC, UNESCO, FONDO PROTECCION DEL PATRIMONIO MUNDIAL Y NATURAL, FONDO PROTECCION DEL PATRIMONIO CULTURAL INTANGIBLE, CECC/SICA Y ICCROM, SEGUN SE DETALLA EN  ANEXO</t>
  </si>
  <si>
    <t>P/VIATICOS DENTRO DEL PAIS ABRIL 2024-P01</t>
  </si>
  <si>
    <t>CABACON SERVICIOS DE INGENIERÍA, SRL</t>
  </si>
  <si>
    <t>CUB.2 MENOS AVANCE 20% CO-0001138-2023, ADENDUM CO-0002963-2023, POR LA HABILITACION DE ESPACIOS PARA EL CENTRO NACIONAL DE CONSERVACION DE OBRAS DE ARTES Y DOCUMENTOS(CENACOD)(LOTE1) PROC. CULT-CCC-CP-2022-0028, ORDEN 2022-00575, SEGUN ANEXOS.</t>
  </si>
  <si>
    <t>MARTÍNEZ TORRES TRAVELING, SRL</t>
  </si>
  <si>
    <t>PAGO DE CERTIF. DE CONTRATO NO. BS-0010796-2023, POR SERVICIOS DE ALMUERZOS Y CENAS PARA EL PERSONAL CIVIL Y MILITAR DE ESTE MINIC. Y SUS DEPENDENCIAS, CORRESPONDIENTE AL MES DE  MARZO 2024, PROC. CULTURA-CCC-LPN-2023-0001, ORDEN 2023-00226, SEGUN ANEXOS</t>
  </si>
  <si>
    <t>SOLUCIONES INTEGRALES CAF, SRL</t>
  </si>
  <si>
    <t>PAGO POR SERVICIO DE BOTE DE ESCOMBROS EN SUBACUATICO, PROCESO CULTURA-UC-CD-2024-0017 Y ORDEN CULTURA-2024-00005, SEGUN ANEXOS</t>
  </si>
  <si>
    <t>PAGO POR SERVICIO DE LAVADO Y BRILLADO DE OCHO VEHICULOS DE LA FLOTILLA VEHICULAR DE ESTE MINISTERIO DE CULTURA, PROCESO CULTURA-UC-CD-2024-0007 Y ORDEN DE COMPRA CULTURA-2024-00007, SEGUN ANEXOS.</t>
  </si>
  <si>
    <t>PAGO POR SERVICIO DE TINTADO DE NUEVO VEHICULOS DE LA FLOTILLA VEHICULAR DE ESTE MINISTERIO, PROCESO CULTURA-UC-CD-2024-0008 Y ORDEN DE COMPRA CULTURA-2024-00018, SEGUN ANEXOS.</t>
  </si>
  <si>
    <t>24/04/2024</t>
  </si>
  <si>
    <t>P/INDEMNIZACION A EX-EMPLEADO MARZO 2024</t>
  </si>
  <si>
    <t>P/VACACIONES A EX-EMPLEADO MARZO 2024</t>
  </si>
  <si>
    <t>TRANSFERENCIA  A FAVOR DEL CORO DE CAMARA KORIBE, CORRESPONDIENTE AL MES DE ABRIL 2024</t>
  </si>
  <si>
    <t>TRANSFERENCIA  A FAVOR DEL TEATRO ORQUESTAL DOMINICANO, CORRESPONDIENTE AL MES DE ABRIL 2024</t>
  </si>
  <si>
    <t>TRANSFERENCIA  A FAVOR DE ACTIVIDADES CULTURALES, CORRESPONDIENTE AL MES DE ABRIL 2024</t>
  </si>
  <si>
    <t>TRANSFERENCIA  A FAVOR DE PROYECTOS CULTURALES, CORRESPONDIENTE AL MES DE ABRIL 2024</t>
  </si>
  <si>
    <t>TRANSFERENCIA  A FAVOR DE LA DIRECCION DE CULTURA DOMINICANA EN EL EXTERIOR, CORRESPONDIENTE AL MES DE ABRIL 2024</t>
  </si>
  <si>
    <t>25/04/2024</t>
  </si>
  <si>
    <t>REPUESTOS TAVERAS JT, SRL</t>
  </si>
  <si>
    <t>PAGO SERVICIOS DE MANTENIMIENTO PREVENTIVO Y REPARACIONES MENORES A MOTOCICLETA BAJAJ, PLATINA 100KS PLACA K0667504 Y MOTOC.YAMAHA PLACA K1318585 PROC. CULT. UC-CD-2023-0038, OR. 2023-00097, SEGUN ANEXOS.</t>
  </si>
  <si>
    <t>PAGO SEGURO DE SALUD COMPLEMENTARIO DE LOS EMPLEADOS DEL MINISTERIO DE CULTURA, CORRESPONDIENTE AL MES DE ABRIL 2024, SEGUN ANEXOS</t>
  </si>
  <si>
    <t>MOM, SRL</t>
  </si>
  <si>
    <t>PAGO 5 CO- No.BS-0002677-2023,ADENDUM BS-0003144-2024, MENOS AMORT. 20%,(CARNAVAL 2024) SERVICIOS DE CONSULT.  PLAN DE COMUNICACIONES, CAMPAÑAS CREATIVAS, SERVICIOS DIGITALES Y MONITOREO DE CAMPAÑA  POSICIONAMIENTO,  PROC. CULT.CCC-CP-2022-0033, OR.2023-0</t>
  </si>
  <si>
    <t>PROLIMDES COMERCIAL, SRL</t>
  </si>
  <si>
    <t>PAGO POR ADQUISICION DE INSUMOS COMESTIBLES PARA USO EN ESTE MINISTERIO DE CULTURA Y DEPENDENCIAS, PROCESO CULTURA-DAF-CM-2023-0056 Y ORDEN DE COMPRA- 2023-00379, SEGUN ANEXOS.</t>
  </si>
  <si>
    <t>AUTOCAMIONES C POR A</t>
  </si>
  <si>
    <t>PAGO POR SERVICIO MANTENIMIENTO PREVENTIVO A LA CAMIONETA ISUZU AÑO 2020 PLACA EL08707, PERTENECIENTE A LA FLOTILLA VEHICULAR  ESTE MINISTERIO,DE CULTURA PROCESO CULTURA-UC-CD-2023-0024 Y ORDEN DE COMPRA -2023-00048, SEGUN ANEXOS.</t>
  </si>
  <si>
    <t>RADIO CADENA COMERCIAL, SRL</t>
  </si>
  <si>
    <t>PAGO POR SERVICIO DE CONTRATACIÓN DE PUBLICIDAD RADIAL EN LA EMISORA ZOL 106.5 FM EN EL PROGRAMA EL  MISMO GOLPE   LOS DIA 12 AL 15 DE MARZO 2024, PARA DESFILE NAC. DE CARNAVAL 2024,  MINISTERIO DE CULTURA PROC. CCC-PEPB-2024-0001 Y ORDEN -2024-00038, SEG</t>
  </si>
  <si>
    <t>PAGO POR SERVICIO DE CONTRATACIÓN DE PUBLICIDAD RADIAL EN LA EMISORA ZOL 106.5 FM EN EL PROGRAMA EL SOL DE LA MAÑANA  LOS DIA 13 AL15 Y 16 DE MARZO 2024, PARA DESFILE NAC. DE CARNAVAL 2024, MINISTERIO DE CULTURA PROC. CCC-PEPB-2024-0001  ORDEN -2024-00037</t>
  </si>
  <si>
    <t>26/04/2024</t>
  </si>
  <si>
    <t>ALUMTECH, SRL</t>
  </si>
  <si>
    <t>PAGO POR SERVICIOS DE CONFECCION DE CORTINAS PARA EL AUDITORIO DEL MUSEO DEL HOMBRE DOMINICANO, PROCESO CULTURA-DAF-CD-2024-0022 Y ORDEN DE COMPRA CULTURA-2024-00050, SEGUN ANEXOS.</t>
  </si>
  <si>
    <t>GTG INDUSTRIAL, SRL</t>
  </si>
  <si>
    <t>PAGO POR ADQUISICION MATERIALES DE LIMPIEZA Y DESECHABLES PARA USO DE LA SEDE Y DEPENDENCIAS DE ESTE MINISTERIO DE CULTURA, PROCESO CULTURA-DAF-CD-2024-0028 Y ORDEN DE COMPRA -2024-00086, SEGUN ANEXOS.</t>
  </si>
  <si>
    <t>ACTUALIDADES V D SRL</t>
  </si>
  <si>
    <t>PAGO POR ADQUISICION DE SILLAS TIFFANY GRIS CON COJINES INCLUIDOS PARA SER UTILIZADAS, EN ESTE MINISTERIO DE CULTURA,PROCESO CULTURA-DAF-CM-2024-0014 Y ORDEN DE COMPRA CULTURA-2024-00067,SEGUN ANEXOS.</t>
  </si>
  <si>
    <t>BOSQUESA, SRL</t>
  </si>
  <si>
    <t>PAGO POR ADQUISICION DE CUATRO CORTAGRAMAS HUSQVARNA LC 151,   PARA SER UTILIZADAS EN EL MINC, PLAZA DE LA CULTURA Y CENADARTE, PROCESO CULTURA-DAF-CM-2024-0001 Y ORDEN DE COMPRA CULTURA-2024-00074, SEGUN ANEXOS.</t>
  </si>
  <si>
    <t>30/04/2024</t>
  </si>
  <si>
    <t>TRANSFERENCIA A FAVOR DE LA DIRECCION GENERAL DE CINE POR CONCEPTO DE DONACION EXTERNA PROVENIENTE DE LA COOPERACION FRANCO DOMINICANA DEL AMBITO AUDIOVISUAL, SEGUN ANEXOS</t>
  </si>
  <si>
    <t>DESDE EL 01 AL 30 DE ABRIL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</si>
</sst>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0_);_(* \(#,##0.0\);_(* &quot;-&quot;??_);_(@_)"/>
  </numFmts>
  <fonts count="19" x14ac:knownFonts="1">
    <font>
      <sz val="10"/>
      <color rgb="FF000000"/>
      <name val="Times New Roman"/>
      <family val="1"/>
    </font>
    <font>
      <sz val="11"/>
      <color theme="1"/>
      <name val="Calibri"/>
      <family val="2"/>
      <scheme val="minor"/>
    </font>
    <font>
      <b/>
      <sz val="11"/>
      <color theme="1"/>
      <name val="Calibri"/>
      <family val="2"/>
      <scheme val="minor"/>
    </font>
    <font>
      <sz val="10"/>
      <color rgb="FF000000"/>
      <name val="Times New Roman"/>
      <family val="1"/>
    </font>
    <font>
      <b/>
      <sz val="12"/>
      <color rgb="FF000000"/>
      <name val="Calibri"/>
      <family val="2"/>
      <scheme val="minor"/>
    </font>
    <font>
      <sz val="12"/>
      <color rgb="FF000000"/>
      <name val="Calibri"/>
      <family val="2"/>
      <scheme val="minor"/>
    </font>
    <font>
      <sz val="8"/>
      <color theme="1"/>
      <name val="Calibri"/>
      <family val="2"/>
      <scheme val="minor"/>
    </font>
    <font>
      <b/>
      <sz val="6"/>
      <color theme="0"/>
      <name val="Calibri"/>
      <family val="2"/>
      <scheme val="minor"/>
    </font>
    <font>
      <b/>
      <sz val="6"/>
      <color theme="1"/>
      <name val="Calibri"/>
      <family val="2"/>
      <scheme val="minor"/>
    </font>
    <font>
      <sz val="6"/>
      <color theme="1"/>
      <name val="Calibri"/>
      <family val="2"/>
      <scheme val="minor"/>
    </font>
    <font>
      <b/>
      <sz val="11"/>
      <name val="Calibri"/>
      <family val="2"/>
      <scheme val="minor"/>
    </font>
    <font>
      <b/>
      <sz val="8"/>
      <color theme="1"/>
      <name val="Calibri"/>
      <family val="2"/>
      <scheme val="minor"/>
    </font>
    <font>
      <b/>
      <sz val="6"/>
      <name val="Calibri"/>
      <family val="2"/>
      <scheme val="minor"/>
    </font>
    <font>
      <b/>
      <sz val="12"/>
      <name val="Calibri"/>
      <family val="2"/>
      <scheme val="minor"/>
    </font>
    <font>
      <sz val="12"/>
      <name val="Calibri"/>
      <family val="2"/>
      <scheme val="minor"/>
    </font>
    <font>
      <sz val="6"/>
      <name val="Calibri"/>
      <family val="2"/>
      <scheme val="minor"/>
    </font>
    <font>
      <b/>
      <sz val="12"/>
      <color theme="1"/>
      <name val="Calibri"/>
      <family val="2"/>
      <scheme val="minor"/>
    </font>
    <font>
      <b/>
      <sz val="11"/>
      <color indexed="8"/>
      <name val="Calibri"/>
      <family val="2"/>
      <scheme val="minor"/>
    </font>
    <font>
      <b/>
      <sz val="16"/>
      <name val="Calibri"/>
      <family val="2"/>
      <scheme val="minor"/>
    </font>
  </fonts>
  <fills count="7">
    <fill>
      <patternFill patternType="none"/>
    </fill>
    <fill>
      <patternFill patternType="gray125"/>
    </fill>
    <fill>
      <patternFill patternType="solid">
        <fgColor rgb="FF002060"/>
        <bgColor theme="4" tint="0.79998168889431442"/>
      </patternFill>
    </fill>
    <fill>
      <patternFill patternType="solid">
        <fgColor rgb="FF002060"/>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8" tint="0.79998168889431442"/>
        <bgColor indexed="64"/>
      </patternFill>
    </fill>
  </fills>
  <borders count="13">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right style="thin">
        <color indexed="64"/>
      </right>
      <top style="thin">
        <color theme="0"/>
      </top>
      <bottom/>
      <diagonal/>
    </border>
    <border>
      <left style="thin">
        <color indexed="64"/>
      </left>
      <right style="thin">
        <color indexed="64"/>
      </right>
      <top style="thin">
        <color theme="0"/>
      </top>
      <bottom/>
      <diagonal/>
    </border>
    <border>
      <left style="thin">
        <color indexed="64"/>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thin">
        <color theme="4" tint="0.39997558519241921"/>
      </bottom>
      <diagonal/>
    </border>
    <border>
      <left/>
      <right/>
      <top style="thin">
        <color theme="0"/>
      </top>
      <bottom/>
      <diagonal/>
    </border>
    <border>
      <left/>
      <right/>
      <top style="thin">
        <color theme="4" tint="0.3999755851924192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3" fillId="0" borderId="0" applyFont="0" applyFill="0" applyBorder="0" applyAlignment="0" applyProtection="0"/>
  </cellStyleXfs>
  <cellXfs count="80">
    <xf numFmtId="0" fontId="0" fillId="0" borderId="0" xfId="0"/>
    <xf numFmtId="0" fontId="0" fillId="0" borderId="0" xfId="0" applyAlignment="1">
      <alignment vertical="center"/>
    </xf>
    <xf numFmtId="0" fontId="7" fillId="3" borderId="2" xfId="0" applyFont="1" applyFill="1" applyBorder="1" applyAlignment="1">
      <alignment horizontal="center" vertical="center"/>
    </xf>
    <xf numFmtId="0" fontId="7" fillId="3" borderId="7" xfId="0" applyFont="1" applyFill="1" applyBorder="1" applyAlignment="1">
      <alignment horizontal="center" vertical="center"/>
    </xf>
    <xf numFmtId="0" fontId="8" fillId="0" borderId="8" xfId="0" applyFont="1" applyBorder="1" applyAlignment="1">
      <alignment horizontal="left" vertical="center"/>
    </xf>
    <xf numFmtId="0" fontId="8" fillId="0" borderId="0" xfId="0" applyFont="1" applyAlignment="1">
      <alignment horizontal="left" vertical="center" wrapText="1"/>
    </xf>
    <xf numFmtId="165" fontId="8" fillId="0" borderId="0" xfId="0" applyNumberFormat="1" applyFont="1" applyAlignment="1">
      <alignment vertical="center"/>
    </xf>
    <xf numFmtId="0" fontId="9" fillId="0" borderId="0" xfId="0" applyFont="1" applyAlignment="1">
      <alignment horizontal="left" vertical="center"/>
    </xf>
    <xf numFmtId="4" fontId="9" fillId="0" borderId="0" xfId="0" applyNumberFormat="1" applyFont="1" applyAlignment="1">
      <alignment vertical="center"/>
    </xf>
    <xf numFmtId="0" fontId="9" fillId="0" borderId="0" xfId="0" applyFont="1" applyAlignment="1">
      <alignment horizontal="left" vertical="center" wrapText="1"/>
    </xf>
    <xf numFmtId="0" fontId="0" fillId="0" borderId="9" xfId="0" applyBorder="1" applyAlignment="1">
      <alignment vertical="center"/>
    </xf>
    <xf numFmtId="0" fontId="9" fillId="0" borderId="0" xfId="0" applyFont="1" applyAlignment="1">
      <alignment vertical="center"/>
    </xf>
    <xf numFmtId="0" fontId="2" fillId="0" borderId="0" xfId="0" applyFont="1" applyAlignment="1">
      <alignment vertical="center"/>
    </xf>
    <xf numFmtId="0" fontId="8" fillId="0" borderId="0" xfId="0" applyFont="1" applyAlignment="1">
      <alignment horizontal="left" vertical="center"/>
    </xf>
    <xf numFmtId="0" fontId="7" fillId="2" borderId="10" xfId="0" applyFont="1" applyFill="1" applyBorder="1" applyAlignment="1">
      <alignment vertical="center"/>
    </xf>
    <xf numFmtId="0" fontId="6" fillId="0" borderId="0" xfId="0" applyFont="1" applyAlignment="1">
      <alignment vertical="center"/>
    </xf>
    <xf numFmtId="4" fontId="8" fillId="0" borderId="0" xfId="0" applyNumberFormat="1" applyFont="1" applyAlignment="1">
      <alignment vertical="center"/>
    </xf>
    <xf numFmtId="4" fontId="7" fillId="2" borderId="10" xfId="0" applyNumberFormat="1" applyFont="1" applyFill="1" applyBorder="1" applyAlignment="1">
      <alignment vertical="center"/>
    </xf>
    <xf numFmtId="0" fontId="1" fillId="0" borderId="0" xfId="0" applyFont="1" applyAlignment="1">
      <alignment vertical="center"/>
    </xf>
    <xf numFmtId="0" fontId="10" fillId="0" borderId="0" xfId="0" applyFont="1" applyAlignment="1">
      <alignment horizontal="center" vertical="center"/>
    </xf>
    <xf numFmtId="0" fontId="1" fillId="0" borderId="0" xfId="0" applyFont="1" applyAlignment="1">
      <alignment horizontal="center" vertical="center"/>
    </xf>
    <xf numFmtId="0" fontId="9" fillId="0" borderId="11" xfId="0" applyFont="1" applyBorder="1" applyAlignment="1">
      <alignment vertical="center"/>
    </xf>
    <xf numFmtId="0" fontId="1" fillId="0" borderId="0" xfId="0" applyFont="1" applyAlignment="1">
      <alignment horizontal="left" vertical="center" wrapText="1"/>
    </xf>
    <xf numFmtId="0" fontId="1" fillId="0" borderId="11" xfId="0" applyFont="1" applyBorder="1" applyAlignment="1">
      <alignment horizontal="left" vertical="center" wrapText="1"/>
    </xf>
    <xf numFmtId="0" fontId="1" fillId="0" borderId="11" xfId="0" applyFont="1" applyBorder="1" applyAlignment="1">
      <alignment vertical="center"/>
    </xf>
    <xf numFmtId="165" fontId="11" fillId="0" borderId="0" xfId="0" applyNumberFormat="1" applyFont="1" applyAlignment="1">
      <alignment vertical="center"/>
    </xf>
    <xf numFmtId="165" fontId="12" fillId="0" borderId="8" xfId="0" applyNumberFormat="1" applyFont="1" applyBorder="1" applyAlignment="1">
      <alignment vertical="center"/>
    </xf>
    <xf numFmtId="0" fontId="12" fillId="0" borderId="0" xfId="0" applyFont="1" applyAlignment="1">
      <alignment horizontal="left" vertical="center" wrapText="1"/>
    </xf>
    <xf numFmtId="4" fontId="12" fillId="0" borderId="0" xfId="0" applyNumberFormat="1" applyFont="1" applyAlignment="1">
      <alignment vertical="center"/>
    </xf>
    <xf numFmtId="0" fontId="15" fillId="0" borderId="0" xfId="0" applyFont="1" applyAlignment="1">
      <alignment horizontal="left" vertical="center"/>
    </xf>
    <xf numFmtId="4" fontId="15" fillId="0" borderId="0" xfId="0" applyNumberFormat="1" applyFont="1" applyAlignment="1">
      <alignment vertical="center"/>
    </xf>
    <xf numFmtId="0" fontId="15" fillId="0" borderId="0" xfId="0" applyFont="1" applyAlignment="1">
      <alignment horizontal="left" vertical="center" wrapText="1"/>
    </xf>
    <xf numFmtId="4" fontId="12" fillId="0" borderId="8" xfId="0" applyNumberFormat="1" applyFont="1" applyBorder="1" applyAlignment="1">
      <alignment vertical="center"/>
    </xf>
    <xf numFmtId="0" fontId="2" fillId="4" borderId="12" xfId="0" applyFont="1" applyFill="1" applyBorder="1" applyAlignment="1">
      <alignment horizontal="center"/>
    </xf>
    <xf numFmtId="0" fontId="0" fillId="5" borderId="0" xfId="0" applyFill="1"/>
    <xf numFmtId="0" fontId="13" fillId="5" borderId="0" xfId="0" applyFont="1" applyFill="1" applyAlignment="1">
      <alignment vertical="center" wrapText="1" readingOrder="1"/>
    </xf>
    <xf numFmtId="0" fontId="14" fillId="5" borderId="0" xfId="0" applyFont="1" applyFill="1" applyAlignment="1">
      <alignment vertical="center" wrapText="1" readingOrder="1"/>
    </xf>
    <xf numFmtId="4" fontId="0" fillId="0" borderId="0" xfId="0" applyNumberFormat="1" applyAlignment="1">
      <alignment vertical="center"/>
    </xf>
    <xf numFmtId="0" fontId="0" fillId="5" borderId="0" xfId="0" applyFill="1" applyAlignment="1">
      <alignment vertical="center"/>
    </xf>
    <xf numFmtId="0" fontId="0" fillId="5" borderId="0" xfId="0" applyFill="1" applyAlignment="1">
      <alignment horizontal="right"/>
    </xf>
    <xf numFmtId="0" fontId="0" fillId="5" borderId="0" xfId="0" applyFill="1" applyAlignment="1">
      <alignment horizontal="left"/>
    </xf>
    <xf numFmtId="40" fontId="0" fillId="0" borderId="0" xfId="0" applyNumberFormat="1" applyAlignment="1">
      <alignment vertical="center"/>
    </xf>
    <xf numFmtId="0" fontId="6" fillId="0" borderId="0" xfId="0" applyFont="1" applyAlignment="1">
      <alignment horizontal="left" vertical="center"/>
    </xf>
    <xf numFmtId="4" fontId="0" fillId="5" borderId="0" xfId="0" applyNumberFormat="1" applyFill="1"/>
    <xf numFmtId="0" fontId="2" fillId="4" borderId="12" xfId="0" applyFont="1" applyFill="1" applyBorder="1" applyAlignment="1">
      <alignment horizontal="right"/>
    </xf>
    <xf numFmtId="39" fontId="17" fillId="4" borderId="12" xfId="0" applyNumberFormat="1" applyFont="1" applyFill="1" applyBorder="1" applyAlignment="1">
      <alignment horizontal="center"/>
    </xf>
    <xf numFmtId="39" fontId="17" fillId="6" borderId="12" xfId="0" applyNumberFormat="1" applyFont="1" applyFill="1" applyBorder="1"/>
    <xf numFmtId="39" fontId="0" fillId="5" borderId="0" xfId="0" applyNumberFormat="1" applyFill="1"/>
    <xf numFmtId="14" fontId="0" fillId="0" borderId="12" xfId="0" applyNumberFormat="1" applyBorder="1"/>
    <xf numFmtId="40" fontId="0" fillId="0" borderId="12" xfId="0" applyNumberFormat="1" applyBorder="1"/>
    <xf numFmtId="40" fontId="0" fillId="0" borderId="0" xfId="0" applyNumberFormat="1"/>
    <xf numFmtId="40" fontId="0" fillId="5" borderId="0" xfId="0" applyNumberFormat="1" applyFill="1"/>
    <xf numFmtId="164" fontId="0" fillId="5" borderId="0" xfId="1" applyFont="1" applyFill="1" applyBorder="1"/>
    <xf numFmtId="14" fontId="0" fillId="0" borderId="12" xfId="0" applyNumberFormat="1" applyBorder="1" applyAlignment="1">
      <alignment horizontal="right"/>
    </xf>
    <xf numFmtId="0" fontId="0" fillId="0" borderId="12" xfId="0" applyBorder="1" applyAlignment="1">
      <alignment horizontal="right"/>
    </xf>
    <xf numFmtId="0" fontId="0" fillId="0" borderId="12" xfId="0" applyBorder="1" applyAlignment="1">
      <alignment horizontal="left" vertical="center" wrapText="1"/>
    </xf>
    <xf numFmtId="0" fontId="0" fillId="0" borderId="12" xfId="0" applyBorder="1" applyAlignment="1">
      <alignment horizontal="left" wrapText="1"/>
    </xf>
    <xf numFmtId="0" fontId="0" fillId="0" borderId="12" xfId="0" applyBorder="1" applyAlignment="1">
      <alignment horizontal="left" vertical="center"/>
    </xf>
    <xf numFmtId="0" fontId="0" fillId="0" borderId="12" xfId="0" applyBorder="1" applyAlignment="1">
      <alignment horizontal="left"/>
    </xf>
    <xf numFmtId="0" fontId="0" fillId="5" borderId="12" xfId="0" applyFill="1" applyBorder="1" applyAlignment="1">
      <alignment horizontal="right"/>
    </xf>
    <xf numFmtId="39" fontId="0" fillId="5" borderId="12" xfId="0" applyNumberFormat="1" applyFill="1" applyBorder="1"/>
    <xf numFmtId="0" fontId="2"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left" vertical="center" wrapText="1"/>
    </xf>
    <xf numFmtId="0" fontId="7" fillId="2" borderId="2" xfId="0" applyFont="1" applyFill="1" applyBorder="1" applyAlignment="1">
      <alignment horizontal="center" vertical="center"/>
    </xf>
    <xf numFmtId="164" fontId="7" fillId="2" borderId="2" xfId="1" applyFont="1" applyFill="1" applyBorder="1" applyAlignment="1">
      <alignment horizontal="center" vertical="center" wrapText="1"/>
    </xf>
    <xf numFmtId="164" fontId="7" fillId="2" borderId="6" xfId="1"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11" fillId="0" borderId="0" xfId="0" applyFont="1" applyAlignment="1">
      <alignment horizontal="left" vertical="center" wrapText="1"/>
    </xf>
    <xf numFmtId="0" fontId="5" fillId="5" borderId="1" xfId="0" applyFont="1" applyFill="1" applyBorder="1" applyAlignment="1">
      <alignment horizontal="center" vertical="center" wrapText="1" readingOrder="1"/>
    </xf>
    <xf numFmtId="0" fontId="5" fillId="5" borderId="0" xfId="0" applyFont="1" applyFill="1" applyAlignment="1">
      <alignment horizontal="center" vertical="center" wrapText="1" readingOrder="1"/>
    </xf>
    <xf numFmtId="0" fontId="4" fillId="5" borderId="1" xfId="0" applyFont="1" applyFill="1" applyBorder="1" applyAlignment="1">
      <alignment horizontal="center" vertical="center" wrapText="1" readingOrder="1"/>
    </xf>
    <xf numFmtId="0" fontId="4" fillId="5" borderId="0" xfId="0" applyFont="1" applyFill="1" applyAlignment="1">
      <alignment horizontal="center" vertical="center" wrapText="1" readingOrder="1"/>
    </xf>
    <xf numFmtId="0" fontId="16" fillId="5" borderId="1" xfId="0" applyFont="1" applyFill="1" applyBorder="1" applyAlignment="1">
      <alignment horizontal="center" vertical="center"/>
    </xf>
    <xf numFmtId="0" fontId="16" fillId="5" borderId="0" xfId="0" applyFont="1" applyFill="1" applyAlignment="1">
      <alignment horizontal="center" vertical="center"/>
    </xf>
    <xf numFmtId="0" fontId="17" fillId="6" borderId="12" xfId="0" applyFont="1" applyFill="1" applyBorder="1" applyAlignment="1">
      <alignment horizontal="center"/>
    </xf>
    <xf numFmtId="0" fontId="18" fillId="5" borderId="1" xfId="0" applyFont="1" applyFill="1" applyBorder="1" applyAlignment="1">
      <alignment horizontal="center" vertical="center" wrapText="1" readingOrder="1"/>
    </xf>
    <xf numFmtId="0" fontId="18" fillId="5" borderId="0" xfId="0" applyFont="1" applyFill="1" applyAlignment="1">
      <alignment horizontal="center" vertical="center" wrapText="1" readingOrder="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68046.1C73694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cid:image001.png@01D68046.1C736940" TargetMode="Externa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114489</xdr:colOff>
      <xdr:row>0</xdr:row>
      <xdr:rowOff>204107</xdr:rowOff>
    </xdr:from>
    <xdr:to>
      <xdr:col>6</xdr:col>
      <xdr:colOff>460738</xdr:colOff>
      <xdr:row>2</xdr:row>
      <xdr:rowOff>4898</xdr:rowOff>
    </xdr:to>
    <xdr:pic>
      <xdr:nvPicPr>
        <xdr:cNvPr id="2" name="Imagen 1" descr="cid:image001.png@01D68046.1C736940">
          <a:extLst>
            <a:ext uri="{FF2B5EF4-FFF2-40B4-BE49-F238E27FC236}">
              <a16:creationId xmlns:a16="http://schemas.microsoft.com/office/drawing/2014/main" id="{2A9EB6F0-B564-48AE-9CC0-C5160EC1FD0E}"/>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536935" y="204107"/>
          <a:ext cx="910946" cy="46073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228601</xdr:colOff>
      <xdr:row>0</xdr:row>
      <xdr:rowOff>144780</xdr:rowOff>
    </xdr:from>
    <xdr:to>
      <xdr:col>3</xdr:col>
      <xdr:colOff>1554481</xdr:colOff>
      <xdr:row>6</xdr:row>
      <xdr:rowOff>49531</xdr:rowOff>
    </xdr:to>
    <xdr:pic>
      <xdr:nvPicPr>
        <xdr:cNvPr id="3" name="Imagen 1" descr="cid:image001.png@01D68046.1C736940">
          <a:extLst>
            <a:ext uri="{FF2B5EF4-FFF2-40B4-BE49-F238E27FC236}">
              <a16:creationId xmlns:a16="http://schemas.microsoft.com/office/drawing/2014/main" id="{C64B15EA-F0F8-448E-9A65-F9900F0978E0}"/>
            </a:ext>
          </a:extLst>
        </xdr:cNvPr>
        <xdr:cNvPicPr/>
      </xdr:nvPicPr>
      <xdr:blipFill rotWithShape="1">
        <a:blip xmlns:r="http://schemas.openxmlformats.org/officeDocument/2006/relationships" r:embed="rId1" r:link="rId2" cstate="print">
          <a:extLst>
            <a:ext uri="{28A0092B-C50C-407E-A947-70E740481C1C}">
              <a14:useLocalDpi xmlns:a14="http://schemas.microsoft.com/office/drawing/2010/main" val="0"/>
            </a:ext>
          </a:extLst>
        </a:blip>
        <a:srcRect l="398" t="8798" r="-398" b="-8798"/>
        <a:stretch>
          <a:fillRect/>
        </a:stretch>
      </xdr:blipFill>
      <xdr:spPr bwMode="auto">
        <a:xfrm>
          <a:off x="2800351" y="144780"/>
          <a:ext cx="1325880" cy="876301"/>
        </a:xfrm>
        <a:prstGeom prst="rect">
          <a:avLst/>
        </a:prstGeom>
        <a:noFill/>
        <a:ln>
          <a:noFill/>
        </a:ln>
      </xdr:spPr>
    </xdr:pic>
    <xdr:clientData/>
  </xdr:twoCellAnchor>
  <xdr:twoCellAnchor editAs="oneCell">
    <xdr:from>
      <xdr:col>0</xdr:col>
      <xdr:colOff>449580</xdr:colOff>
      <xdr:row>124</xdr:row>
      <xdr:rowOff>116204</xdr:rowOff>
    </xdr:from>
    <xdr:to>
      <xdr:col>4</xdr:col>
      <xdr:colOff>487715</xdr:colOff>
      <xdr:row>130</xdr:row>
      <xdr:rowOff>80008</xdr:rowOff>
    </xdr:to>
    <xdr:pic>
      <xdr:nvPicPr>
        <xdr:cNvPr id="4" name="Picture 3">
          <a:extLst>
            <a:ext uri="{FF2B5EF4-FFF2-40B4-BE49-F238E27FC236}">
              <a16:creationId xmlns:a16="http://schemas.microsoft.com/office/drawing/2014/main" id="{757B7128-82A1-43F3-A558-29FABAA804F9}"/>
            </a:ext>
          </a:extLst>
        </xdr:cNvPr>
        <xdr:cNvPicPr>
          <a:picLocks noChangeAspect="1"/>
        </xdr:cNvPicPr>
      </xdr:nvPicPr>
      <xdr:blipFill rotWithShape="1">
        <a:blip xmlns:r="http://schemas.openxmlformats.org/officeDocument/2006/relationships" r:embed="rId3"/>
        <a:srcRect l="6706" t="47577" r="56676" b="36409"/>
        <a:stretch/>
      </xdr:blipFill>
      <xdr:spPr>
        <a:xfrm>
          <a:off x="449580" y="62133479"/>
          <a:ext cx="7172360" cy="9925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german\AppData\Local\Microsoft\Windows\INetCache\Content.Outlook\6HW7TJN7\Ejecucion%20mensual%20Enero%20hasta%20Agsoto%202022%20UE0001.%20version%20O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GEF"/>
      <sheetName val="Ejecucion mensual"/>
      <sheetName val="EJECUCION"/>
      <sheetName val="PRESUPUESTO"/>
      <sheetName val="Hoja3"/>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BE2C4-4534-44EA-AFAE-0F618E153B4C}">
  <sheetPr>
    <tabColor theme="8" tint="0.39997558519241921"/>
  </sheetPr>
  <dimension ref="A1:R102"/>
  <sheetViews>
    <sheetView showGridLines="0" tabSelected="1" zoomScale="140" zoomScaleNormal="140" workbookViewId="0">
      <selection activeCell="H2" sqref="H2"/>
    </sheetView>
  </sheetViews>
  <sheetFormatPr baseColWidth="10" defaultColWidth="13.33203125" defaultRowHeight="12.75" x14ac:dyDescent="0.2"/>
  <cols>
    <col min="1" max="1" width="50.1640625" style="1" customWidth="1"/>
    <col min="2" max="2" width="12" style="1" customWidth="1"/>
    <col min="3" max="3" width="13.1640625" style="1" customWidth="1"/>
    <col min="4" max="4" width="9.83203125" style="1" customWidth="1"/>
    <col min="5" max="5" width="9.6640625" style="1" customWidth="1"/>
    <col min="6" max="6" width="9.83203125" style="1" customWidth="1"/>
    <col min="7" max="7" width="11.5" style="1" customWidth="1"/>
    <col min="8" max="8" width="10.83203125" style="1" customWidth="1"/>
    <col min="9" max="9" width="10.33203125" style="1" customWidth="1"/>
    <col min="10" max="10" width="10.5" style="1" customWidth="1"/>
    <col min="11" max="11" width="11.1640625" style="1" customWidth="1"/>
    <col min="12" max="12" width="10.5" style="1" customWidth="1"/>
    <col min="13" max="13" width="9.6640625" style="1" customWidth="1"/>
    <col min="14" max="14" width="9.83203125" style="1" customWidth="1"/>
    <col min="15" max="15" width="9.1640625" style="1" customWidth="1"/>
    <col min="16" max="16" width="11.1640625" style="1" customWidth="1"/>
    <col min="17" max="16384" width="13.33203125" style="1"/>
  </cols>
  <sheetData>
    <row r="1" spans="1:17" ht="39" customHeight="1" x14ac:dyDescent="0.2">
      <c r="A1" s="38"/>
      <c r="B1" s="38"/>
      <c r="C1" s="38"/>
      <c r="D1" s="38"/>
      <c r="E1" s="38"/>
      <c r="F1" s="38"/>
      <c r="G1" s="38"/>
      <c r="H1" s="38"/>
      <c r="I1" s="38"/>
      <c r="J1" s="38"/>
      <c r="K1" s="38"/>
      <c r="L1" s="38"/>
      <c r="M1" s="38"/>
      <c r="N1" s="38"/>
      <c r="O1" s="38"/>
      <c r="P1" s="38"/>
    </row>
    <row r="2" spans="1:17" x14ac:dyDescent="0.2">
      <c r="A2" s="38"/>
      <c r="B2" s="38"/>
      <c r="C2" s="38"/>
      <c r="D2" s="38"/>
      <c r="E2" s="38"/>
      <c r="F2" s="38"/>
      <c r="G2" s="38"/>
      <c r="H2" s="38"/>
      <c r="I2" s="38"/>
      <c r="J2" s="38"/>
      <c r="K2" s="38"/>
      <c r="L2" s="38"/>
      <c r="M2" s="38"/>
      <c r="N2" s="38"/>
      <c r="O2" s="38"/>
      <c r="P2" s="38"/>
    </row>
    <row r="3" spans="1:17" ht="20.45" customHeight="1" x14ac:dyDescent="0.2">
      <c r="A3" s="73" t="s">
        <v>0</v>
      </c>
      <c r="B3" s="74"/>
      <c r="C3" s="74"/>
      <c r="D3" s="74"/>
      <c r="E3" s="74"/>
      <c r="F3" s="74"/>
      <c r="G3" s="74"/>
      <c r="H3" s="74"/>
      <c r="I3" s="74"/>
      <c r="J3" s="74"/>
      <c r="K3" s="74"/>
      <c r="L3" s="74"/>
      <c r="M3" s="74"/>
      <c r="N3" s="74"/>
      <c r="O3" s="74"/>
      <c r="P3" s="74"/>
    </row>
    <row r="4" spans="1:17" ht="13.15" customHeight="1" x14ac:dyDescent="0.2">
      <c r="A4" s="71" t="s">
        <v>1</v>
      </c>
      <c r="B4" s="72"/>
      <c r="C4" s="72"/>
      <c r="D4" s="72"/>
      <c r="E4" s="72"/>
      <c r="F4" s="72"/>
      <c r="G4" s="72"/>
      <c r="H4" s="72"/>
      <c r="I4" s="72"/>
      <c r="J4" s="72"/>
      <c r="K4" s="72"/>
      <c r="L4" s="72"/>
      <c r="M4" s="72"/>
      <c r="N4" s="72"/>
      <c r="O4" s="72"/>
      <c r="P4" s="72"/>
    </row>
    <row r="5" spans="1:17" ht="13.15" customHeight="1" x14ac:dyDescent="0.2">
      <c r="A5" s="75" t="s">
        <v>121</v>
      </c>
      <c r="B5" s="76"/>
      <c r="C5" s="76"/>
      <c r="D5" s="76"/>
      <c r="E5" s="76"/>
      <c r="F5" s="76"/>
      <c r="G5" s="76"/>
      <c r="H5" s="76"/>
      <c r="I5" s="76"/>
      <c r="J5" s="76"/>
      <c r="K5" s="76"/>
      <c r="L5" s="76"/>
      <c r="M5" s="76"/>
      <c r="N5" s="76"/>
      <c r="O5" s="76"/>
      <c r="P5" s="76"/>
    </row>
    <row r="6" spans="1:17" ht="15.75" customHeight="1" x14ac:dyDescent="0.2">
      <c r="A6" s="71" t="s">
        <v>2</v>
      </c>
      <c r="B6" s="72"/>
      <c r="C6" s="72"/>
      <c r="D6" s="72"/>
      <c r="E6" s="72"/>
      <c r="F6" s="72"/>
      <c r="G6" s="72"/>
      <c r="H6" s="72"/>
      <c r="I6" s="72"/>
      <c r="J6" s="72"/>
      <c r="K6" s="72"/>
      <c r="L6" s="72"/>
      <c r="M6" s="72"/>
      <c r="N6" s="72"/>
      <c r="O6" s="72"/>
      <c r="P6" s="72"/>
    </row>
    <row r="7" spans="1:17" ht="15.75" customHeight="1" x14ac:dyDescent="0.2">
      <c r="A7" s="74" t="s">
        <v>130</v>
      </c>
      <c r="B7" s="74"/>
      <c r="C7" s="74"/>
      <c r="D7" s="74"/>
      <c r="E7" s="74"/>
      <c r="F7" s="74"/>
      <c r="G7" s="74"/>
      <c r="H7" s="74"/>
      <c r="I7" s="74"/>
      <c r="J7" s="74"/>
      <c r="K7" s="74"/>
      <c r="L7" s="74"/>
      <c r="M7" s="74"/>
      <c r="N7" s="74"/>
      <c r="O7" s="74"/>
      <c r="P7" s="74"/>
    </row>
    <row r="8" spans="1:17" ht="15.75" x14ac:dyDescent="0.2">
      <c r="A8" s="71" t="s">
        <v>97</v>
      </c>
      <c r="B8" s="72"/>
      <c r="C8" s="72"/>
      <c r="D8" s="72"/>
      <c r="E8" s="72"/>
      <c r="F8" s="72"/>
      <c r="G8" s="72"/>
      <c r="H8" s="72"/>
      <c r="I8" s="72"/>
      <c r="J8" s="72"/>
      <c r="K8" s="72"/>
      <c r="L8" s="72"/>
      <c r="M8" s="72"/>
      <c r="N8" s="72"/>
      <c r="O8" s="72"/>
      <c r="P8" s="72"/>
    </row>
    <row r="9" spans="1:17" ht="25.5" customHeight="1" x14ac:dyDescent="0.2">
      <c r="A9" s="64" t="s">
        <v>3</v>
      </c>
      <c r="B9" s="65" t="s">
        <v>4</v>
      </c>
      <c r="C9" s="65" t="s">
        <v>5</v>
      </c>
      <c r="D9" s="67" t="s">
        <v>6</v>
      </c>
      <c r="E9" s="68"/>
      <c r="F9" s="68"/>
      <c r="G9" s="68"/>
      <c r="H9" s="68"/>
      <c r="I9" s="68"/>
      <c r="J9" s="68"/>
      <c r="K9" s="68"/>
      <c r="L9" s="68"/>
      <c r="M9" s="68"/>
      <c r="N9" s="68"/>
      <c r="O9" s="68"/>
      <c r="P9" s="69"/>
    </row>
    <row r="10" spans="1:17" x14ac:dyDescent="0.2">
      <c r="A10" s="64"/>
      <c r="B10" s="66"/>
      <c r="C10" s="66"/>
      <c r="D10" s="2" t="s">
        <v>7</v>
      </c>
      <c r="E10" s="2" t="s">
        <v>8</v>
      </c>
      <c r="F10" s="2" t="s">
        <v>9</v>
      </c>
      <c r="G10" s="2" t="s">
        <v>10</v>
      </c>
      <c r="H10" s="3" t="s">
        <v>11</v>
      </c>
      <c r="I10" s="2" t="s">
        <v>12</v>
      </c>
      <c r="J10" s="3" t="s">
        <v>13</v>
      </c>
      <c r="K10" s="2" t="s">
        <v>14</v>
      </c>
      <c r="L10" s="2" t="s">
        <v>15</v>
      </c>
      <c r="M10" s="2" t="s">
        <v>16</v>
      </c>
      <c r="N10" s="2" t="s">
        <v>17</v>
      </c>
      <c r="O10" s="3" t="s">
        <v>18</v>
      </c>
      <c r="P10" s="2" t="s">
        <v>19</v>
      </c>
    </row>
    <row r="11" spans="1:17" x14ac:dyDescent="0.2">
      <c r="A11" s="4" t="s">
        <v>20</v>
      </c>
      <c r="B11" s="26"/>
      <c r="C11" s="26"/>
      <c r="D11" s="26"/>
      <c r="E11" s="26"/>
      <c r="F11" s="26"/>
      <c r="G11" s="26"/>
      <c r="H11" s="26"/>
      <c r="I11" s="26"/>
      <c r="J11" s="26"/>
      <c r="K11" s="26"/>
      <c r="L11" s="26"/>
      <c r="M11" s="26"/>
      <c r="N11" s="26"/>
      <c r="O11" s="26"/>
      <c r="P11" s="26"/>
    </row>
    <row r="12" spans="1:17" x14ac:dyDescent="0.2">
      <c r="A12" s="5" t="s">
        <v>21</v>
      </c>
      <c r="B12" s="28">
        <f t="shared" ref="B12:C12" si="0">B13+B14+B17+B15+B16</f>
        <v>1046867836</v>
      </c>
      <c r="C12" s="28">
        <f t="shared" si="0"/>
        <v>749842337.30999994</v>
      </c>
      <c r="D12" s="28">
        <f t="shared" ref="D12:N12" si="1">D13+D14+D17+D15+D16</f>
        <v>62333043.719999999</v>
      </c>
      <c r="E12" s="28">
        <f t="shared" si="1"/>
        <v>61419223.18</v>
      </c>
      <c r="F12" s="28">
        <f t="shared" si="1"/>
        <v>62260839.68</v>
      </c>
      <c r="G12" s="28">
        <f t="shared" si="1"/>
        <v>64712608.039999999</v>
      </c>
      <c r="H12" s="28">
        <f t="shared" si="1"/>
        <v>0</v>
      </c>
      <c r="I12" s="28">
        <f t="shared" si="1"/>
        <v>0</v>
      </c>
      <c r="J12" s="28">
        <f t="shared" si="1"/>
        <v>0</v>
      </c>
      <c r="K12" s="28">
        <f t="shared" si="1"/>
        <v>0</v>
      </c>
      <c r="L12" s="28">
        <f t="shared" si="1"/>
        <v>0</v>
      </c>
      <c r="M12" s="28">
        <f t="shared" si="1"/>
        <v>0</v>
      </c>
      <c r="N12" s="28">
        <f t="shared" si="1"/>
        <v>0</v>
      </c>
      <c r="O12" s="28">
        <f t="shared" ref="O12" si="2">O13+O14+O17+O15+O16</f>
        <v>0</v>
      </c>
      <c r="P12" s="28">
        <f>P13+P14+P17+P15+P16</f>
        <v>250725714.62</v>
      </c>
    </row>
    <row r="13" spans="1:17" x14ac:dyDescent="0.2">
      <c r="A13" s="7" t="s">
        <v>22</v>
      </c>
      <c r="B13" s="30">
        <v>674668105</v>
      </c>
      <c r="C13" s="30">
        <v>495559586.61000001</v>
      </c>
      <c r="D13" s="30">
        <v>52355946.780000001</v>
      </c>
      <c r="E13" s="30">
        <v>51228787.530000001</v>
      </c>
      <c r="F13" s="30">
        <v>52081845.869999997</v>
      </c>
      <c r="G13" s="30">
        <v>54285274.25</v>
      </c>
      <c r="H13" s="30">
        <v>0</v>
      </c>
      <c r="I13" s="30">
        <v>0</v>
      </c>
      <c r="J13" s="30">
        <v>0</v>
      </c>
      <c r="K13" s="30">
        <v>0</v>
      </c>
      <c r="L13" s="30">
        <v>0</v>
      </c>
      <c r="M13" s="30">
        <v>0</v>
      </c>
      <c r="N13" s="30">
        <v>0</v>
      </c>
      <c r="O13" s="30">
        <v>0</v>
      </c>
      <c r="P13" s="30">
        <f>D13+E13+F13+G13+H13+I13+J13+K13+L13+M13+N13+O13</f>
        <v>209951854.43000001</v>
      </c>
    </row>
    <row r="14" spans="1:17" x14ac:dyDescent="0.2">
      <c r="A14" s="7" t="s">
        <v>23</v>
      </c>
      <c r="B14" s="30">
        <v>278368000</v>
      </c>
      <c r="C14" s="30">
        <v>188434803.25999999</v>
      </c>
      <c r="D14" s="30">
        <v>2289000</v>
      </c>
      <c r="E14" s="30">
        <v>2547538</v>
      </c>
      <c r="F14" s="30">
        <v>2334000</v>
      </c>
      <c r="G14" s="30">
        <v>2383910</v>
      </c>
      <c r="H14" s="30">
        <v>0</v>
      </c>
      <c r="I14" s="30">
        <v>0</v>
      </c>
      <c r="J14" s="30">
        <v>0</v>
      </c>
      <c r="K14" s="30">
        <v>0</v>
      </c>
      <c r="L14" s="30">
        <v>0</v>
      </c>
      <c r="M14" s="30">
        <v>0</v>
      </c>
      <c r="N14" s="30">
        <v>0</v>
      </c>
      <c r="O14" s="30">
        <v>0</v>
      </c>
      <c r="P14" s="30">
        <f t="shared" ref="P14:P37" si="3">D14+E14+F14+G14+H14+I14+J14+K14+L14+M14+N14+O14</f>
        <v>9554448</v>
      </c>
    </row>
    <row r="15" spans="1:17" x14ac:dyDescent="0.2">
      <c r="A15" s="9" t="s">
        <v>24</v>
      </c>
      <c r="B15" s="30">
        <v>0</v>
      </c>
      <c r="C15" s="30">
        <v>0</v>
      </c>
      <c r="D15" s="30">
        <v>0</v>
      </c>
      <c r="E15" s="30">
        <v>0</v>
      </c>
      <c r="F15" s="30">
        <v>0</v>
      </c>
      <c r="G15" s="30">
        <v>0</v>
      </c>
      <c r="H15" s="30">
        <v>0</v>
      </c>
      <c r="I15" s="30">
        <v>0</v>
      </c>
      <c r="J15" s="30">
        <v>0</v>
      </c>
      <c r="K15" s="30">
        <v>0</v>
      </c>
      <c r="L15" s="30">
        <v>0</v>
      </c>
      <c r="M15" s="30">
        <v>0</v>
      </c>
      <c r="N15" s="30">
        <v>0</v>
      </c>
      <c r="O15" s="30">
        <v>0</v>
      </c>
      <c r="P15" s="30">
        <f t="shared" si="3"/>
        <v>0</v>
      </c>
      <c r="Q15" s="10"/>
    </row>
    <row r="16" spans="1:17" x14ac:dyDescent="0.2">
      <c r="A16" s="9" t="s">
        <v>25</v>
      </c>
      <c r="B16" s="30">
        <v>0</v>
      </c>
      <c r="C16" s="30">
        <v>0</v>
      </c>
      <c r="D16" s="30">
        <v>0</v>
      </c>
      <c r="E16" s="30">
        <v>0</v>
      </c>
      <c r="F16" s="30">
        <v>0</v>
      </c>
      <c r="G16" s="30">
        <v>0</v>
      </c>
      <c r="H16" s="30">
        <v>0</v>
      </c>
      <c r="I16" s="30">
        <v>0</v>
      </c>
      <c r="J16" s="30">
        <v>0</v>
      </c>
      <c r="K16" s="30">
        <v>0</v>
      </c>
      <c r="L16" s="30">
        <v>0</v>
      </c>
      <c r="M16" s="30">
        <v>0</v>
      </c>
      <c r="N16" s="30">
        <v>0</v>
      </c>
      <c r="O16" s="30">
        <v>0</v>
      </c>
      <c r="P16" s="30">
        <f t="shared" si="3"/>
        <v>0</v>
      </c>
    </row>
    <row r="17" spans="1:16" x14ac:dyDescent="0.2">
      <c r="A17" s="9" t="s">
        <v>26</v>
      </c>
      <c r="B17" s="30">
        <v>93831731</v>
      </c>
      <c r="C17" s="30">
        <v>65847947.43999999</v>
      </c>
      <c r="D17" s="30">
        <v>7688096.9400000004</v>
      </c>
      <c r="E17" s="30">
        <v>7642897.6499999985</v>
      </c>
      <c r="F17" s="30">
        <v>7844993.8100000005</v>
      </c>
      <c r="G17" s="30">
        <v>8043423.79</v>
      </c>
      <c r="H17" s="30">
        <v>0</v>
      </c>
      <c r="I17" s="30">
        <v>0</v>
      </c>
      <c r="J17" s="30">
        <v>0</v>
      </c>
      <c r="K17" s="30">
        <v>0</v>
      </c>
      <c r="L17" s="30">
        <v>0</v>
      </c>
      <c r="M17" s="30">
        <v>0</v>
      </c>
      <c r="N17" s="30">
        <v>0</v>
      </c>
      <c r="O17" s="30">
        <v>0</v>
      </c>
      <c r="P17" s="30">
        <f t="shared" si="3"/>
        <v>31219412.189999998</v>
      </c>
    </row>
    <row r="18" spans="1:16" x14ac:dyDescent="0.2">
      <c r="A18" s="5" t="s">
        <v>27</v>
      </c>
      <c r="B18" s="28">
        <f t="shared" ref="B18:C18" si="4">B19+B20+B21+B22+B23+B24+B25+B26+B27</f>
        <v>405782114</v>
      </c>
      <c r="C18" s="28">
        <f t="shared" si="4"/>
        <v>322055465.38999999</v>
      </c>
      <c r="D18" s="28">
        <f t="shared" ref="D18:N18" si="5">D19+D20+D21+D22+D23+D24+D25+D26+D27</f>
        <v>9439182.1000000015</v>
      </c>
      <c r="E18" s="28">
        <f t="shared" si="5"/>
        <v>8937219.1199999992</v>
      </c>
      <c r="F18" s="28">
        <f t="shared" si="5"/>
        <v>37048027.289999999</v>
      </c>
      <c r="G18" s="28">
        <f t="shared" si="5"/>
        <v>17164209.040000003</v>
      </c>
      <c r="H18" s="28">
        <f t="shared" si="5"/>
        <v>0</v>
      </c>
      <c r="I18" s="28">
        <f t="shared" si="5"/>
        <v>0</v>
      </c>
      <c r="J18" s="28">
        <f t="shared" si="5"/>
        <v>0</v>
      </c>
      <c r="K18" s="28">
        <f t="shared" si="5"/>
        <v>0</v>
      </c>
      <c r="L18" s="28">
        <f t="shared" si="5"/>
        <v>0</v>
      </c>
      <c r="M18" s="28">
        <f t="shared" si="5"/>
        <v>0</v>
      </c>
      <c r="N18" s="28">
        <f t="shared" si="5"/>
        <v>0</v>
      </c>
      <c r="O18" s="28">
        <f t="shared" ref="O18:P18" si="6">O19+O20+O21+O22+O23+O24+O25+O26+O27</f>
        <v>0</v>
      </c>
      <c r="P18" s="28">
        <f t="shared" si="6"/>
        <v>72588637.549999997</v>
      </c>
    </row>
    <row r="19" spans="1:16" x14ac:dyDescent="0.2">
      <c r="A19" s="7" t="s">
        <v>28</v>
      </c>
      <c r="B19" s="30">
        <v>101406732</v>
      </c>
      <c r="C19" s="30">
        <v>74375195.069999978</v>
      </c>
      <c r="D19" s="30">
        <v>6782913.7700000014</v>
      </c>
      <c r="E19" s="30">
        <v>6700942.3899999997</v>
      </c>
      <c r="F19" s="30">
        <v>6552926.1800000006</v>
      </c>
      <c r="G19" s="30">
        <v>6994754.5899999999</v>
      </c>
      <c r="H19" s="30">
        <v>0</v>
      </c>
      <c r="I19" s="30">
        <v>0</v>
      </c>
      <c r="J19" s="30">
        <v>0</v>
      </c>
      <c r="K19" s="30">
        <v>0</v>
      </c>
      <c r="L19" s="30">
        <v>0</v>
      </c>
      <c r="M19" s="30">
        <v>0</v>
      </c>
      <c r="N19" s="30">
        <v>0</v>
      </c>
      <c r="O19" s="30">
        <v>0</v>
      </c>
      <c r="P19" s="30">
        <f t="shared" si="3"/>
        <v>27031536.93</v>
      </c>
    </row>
    <row r="20" spans="1:16" x14ac:dyDescent="0.2">
      <c r="A20" s="9" t="s">
        <v>29</v>
      </c>
      <c r="B20" s="30">
        <v>19000000</v>
      </c>
      <c r="C20" s="30">
        <v>15473585.260000002</v>
      </c>
      <c r="D20" s="30">
        <v>0</v>
      </c>
      <c r="E20" s="30">
        <v>0</v>
      </c>
      <c r="F20" s="30">
        <v>1742215.03</v>
      </c>
      <c r="G20" s="30">
        <v>1964830.8800000001</v>
      </c>
      <c r="H20" s="30">
        <v>0</v>
      </c>
      <c r="I20" s="30">
        <v>0</v>
      </c>
      <c r="J20" s="30">
        <v>0</v>
      </c>
      <c r="K20" s="30">
        <v>0</v>
      </c>
      <c r="L20" s="30">
        <v>0</v>
      </c>
      <c r="M20" s="30">
        <v>0</v>
      </c>
      <c r="N20" s="30">
        <v>0</v>
      </c>
      <c r="O20" s="30">
        <v>0</v>
      </c>
      <c r="P20" s="30">
        <f t="shared" si="3"/>
        <v>3707045.91</v>
      </c>
    </row>
    <row r="21" spans="1:16" x14ac:dyDescent="0.2">
      <c r="A21" s="7" t="s">
        <v>30</v>
      </c>
      <c r="B21" s="30">
        <v>17100000</v>
      </c>
      <c r="C21" s="30">
        <v>10277800</v>
      </c>
      <c r="D21" s="30">
        <v>0</v>
      </c>
      <c r="E21" s="30">
        <v>100300</v>
      </c>
      <c r="F21" s="30">
        <v>18600</v>
      </c>
      <c r="G21" s="30">
        <v>103300</v>
      </c>
      <c r="H21" s="30">
        <v>0</v>
      </c>
      <c r="I21" s="30">
        <v>0</v>
      </c>
      <c r="J21" s="30">
        <v>0</v>
      </c>
      <c r="K21" s="30">
        <v>0</v>
      </c>
      <c r="L21" s="30">
        <v>0</v>
      </c>
      <c r="M21" s="30">
        <v>0</v>
      </c>
      <c r="N21" s="30">
        <v>0</v>
      </c>
      <c r="O21" s="30">
        <v>0</v>
      </c>
      <c r="P21" s="30">
        <f t="shared" si="3"/>
        <v>222200</v>
      </c>
    </row>
    <row r="22" spans="1:16" x14ac:dyDescent="0.2">
      <c r="A22" s="7" t="s">
        <v>31</v>
      </c>
      <c r="B22" s="30">
        <v>1680000</v>
      </c>
      <c r="C22" s="30">
        <v>1650000</v>
      </c>
      <c r="D22" s="30">
        <v>0</v>
      </c>
      <c r="E22" s="30">
        <v>0</v>
      </c>
      <c r="F22" s="30">
        <v>0</v>
      </c>
      <c r="G22" s="30">
        <v>0</v>
      </c>
      <c r="H22" s="30">
        <v>0</v>
      </c>
      <c r="I22" s="30">
        <v>0</v>
      </c>
      <c r="J22" s="30">
        <v>0</v>
      </c>
      <c r="K22" s="30">
        <v>0</v>
      </c>
      <c r="L22" s="30">
        <v>0</v>
      </c>
      <c r="M22" s="30">
        <v>0</v>
      </c>
      <c r="N22" s="30">
        <v>0</v>
      </c>
      <c r="O22" s="30">
        <v>0</v>
      </c>
      <c r="P22" s="30">
        <f t="shared" si="3"/>
        <v>0</v>
      </c>
    </row>
    <row r="23" spans="1:16" x14ac:dyDescent="0.2">
      <c r="A23" s="7" t="s">
        <v>32</v>
      </c>
      <c r="B23" s="30">
        <v>21540000</v>
      </c>
      <c r="C23" s="30">
        <v>22205197.68</v>
      </c>
      <c r="D23" s="30">
        <v>0</v>
      </c>
      <c r="E23" s="30">
        <v>0</v>
      </c>
      <c r="F23" s="30">
        <v>1036773.37</v>
      </c>
      <c r="G23" s="30">
        <v>59477.9</v>
      </c>
      <c r="H23" s="30">
        <v>0</v>
      </c>
      <c r="I23" s="30">
        <v>0</v>
      </c>
      <c r="J23" s="30">
        <v>0</v>
      </c>
      <c r="K23" s="30">
        <v>0</v>
      </c>
      <c r="L23" s="30">
        <v>0</v>
      </c>
      <c r="M23" s="30">
        <v>0</v>
      </c>
      <c r="N23" s="30">
        <v>0</v>
      </c>
      <c r="O23" s="30">
        <v>0</v>
      </c>
      <c r="P23" s="30">
        <f t="shared" si="3"/>
        <v>1096251.27</v>
      </c>
    </row>
    <row r="24" spans="1:16" x14ac:dyDescent="0.2">
      <c r="A24" s="7" t="s">
        <v>33</v>
      </c>
      <c r="B24" s="30">
        <v>12251000</v>
      </c>
      <c r="C24" s="30">
        <v>7573117.9000000004</v>
      </c>
      <c r="D24" s="30">
        <v>787589.94</v>
      </c>
      <c r="E24" s="30">
        <v>0</v>
      </c>
      <c r="F24" s="30">
        <v>1587375.81</v>
      </c>
      <c r="G24" s="30">
        <v>802916.35</v>
      </c>
      <c r="H24" s="30">
        <v>0</v>
      </c>
      <c r="I24" s="30">
        <v>0</v>
      </c>
      <c r="J24" s="30">
        <v>0</v>
      </c>
      <c r="K24" s="30">
        <v>0</v>
      </c>
      <c r="L24" s="30">
        <v>0</v>
      </c>
      <c r="M24" s="30">
        <v>0</v>
      </c>
      <c r="N24" s="30">
        <v>0</v>
      </c>
      <c r="O24" s="30">
        <v>0</v>
      </c>
      <c r="P24" s="30">
        <f t="shared" si="3"/>
        <v>3177882.1</v>
      </c>
    </row>
    <row r="25" spans="1:16" ht="16.149999999999999" customHeight="1" x14ac:dyDescent="0.2">
      <c r="A25" s="9" t="s">
        <v>34</v>
      </c>
      <c r="B25" s="30">
        <v>76695138</v>
      </c>
      <c r="C25" s="30">
        <v>76171587.850000009</v>
      </c>
      <c r="D25" s="30">
        <v>0</v>
      </c>
      <c r="E25" s="30">
        <v>399378.62</v>
      </c>
      <c r="F25" s="30">
        <v>4528711.01</v>
      </c>
      <c r="G25" s="30">
        <v>3339129.4</v>
      </c>
      <c r="H25" s="30">
        <v>0</v>
      </c>
      <c r="I25" s="30">
        <v>0</v>
      </c>
      <c r="J25" s="30">
        <v>0</v>
      </c>
      <c r="K25" s="30">
        <v>0</v>
      </c>
      <c r="L25" s="30">
        <v>0</v>
      </c>
      <c r="M25" s="30">
        <v>0</v>
      </c>
      <c r="N25" s="30">
        <v>0</v>
      </c>
      <c r="O25" s="30">
        <v>0</v>
      </c>
      <c r="P25" s="30">
        <f t="shared" si="3"/>
        <v>8267219.0299999993</v>
      </c>
    </row>
    <row r="26" spans="1:16" x14ac:dyDescent="0.2">
      <c r="A26" s="9" t="s">
        <v>35</v>
      </c>
      <c r="B26" s="30">
        <v>129790000</v>
      </c>
      <c r="C26" s="30">
        <v>96704901.480000004</v>
      </c>
      <c r="D26" s="30">
        <v>0</v>
      </c>
      <c r="E26" s="30">
        <v>37566</v>
      </c>
      <c r="F26" s="30">
        <v>17461105</v>
      </c>
      <c r="G26" s="30">
        <v>1376477.48</v>
      </c>
      <c r="H26" s="30">
        <v>0</v>
      </c>
      <c r="I26" s="30">
        <v>0</v>
      </c>
      <c r="J26" s="30">
        <v>0</v>
      </c>
      <c r="K26" s="30">
        <v>0</v>
      </c>
      <c r="L26" s="30">
        <v>0</v>
      </c>
      <c r="M26" s="30">
        <v>0</v>
      </c>
      <c r="N26" s="30">
        <v>0</v>
      </c>
      <c r="O26" s="30">
        <v>0</v>
      </c>
      <c r="P26" s="30">
        <f t="shared" si="3"/>
        <v>18875148.48</v>
      </c>
    </row>
    <row r="27" spans="1:16" x14ac:dyDescent="0.2">
      <c r="A27" s="9" t="s">
        <v>36</v>
      </c>
      <c r="B27" s="30">
        <v>26319244</v>
      </c>
      <c r="C27" s="30">
        <v>17624080.150000002</v>
      </c>
      <c r="D27" s="30">
        <v>1868678.39</v>
      </c>
      <c r="E27" s="30">
        <v>1699032.11</v>
      </c>
      <c r="F27" s="30">
        <v>4120320.89</v>
      </c>
      <c r="G27" s="30">
        <v>2523322.44</v>
      </c>
      <c r="H27" s="30">
        <v>0</v>
      </c>
      <c r="I27" s="30">
        <v>0</v>
      </c>
      <c r="J27" s="30">
        <v>0</v>
      </c>
      <c r="K27" s="30">
        <v>0</v>
      </c>
      <c r="L27" s="30">
        <v>0</v>
      </c>
      <c r="M27" s="30">
        <v>0</v>
      </c>
      <c r="N27" s="30">
        <v>0</v>
      </c>
      <c r="O27" s="30">
        <v>0</v>
      </c>
      <c r="P27" s="30">
        <f t="shared" si="3"/>
        <v>10211353.83</v>
      </c>
    </row>
    <row r="28" spans="1:16" x14ac:dyDescent="0.2">
      <c r="A28" s="5" t="s">
        <v>37</v>
      </c>
      <c r="B28" s="28">
        <f t="shared" ref="B28:C28" si="7">B37+B35+B34+B33+B32+B31+B30+B29+B36</f>
        <v>42040000</v>
      </c>
      <c r="C28" s="28">
        <f t="shared" si="7"/>
        <v>34753061.910000004</v>
      </c>
      <c r="D28" s="28">
        <f t="shared" ref="D28:N28" si="8">D37+D35+D34+D33+D32+D31+D30+D29+D36</f>
        <v>168560.99</v>
      </c>
      <c r="E28" s="28">
        <f t="shared" si="8"/>
        <v>2144960.7599999998</v>
      </c>
      <c r="F28" s="28">
        <f t="shared" si="8"/>
        <v>793200.01000000013</v>
      </c>
      <c r="G28" s="28">
        <f t="shared" si="8"/>
        <v>2329738.04</v>
      </c>
      <c r="H28" s="28">
        <f t="shared" si="8"/>
        <v>0</v>
      </c>
      <c r="I28" s="28">
        <f t="shared" si="8"/>
        <v>0</v>
      </c>
      <c r="J28" s="28">
        <f t="shared" si="8"/>
        <v>0</v>
      </c>
      <c r="K28" s="28">
        <f t="shared" si="8"/>
        <v>0</v>
      </c>
      <c r="L28" s="28">
        <f t="shared" si="8"/>
        <v>0</v>
      </c>
      <c r="M28" s="28">
        <f t="shared" si="8"/>
        <v>0</v>
      </c>
      <c r="N28" s="28">
        <f t="shared" si="8"/>
        <v>0</v>
      </c>
      <c r="O28" s="28">
        <f t="shared" ref="O28:P28" si="9">O37+O35+O34+O33+O32+O31+O30+O29+O36</f>
        <v>0</v>
      </c>
      <c r="P28" s="28">
        <f t="shared" si="9"/>
        <v>5436459.7999999998</v>
      </c>
    </row>
    <row r="29" spans="1:16" ht="10.9" customHeight="1" x14ac:dyDescent="0.2">
      <c r="A29" s="31" t="s">
        <v>38</v>
      </c>
      <c r="B29" s="30">
        <v>2200000</v>
      </c>
      <c r="C29" s="30">
        <v>1748069.99</v>
      </c>
      <c r="D29" s="30">
        <v>0</v>
      </c>
      <c r="E29" s="30">
        <v>16461</v>
      </c>
      <c r="F29" s="30">
        <v>33936.800000000003</v>
      </c>
      <c r="G29" s="30">
        <v>551532.19999999995</v>
      </c>
      <c r="H29" s="30">
        <v>0</v>
      </c>
      <c r="I29" s="30">
        <v>0</v>
      </c>
      <c r="J29" s="30">
        <v>0</v>
      </c>
      <c r="K29" s="30">
        <v>0</v>
      </c>
      <c r="L29" s="30">
        <v>0</v>
      </c>
      <c r="M29" s="30">
        <v>0</v>
      </c>
      <c r="N29" s="30">
        <v>0</v>
      </c>
      <c r="O29" s="30">
        <v>0</v>
      </c>
      <c r="P29" s="30">
        <f t="shared" si="3"/>
        <v>601930</v>
      </c>
    </row>
    <row r="30" spans="1:16" ht="10.9" customHeight="1" x14ac:dyDescent="0.2">
      <c r="A30" s="29" t="s">
        <v>39</v>
      </c>
      <c r="B30" s="30">
        <v>2090000</v>
      </c>
      <c r="C30" s="30">
        <v>1442195.27</v>
      </c>
      <c r="D30" s="30">
        <v>0</v>
      </c>
      <c r="E30" s="30">
        <v>0</v>
      </c>
      <c r="F30" s="30">
        <v>15930</v>
      </c>
      <c r="G30" s="30">
        <v>168390.72</v>
      </c>
      <c r="H30" s="30">
        <v>0</v>
      </c>
      <c r="I30" s="30">
        <v>0</v>
      </c>
      <c r="J30" s="30">
        <v>0</v>
      </c>
      <c r="K30" s="30">
        <v>0</v>
      </c>
      <c r="L30" s="30">
        <v>0</v>
      </c>
      <c r="M30" s="30">
        <v>0</v>
      </c>
      <c r="N30" s="30">
        <v>0</v>
      </c>
      <c r="O30" s="30">
        <v>0</v>
      </c>
      <c r="P30" s="30">
        <f t="shared" si="3"/>
        <v>184320.72</v>
      </c>
    </row>
    <row r="31" spans="1:16" ht="10.9" customHeight="1" x14ac:dyDescent="0.2">
      <c r="A31" s="31" t="s">
        <v>40</v>
      </c>
      <c r="B31" s="30">
        <v>4100000</v>
      </c>
      <c r="C31" s="30">
        <v>3047413.7100000004</v>
      </c>
      <c r="D31" s="30">
        <v>0</v>
      </c>
      <c r="E31" s="30">
        <v>890331.24</v>
      </c>
      <c r="F31" s="30">
        <v>157825</v>
      </c>
      <c r="G31" s="30">
        <v>104430</v>
      </c>
      <c r="H31" s="30">
        <v>0</v>
      </c>
      <c r="I31" s="30">
        <v>0</v>
      </c>
      <c r="J31" s="30">
        <v>0</v>
      </c>
      <c r="K31" s="30">
        <v>0</v>
      </c>
      <c r="L31" s="30">
        <v>0</v>
      </c>
      <c r="M31" s="30">
        <v>0</v>
      </c>
      <c r="N31" s="30">
        <v>0</v>
      </c>
      <c r="O31" s="30">
        <v>0</v>
      </c>
      <c r="P31" s="30">
        <f t="shared" si="3"/>
        <v>1152586.24</v>
      </c>
    </row>
    <row r="32" spans="1:16" ht="10.9" customHeight="1" x14ac:dyDescent="0.2">
      <c r="A32" s="29" t="s">
        <v>41</v>
      </c>
      <c r="B32" s="30">
        <v>10000</v>
      </c>
      <c r="C32" s="30">
        <v>100000</v>
      </c>
      <c r="D32" s="30">
        <v>0</v>
      </c>
      <c r="E32" s="30">
        <v>0</v>
      </c>
      <c r="F32" s="30">
        <v>0</v>
      </c>
      <c r="G32" s="30">
        <v>0</v>
      </c>
      <c r="H32" s="30">
        <v>0</v>
      </c>
      <c r="I32" s="30">
        <v>0</v>
      </c>
      <c r="J32" s="30">
        <v>0</v>
      </c>
      <c r="K32" s="30">
        <v>0</v>
      </c>
      <c r="L32" s="30">
        <v>0</v>
      </c>
      <c r="M32" s="30">
        <v>0</v>
      </c>
      <c r="N32" s="30">
        <v>0</v>
      </c>
      <c r="O32" s="30">
        <v>0</v>
      </c>
      <c r="P32" s="30">
        <f t="shared" si="3"/>
        <v>0</v>
      </c>
    </row>
    <row r="33" spans="1:16" ht="10.9" customHeight="1" x14ac:dyDescent="0.2">
      <c r="A33" s="31" t="s">
        <v>42</v>
      </c>
      <c r="B33" s="30">
        <v>440000</v>
      </c>
      <c r="C33" s="30">
        <v>139699.99999999997</v>
      </c>
      <c r="D33" s="30">
        <v>0</v>
      </c>
      <c r="E33" s="30">
        <v>0</v>
      </c>
      <c r="F33" s="30">
        <v>572.16999999999996</v>
      </c>
      <c r="G33" s="30">
        <v>194647.82</v>
      </c>
      <c r="H33" s="30">
        <v>0</v>
      </c>
      <c r="I33" s="30">
        <v>0</v>
      </c>
      <c r="J33" s="30">
        <v>0</v>
      </c>
      <c r="K33" s="30">
        <v>0</v>
      </c>
      <c r="L33" s="30">
        <v>0</v>
      </c>
      <c r="M33" s="30">
        <v>0</v>
      </c>
      <c r="N33" s="30">
        <v>0</v>
      </c>
      <c r="O33" s="30">
        <v>0</v>
      </c>
      <c r="P33" s="30">
        <f t="shared" si="3"/>
        <v>195219.99000000002</v>
      </c>
    </row>
    <row r="34" spans="1:16" ht="10.9" customHeight="1" x14ac:dyDescent="0.2">
      <c r="A34" s="31" t="s">
        <v>43</v>
      </c>
      <c r="B34" s="30">
        <v>550000</v>
      </c>
      <c r="C34" s="30">
        <v>561035.48</v>
      </c>
      <c r="D34" s="30">
        <v>0</v>
      </c>
      <c r="E34" s="30">
        <v>78569.119999999995</v>
      </c>
      <c r="F34" s="30">
        <v>95158.69</v>
      </c>
      <c r="G34" s="30">
        <v>0</v>
      </c>
      <c r="H34" s="30">
        <v>0</v>
      </c>
      <c r="I34" s="30">
        <v>0</v>
      </c>
      <c r="J34" s="30">
        <v>0</v>
      </c>
      <c r="K34" s="30">
        <v>0</v>
      </c>
      <c r="L34" s="30">
        <v>0</v>
      </c>
      <c r="M34" s="30">
        <v>0</v>
      </c>
      <c r="N34" s="30">
        <v>0</v>
      </c>
      <c r="O34" s="30">
        <v>0</v>
      </c>
      <c r="P34" s="30">
        <f t="shared" si="3"/>
        <v>173727.81</v>
      </c>
    </row>
    <row r="35" spans="1:16" ht="10.9" customHeight="1" x14ac:dyDescent="0.2">
      <c r="A35" s="31" t="s">
        <v>44</v>
      </c>
      <c r="B35" s="30">
        <v>21300000</v>
      </c>
      <c r="C35" s="30">
        <v>20052444.710000001</v>
      </c>
      <c r="D35" s="30">
        <v>0</v>
      </c>
      <c r="E35" s="30">
        <v>173155.20000000001</v>
      </c>
      <c r="F35" s="30">
        <v>28846.05</v>
      </c>
      <c r="G35" s="30">
        <v>1125222.5</v>
      </c>
      <c r="H35" s="30">
        <v>0</v>
      </c>
      <c r="I35" s="30">
        <v>0</v>
      </c>
      <c r="J35" s="30">
        <v>0</v>
      </c>
      <c r="K35" s="30">
        <v>0</v>
      </c>
      <c r="L35" s="30">
        <v>0</v>
      </c>
      <c r="M35" s="30">
        <v>0</v>
      </c>
      <c r="N35" s="30">
        <v>0</v>
      </c>
      <c r="O35" s="30">
        <v>0</v>
      </c>
      <c r="P35" s="30">
        <f t="shared" si="3"/>
        <v>1327223.75</v>
      </c>
    </row>
    <row r="36" spans="1:16" ht="10.9" customHeight="1" x14ac:dyDescent="0.2">
      <c r="A36" s="31" t="s">
        <v>45</v>
      </c>
      <c r="B36" s="30">
        <v>0</v>
      </c>
      <c r="C36" s="30">
        <v>0</v>
      </c>
      <c r="D36" s="30">
        <v>0</v>
      </c>
      <c r="E36" s="30">
        <v>0</v>
      </c>
      <c r="F36" s="30">
        <v>0</v>
      </c>
      <c r="G36" s="30">
        <v>0</v>
      </c>
      <c r="H36" s="30">
        <v>0</v>
      </c>
      <c r="I36" s="30">
        <v>0</v>
      </c>
      <c r="J36" s="30">
        <v>0</v>
      </c>
      <c r="K36" s="30">
        <v>0</v>
      </c>
      <c r="L36" s="30">
        <v>0</v>
      </c>
      <c r="M36" s="30">
        <v>0</v>
      </c>
      <c r="N36" s="30">
        <v>0</v>
      </c>
      <c r="O36" s="30">
        <v>0</v>
      </c>
      <c r="P36" s="30">
        <f t="shared" si="3"/>
        <v>0</v>
      </c>
    </row>
    <row r="37" spans="1:16" ht="10.9" customHeight="1" x14ac:dyDescent="0.2">
      <c r="A37" s="29" t="s">
        <v>46</v>
      </c>
      <c r="B37" s="30">
        <v>11350000</v>
      </c>
      <c r="C37" s="30">
        <v>7662202.7499999991</v>
      </c>
      <c r="D37" s="30">
        <v>168560.99</v>
      </c>
      <c r="E37" s="30">
        <v>986444.20000000007</v>
      </c>
      <c r="F37" s="30">
        <v>460931.3000000001</v>
      </c>
      <c r="G37" s="30">
        <v>185514.8</v>
      </c>
      <c r="H37" s="30">
        <v>0</v>
      </c>
      <c r="I37" s="30">
        <v>0</v>
      </c>
      <c r="J37" s="30">
        <v>0</v>
      </c>
      <c r="K37" s="30">
        <v>0</v>
      </c>
      <c r="L37" s="30">
        <v>0</v>
      </c>
      <c r="M37" s="30">
        <v>0</v>
      </c>
      <c r="N37" s="30">
        <v>0</v>
      </c>
      <c r="O37" s="30">
        <v>0</v>
      </c>
      <c r="P37" s="30">
        <f t="shared" si="3"/>
        <v>1801451.29</v>
      </c>
    </row>
    <row r="38" spans="1:16" ht="9.6" customHeight="1" x14ac:dyDescent="0.2">
      <c r="A38" s="27" t="s">
        <v>47</v>
      </c>
      <c r="B38" s="28">
        <f t="shared" ref="B38:C38" si="10">B39+B40+B42+B44+B45+B46+B41+B43</f>
        <v>1148375388</v>
      </c>
      <c r="C38" s="28">
        <f t="shared" si="10"/>
        <v>803057470.67000008</v>
      </c>
      <c r="D38" s="28">
        <f t="shared" ref="D38:N38" si="11">D39+D40+D42+D44+D45+D46+D41+D43</f>
        <v>52278111.359999999</v>
      </c>
      <c r="E38" s="28">
        <f t="shared" si="11"/>
        <v>83819676.159999996</v>
      </c>
      <c r="F38" s="28">
        <f t="shared" si="11"/>
        <v>52559069.240000002</v>
      </c>
      <c r="G38" s="28">
        <f t="shared" si="11"/>
        <v>164661060.56999999</v>
      </c>
      <c r="H38" s="28">
        <f t="shared" si="11"/>
        <v>0</v>
      </c>
      <c r="I38" s="28">
        <f t="shared" si="11"/>
        <v>0</v>
      </c>
      <c r="J38" s="28">
        <f t="shared" si="11"/>
        <v>0</v>
      </c>
      <c r="K38" s="28">
        <f t="shared" si="11"/>
        <v>0</v>
      </c>
      <c r="L38" s="28">
        <f t="shared" si="11"/>
        <v>0</v>
      </c>
      <c r="M38" s="28">
        <f t="shared" si="11"/>
        <v>0</v>
      </c>
      <c r="N38" s="28">
        <f t="shared" si="11"/>
        <v>0</v>
      </c>
      <c r="O38" s="28">
        <f t="shared" ref="O38:P38" si="12">O39+O40+O42+O44+O45+O46+O41+O43</f>
        <v>0</v>
      </c>
      <c r="P38" s="28">
        <f t="shared" si="12"/>
        <v>353317917.33000004</v>
      </c>
    </row>
    <row r="39" spans="1:16" x14ac:dyDescent="0.2">
      <c r="A39" s="31" t="s">
        <v>48</v>
      </c>
      <c r="B39" s="30">
        <v>170621314</v>
      </c>
      <c r="C39" s="30">
        <v>140979301.26999998</v>
      </c>
      <c r="D39" s="30">
        <v>0</v>
      </c>
      <c r="E39" s="30">
        <v>13409146.18</v>
      </c>
      <c r="F39" s="30">
        <v>200000</v>
      </c>
      <c r="G39" s="30">
        <v>24032866.550000001</v>
      </c>
      <c r="H39" s="30">
        <v>0</v>
      </c>
      <c r="I39" s="30">
        <v>0</v>
      </c>
      <c r="J39" s="30">
        <v>0</v>
      </c>
      <c r="K39" s="30">
        <v>0</v>
      </c>
      <c r="L39" s="30">
        <v>0</v>
      </c>
      <c r="M39" s="30">
        <v>0</v>
      </c>
      <c r="N39" s="30">
        <v>0</v>
      </c>
      <c r="O39" s="30">
        <v>0</v>
      </c>
      <c r="P39" s="30">
        <f t="shared" ref="P39:P75" si="13">D39+E39+F39+G39+H39+I39+J39+K39+L39+M39+N39+O39</f>
        <v>37642012.730000004</v>
      </c>
    </row>
    <row r="40" spans="1:16" ht="16.5" x14ac:dyDescent="0.2">
      <c r="A40" s="31" t="s">
        <v>49</v>
      </c>
      <c r="B40" s="30">
        <v>560856474</v>
      </c>
      <c r="C40" s="30">
        <v>383945939.20000005</v>
      </c>
      <c r="D40" s="30">
        <v>38399633.700000003</v>
      </c>
      <c r="E40" s="30">
        <v>38399633.700000003</v>
      </c>
      <c r="F40" s="30">
        <v>2759167</v>
      </c>
      <c r="G40" s="30">
        <v>97352100.400000006</v>
      </c>
      <c r="H40" s="30">
        <v>0</v>
      </c>
      <c r="I40" s="30">
        <v>0</v>
      </c>
      <c r="J40" s="30">
        <v>0</v>
      </c>
      <c r="K40" s="30">
        <v>0</v>
      </c>
      <c r="L40" s="30">
        <v>0</v>
      </c>
      <c r="M40" s="30">
        <v>0</v>
      </c>
      <c r="N40" s="30">
        <v>0</v>
      </c>
      <c r="O40" s="30">
        <v>0</v>
      </c>
      <c r="P40" s="30">
        <f t="shared" si="13"/>
        <v>176910534.80000001</v>
      </c>
    </row>
    <row r="41" spans="1:16" ht="16.5" x14ac:dyDescent="0.2">
      <c r="A41" s="31" t="s">
        <v>50</v>
      </c>
      <c r="B41" s="30">
        <v>0</v>
      </c>
      <c r="C41" s="30">
        <v>0</v>
      </c>
      <c r="D41" s="30">
        <v>0</v>
      </c>
      <c r="E41" s="30">
        <v>0</v>
      </c>
      <c r="F41" s="30">
        <v>0</v>
      </c>
      <c r="G41" s="30">
        <v>0</v>
      </c>
      <c r="H41" s="30">
        <v>0</v>
      </c>
      <c r="I41" s="30">
        <v>0</v>
      </c>
      <c r="J41" s="30">
        <v>0</v>
      </c>
      <c r="K41" s="30">
        <v>0</v>
      </c>
      <c r="L41" s="30">
        <v>0</v>
      </c>
      <c r="M41" s="30">
        <v>0</v>
      </c>
      <c r="N41" s="30">
        <v>0</v>
      </c>
      <c r="O41" s="30">
        <v>0</v>
      </c>
      <c r="P41" s="30">
        <f t="shared" si="13"/>
        <v>0</v>
      </c>
    </row>
    <row r="42" spans="1:16" ht="16.5" x14ac:dyDescent="0.2">
      <c r="A42" s="31" t="s">
        <v>51</v>
      </c>
      <c r="B42" s="30">
        <v>169657636</v>
      </c>
      <c r="C42" s="30">
        <v>116568596</v>
      </c>
      <c r="D42" s="30">
        <v>13272260</v>
      </c>
      <c r="E42" s="30">
        <v>13272260</v>
      </c>
      <c r="F42" s="30">
        <v>13272260</v>
      </c>
      <c r="G42" s="30">
        <v>13272260</v>
      </c>
      <c r="H42" s="30">
        <v>0</v>
      </c>
      <c r="I42" s="30">
        <v>0</v>
      </c>
      <c r="J42" s="30">
        <v>0</v>
      </c>
      <c r="K42" s="30">
        <v>0</v>
      </c>
      <c r="L42" s="30">
        <v>0</v>
      </c>
      <c r="M42" s="30">
        <v>0</v>
      </c>
      <c r="N42" s="30">
        <v>0</v>
      </c>
      <c r="O42" s="30">
        <v>0</v>
      </c>
      <c r="P42" s="30">
        <f t="shared" si="13"/>
        <v>53089040</v>
      </c>
    </row>
    <row r="43" spans="1:16" ht="16.5" x14ac:dyDescent="0.2">
      <c r="A43" s="31" t="s">
        <v>52</v>
      </c>
      <c r="B43" s="30">
        <v>0</v>
      </c>
      <c r="C43" s="30">
        <v>0</v>
      </c>
      <c r="D43" s="30">
        <v>0</v>
      </c>
      <c r="E43" s="30">
        <v>0</v>
      </c>
      <c r="F43" s="30">
        <v>0</v>
      </c>
      <c r="G43" s="30">
        <v>0</v>
      </c>
      <c r="H43" s="30">
        <v>0</v>
      </c>
      <c r="I43" s="30">
        <v>0</v>
      </c>
      <c r="J43" s="30">
        <v>0</v>
      </c>
      <c r="K43" s="30">
        <v>0</v>
      </c>
      <c r="L43" s="30">
        <v>0</v>
      </c>
      <c r="M43" s="30">
        <v>0</v>
      </c>
      <c r="N43" s="30">
        <v>0</v>
      </c>
      <c r="O43" s="30">
        <v>0</v>
      </c>
      <c r="P43" s="30">
        <f t="shared" si="13"/>
        <v>0</v>
      </c>
    </row>
    <row r="44" spans="1:16" x14ac:dyDescent="0.2">
      <c r="A44" s="7" t="s">
        <v>53</v>
      </c>
      <c r="B44" s="30">
        <v>0</v>
      </c>
      <c r="C44" s="30">
        <v>0</v>
      </c>
      <c r="D44" s="30">
        <v>0</v>
      </c>
      <c r="E44" s="30">
        <v>0</v>
      </c>
      <c r="F44" s="30">
        <v>0</v>
      </c>
      <c r="G44" s="30">
        <v>0</v>
      </c>
      <c r="H44" s="30">
        <v>0</v>
      </c>
      <c r="I44" s="30">
        <v>0</v>
      </c>
      <c r="J44" s="30">
        <v>0</v>
      </c>
      <c r="K44" s="30">
        <v>0</v>
      </c>
      <c r="L44" s="30">
        <v>0</v>
      </c>
      <c r="M44" s="30">
        <v>0</v>
      </c>
      <c r="N44" s="30">
        <v>0</v>
      </c>
      <c r="O44" s="30">
        <v>0</v>
      </c>
      <c r="P44" s="30">
        <f t="shared" si="13"/>
        <v>0</v>
      </c>
    </row>
    <row r="45" spans="1:16" x14ac:dyDescent="0.2">
      <c r="A45" s="9" t="s">
        <v>54</v>
      </c>
      <c r="B45" s="30">
        <v>11556832</v>
      </c>
      <c r="C45" s="30">
        <v>5772</v>
      </c>
      <c r="D45" s="30">
        <v>0</v>
      </c>
      <c r="E45" s="30">
        <v>0</v>
      </c>
      <c r="F45" s="30">
        <v>0</v>
      </c>
      <c r="G45" s="30">
        <v>11551060</v>
      </c>
      <c r="H45" s="30">
        <v>0</v>
      </c>
      <c r="I45" s="30">
        <v>0</v>
      </c>
      <c r="J45" s="30">
        <v>0</v>
      </c>
      <c r="K45" s="30">
        <v>0</v>
      </c>
      <c r="L45" s="30">
        <v>0</v>
      </c>
      <c r="M45" s="30">
        <v>0</v>
      </c>
      <c r="N45" s="30">
        <v>0</v>
      </c>
      <c r="O45" s="30">
        <v>0</v>
      </c>
      <c r="P45" s="30">
        <f t="shared" si="13"/>
        <v>11551060</v>
      </c>
    </row>
    <row r="46" spans="1:16" ht="16.5" x14ac:dyDescent="0.2">
      <c r="A46" s="9" t="s">
        <v>55</v>
      </c>
      <c r="B46" s="30">
        <v>235683132</v>
      </c>
      <c r="C46" s="30">
        <v>161557862.19999999</v>
      </c>
      <c r="D46" s="30">
        <v>606217.65999999992</v>
      </c>
      <c r="E46" s="30">
        <v>18738636.280000001</v>
      </c>
      <c r="F46" s="30">
        <v>36327642.240000002</v>
      </c>
      <c r="G46" s="30">
        <v>18452773.620000001</v>
      </c>
      <c r="H46" s="30">
        <v>0</v>
      </c>
      <c r="I46" s="30">
        <v>0</v>
      </c>
      <c r="J46" s="30">
        <v>0</v>
      </c>
      <c r="K46" s="30">
        <v>0</v>
      </c>
      <c r="L46" s="30">
        <v>0</v>
      </c>
      <c r="M46" s="30">
        <v>0</v>
      </c>
      <c r="N46" s="30">
        <v>0</v>
      </c>
      <c r="O46" s="30">
        <v>0</v>
      </c>
      <c r="P46" s="30">
        <f t="shared" si="13"/>
        <v>74125269.800000012</v>
      </c>
    </row>
    <row r="47" spans="1:16" s="12" customFormat="1" ht="15" x14ac:dyDescent="0.2">
      <c r="A47" s="5" t="s">
        <v>56</v>
      </c>
      <c r="B47" s="28">
        <f t="shared" ref="B47:C47" si="14">SUM(B48:B53)</f>
        <v>57641337</v>
      </c>
      <c r="C47" s="28">
        <f t="shared" si="14"/>
        <v>22641337</v>
      </c>
      <c r="D47" s="28">
        <f t="shared" ref="D47:N47" si="15">SUM(D48:D53)</f>
        <v>0</v>
      </c>
      <c r="E47" s="28">
        <f t="shared" si="15"/>
        <v>24000000</v>
      </c>
      <c r="F47" s="28">
        <f t="shared" si="15"/>
        <v>0</v>
      </c>
      <c r="G47" s="28">
        <f t="shared" si="15"/>
        <v>14935599</v>
      </c>
      <c r="H47" s="28">
        <f t="shared" si="15"/>
        <v>0</v>
      </c>
      <c r="I47" s="28">
        <f t="shared" si="15"/>
        <v>0</v>
      </c>
      <c r="J47" s="28">
        <f t="shared" si="15"/>
        <v>0</v>
      </c>
      <c r="K47" s="28">
        <f t="shared" si="15"/>
        <v>0</v>
      </c>
      <c r="L47" s="28">
        <f t="shared" si="15"/>
        <v>0</v>
      </c>
      <c r="M47" s="28">
        <f t="shared" si="15"/>
        <v>0</v>
      </c>
      <c r="N47" s="28">
        <f t="shared" si="15"/>
        <v>0</v>
      </c>
      <c r="O47" s="28">
        <f t="shared" ref="O47:P47" si="16">SUM(O48:O53)</f>
        <v>0</v>
      </c>
      <c r="P47" s="28">
        <f t="shared" si="16"/>
        <v>38935599</v>
      </c>
    </row>
    <row r="48" spans="1:16" x14ac:dyDescent="0.2">
      <c r="A48" s="9" t="s">
        <v>57</v>
      </c>
      <c r="B48" s="30">
        <v>0</v>
      </c>
      <c r="C48" s="30">
        <v>0</v>
      </c>
      <c r="D48" s="30">
        <v>0</v>
      </c>
      <c r="E48" s="30">
        <v>0</v>
      </c>
      <c r="F48" s="30">
        <v>0</v>
      </c>
      <c r="G48" s="30">
        <v>0</v>
      </c>
      <c r="H48" s="30">
        <v>0</v>
      </c>
      <c r="I48" s="30">
        <v>0</v>
      </c>
      <c r="J48" s="30">
        <v>0</v>
      </c>
      <c r="K48" s="30">
        <v>0</v>
      </c>
      <c r="L48" s="30">
        <v>0</v>
      </c>
      <c r="M48" s="30">
        <v>0</v>
      </c>
      <c r="N48" s="30">
        <v>0</v>
      </c>
      <c r="O48" s="30">
        <v>0</v>
      </c>
      <c r="P48" s="30">
        <f t="shared" si="13"/>
        <v>0</v>
      </c>
    </row>
    <row r="49" spans="1:16" x14ac:dyDescent="0.2">
      <c r="A49" s="9" t="s">
        <v>58</v>
      </c>
      <c r="B49" s="30">
        <v>57641337</v>
      </c>
      <c r="C49" s="30">
        <v>22641337</v>
      </c>
      <c r="D49" s="30">
        <v>0</v>
      </c>
      <c r="E49" s="30">
        <v>24000000</v>
      </c>
      <c r="F49" s="30">
        <v>0</v>
      </c>
      <c r="G49" s="30">
        <v>14935599</v>
      </c>
      <c r="H49" s="30">
        <v>0</v>
      </c>
      <c r="I49" s="30">
        <v>0</v>
      </c>
      <c r="J49" s="30">
        <v>0</v>
      </c>
      <c r="K49" s="30">
        <v>0</v>
      </c>
      <c r="L49" s="30">
        <v>0</v>
      </c>
      <c r="M49" s="30">
        <v>0</v>
      </c>
      <c r="N49" s="30">
        <v>0</v>
      </c>
      <c r="O49" s="30">
        <v>0</v>
      </c>
      <c r="P49" s="30">
        <f t="shared" si="13"/>
        <v>38935599</v>
      </c>
    </row>
    <row r="50" spans="1:16" ht="16.5" x14ac:dyDescent="0.2">
      <c r="A50" s="9" t="s">
        <v>59</v>
      </c>
      <c r="B50" s="30">
        <v>0</v>
      </c>
      <c r="C50" s="30">
        <v>0</v>
      </c>
      <c r="D50" s="30">
        <v>0</v>
      </c>
      <c r="E50" s="30">
        <v>0</v>
      </c>
      <c r="F50" s="30">
        <v>0</v>
      </c>
      <c r="G50" s="30">
        <v>0</v>
      </c>
      <c r="H50" s="30">
        <v>0</v>
      </c>
      <c r="I50" s="30">
        <v>0</v>
      </c>
      <c r="J50" s="30">
        <v>0</v>
      </c>
      <c r="K50" s="30">
        <v>0</v>
      </c>
      <c r="L50" s="30">
        <v>0</v>
      </c>
      <c r="M50" s="30">
        <v>0</v>
      </c>
      <c r="N50" s="30">
        <v>0</v>
      </c>
      <c r="O50" s="30">
        <v>0</v>
      </c>
      <c r="P50" s="30">
        <f t="shared" si="13"/>
        <v>0</v>
      </c>
    </row>
    <row r="51" spans="1:16" ht="16.5" x14ac:dyDescent="0.2">
      <c r="A51" s="9" t="s">
        <v>60</v>
      </c>
      <c r="B51" s="30">
        <v>0</v>
      </c>
      <c r="C51" s="30">
        <v>0</v>
      </c>
      <c r="D51" s="30">
        <v>0</v>
      </c>
      <c r="E51" s="30">
        <v>0</v>
      </c>
      <c r="F51" s="30">
        <v>0</v>
      </c>
      <c r="G51" s="30">
        <v>0</v>
      </c>
      <c r="H51" s="30">
        <v>0</v>
      </c>
      <c r="I51" s="30">
        <v>0</v>
      </c>
      <c r="J51" s="30">
        <v>0</v>
      </c>
      <c r="K51" s="30">
        <v>0</v>
      </c>
      <c r="L51" s="30">
        <v>0</v>
      </c>
      <c r="M51" s="30">
        <v>0</v>
      </c>
      <c r="N51" s="30">
        <v>0</v>
      </c>
      <c r="O51" s="30">
        <v>0</v>
      </c>
      <c r="P51" s="30">
        <f t="shared" si="13"/>
        <v>0</v>
      </c>
    </row>
    <row r="52" spans="1:16" x14ac:dyDescent="0.2">
      <c r="A52" s="9" t="s">
        <v>61</v>
      </c>
      <c r="B52" s="30">
        <v>0</v>
      </c>
      <c r="C52" s="30">
        <v>0</v>
      </c>
      <c r="D52" s="30">
        <v>0</v>
      </c>
      <c r="E52" s="30">
        <v>0</v>
      </c>
      <c r="F52" s="30">
        <v>0</v>
      </c>
      <c r="G52" s="30">
        <v>0</v>
      </c>
      <c r="H52" s="30">
        <v>0</v>
      </c>
      <c r="I52" s="30">
        <v>0</v>
      </c>
      <c r="J52" s="30">
        <v>0</v>
      </c>
      <c r="K52" s="30">
        <v>0</v>
      </c>
      <c r="L52" s="30">
        <v>0</v>
      </c>
      <c r="M52" s="30">
        <v>0</v>
      </c>
      <c r="N52" s="30">
        <v>0</v>
      </c>
      <c r="O52" s="30">
        <v>0</v>
      </c>
      <c r="P52" s="30">
        <f t="shared" si="13"/>
        <v>0</v>
      </c>
    </row>
    <row r="53" spans="1:16" x14ac:dyDescent="0.2">
      <c r="A53" s="9" t="s">
        <v>62</v>
      </c>
      <c r="B53" s="30">
        <v>0</v>
      </c>
      <c r="C53" s="30">
        <v>0</v>
      </c>
      <c r="D53" s="30">
        <v>0</v>
      </c>
      <c r="E53" s="30">
        <v>0</v>
      </c>
      <c r="F53" s="30">
        <v>0</v>
      </c>
      <c r="G53" s="30">
        <v>0</v>
      </c>
      <c r="H53" s="30">
        <v>0</v>
      </c>
      <c r="I53" s="30">
        <v>0</v>
      </c>
      <c r="J53" s="30">
        <v>0</v>
      </c>
      <c r="K53" s="30">
        <v>0</v>
      </c>
      <c r="L53" s="30">
        <v>0</v>
      </c>
      <c r="M53" s="30">
        <v>0</v>
      </c>
      <c r="N53" s="30">
        <v>0</v>
      </c>
      <c r="O53" s="30">
        <v>0</v>
      </c>
      <c r="P53" s="30">
        <f t="shared" si="13"/>
        <v>0</v>
      </c>
    </row>
    <row r="54" spans="1:16" ht="16.149999999999999" customHeight="1" x14ac:dyDescent="0.2">
      <c r="A54" s="5" t="s">
        <v>63</v>
      </c>
      <c r="B54" s="28">
        <f t="shared" ref="B54:H54" si="17">B55+B56+B58+B59+B60+B62+B57+B63+B61</f>
        <v>113200000</v>
      </c>
      <c r="C54" s="28">
        <f t="shared" si="17"/>
        <v>35106138.490000002</v>
      </c>
      <c r="D54" s="28">
        <f t="shared" si="17"/>
        <v>0</v>
      </c>
      <c r="E54" s="28">
        <f t="shared" si="17"/>
        <v>54634</v>
      </c>
      <c r="F54" s="28">
        <f t="shared" si="17"/>
        <v>581284.24</v>
      </c>
      <c r="G54" s="28">
        <f t="shared" si="17"/>
        <v>747943</v>
      </c>
      <c r="H54" s="28">
        <f t="shared" si="17"/>
        <v>0</v>
      </c>
      <c r="I54" s="28">
        <f t="shared" ref="I54:N54" si="18">I55+I56+I58+I59+I60+I62+I57+I63+I61</f>
        <v>0</v>
      </c>
      <c r="J54" s="28">
        <f t="shared" si="18"/>
        <v>0</v>
      </c>
      <c r="K54" s="28">
        <f t="shared" si="18"/>
        <v>0</v>
      </c>
      <c r="L54" s="28">
        <f t="shared" si="18"/>
        <v>0</v>
      </c>
      <c r="M54" s="28">
        <f t="shared" si="18"/>
        <v>0</v>
      </c>
      <c r="N54" s="28">
        <f t="shared" si="18"/>
        <v>0</v>
      </c>
      <c r="O54" s="28">
        <f t="shared" ref="O54:P54" si="19">O55+O56+O58+O59+O60+O62+O57+O63+O61</f>
        <v>0</v>
      </c>
      <c r="P54" s="28">
        <f t="shared" si="19"/>
        <v>1383861.24</v>
      </c>
    </row>
    <row r="55" spans="1:16" ht="10.9" customHeight="1" x14ac:dyDescent="0.2">
      <c r="A55" s="7" t="s">
        <v>64</v>
      </c>
      <c r="B55" s="30">
        <v>7300000</v>
      </c>
      <c r="C55" s="30">
        <v>14395277.380000001</v>
      </c>
      <c r="D55" s="30">
        <v>0</v>
      </c>
      <c r="E55" s="30">
        <v>49560</v>
      </c>
      <c r="F55" s="30">
        <v>431264.04000000004</v>
      </c>
      <c r="G55" s="30">
        <v>381140</v>
      </c>
      <c r="H55" s="30">
        <v>0</v>
      </c>
      <c r="I55" s="30">
        <v>0</v>
      </c>
      <c r="J55" s="30">
        <v>0</v>
      </c>
      <c r="K55" s="30">
        <v>0</v>
      </c>
      <c r="L55" s="30">
        <v>0</v>
      </c>
      <c r="M55" s="30">
        <v>0</v>
      </c>
      <c r="N55" s="30">
        <v>0</v>
      </c>
      <c r="O55" s="30">
        <v>0</v>
      </c>
      <c r="P55" s="30">
        <f t="shared" ref="P55:P60" si="20">D55+E55+F55+G55+H55+I55+J55+K55+L55+M55+N55+O55</f>
        <v>861964.04</v>
      </c>
    </row>
    <row r="56" spans="1:16" ht="10.9" customHeight="1" x14ac:dyDescent="0.2">
      <c r="A56" s="9" t="s">
        <v>65</v>
      </c>
      <c r="B56" s="30">
        <v>4800000</v>
      </c>
      <c r="C56" s="30">
        <v>3431777.4000000004</v>
      </c>
      <c r="D56" s="30">
        <v>0</v>
      </c>
      <c r="E56" s="30">
        <v>0</v>
      </c>
      <c r="F56" s="30">
        <v>68222.600000000006</v>
      </c>
      <c r="G56" s="30">
        <v>0</v>
      </c>
      <c r="H56" s="30">
        <v>0</v>
      </c>
      <c r="I56" s="30">
        <v>0</v>
      </c>
      <c r="J56" s="30">
        <v>0</v>
      </c>
      <c r="K56" s="30">
        <v>0</v>
      </c>
      <c r="L56" s="30">
        <v>0</v>
      </c>
      <c r="M56" s="30">
        <v>0</v>
      </c>
      <c r="N56" s="30">
        <v>0</v>
      </c>
      <c r="O56" s="30">
        <v>0</v>
      </c>
      <c r="P56" s="30">
        <f t="shared" si="20"/>
        <v>68222.600000000006</v>
      </c>
    </row>
    <row r="57" spans="1:16" ht="10.9" customHeight="1" x14ac:dyDescent="0.2">
      <c r="A57" s="9" t="s">
        <v>66</v>
      </c>
      <c r="B57" s="30">
        <v>50000</v>
      </c>
      <c r="C57" s="30">
        <v>50000</v>
      </c>
      <c r="D57" s="30">
        <v>0</v>
      </c>
      <c r="E57" s="30">
        <v>0</v>
      </c>
      <c r="F57" s="30">
        <v>0</v>
      </c>
      <c r="G57" s="30">
        <v>0</v>
      </c>
      <c r="H57" s="30">
        <v>0</v>
      </c>
      <c r="I57" s="30">
        <v>0</v>
      </c>
      <c r="J57" s="30">
        <v>0</v>
      </c>
      <c r="K57" s="30">
        <v>0</v>
      </c>
      <c r="L57" s="30">
        <v>0</v>
      </c>
      <c r="M57" s="30">
        <v>0</v>
      </c>
      <c r="N57" s="30">
        <v>0</v>
      </c>
      <c r="O57" s="30">
        <v>0</v>
      </c>
      <c r="P57" s="30">
        <f t="shared" si="20"/>
        <v>0</v>
      </c>
    </row>
    <row r="58" spans="1:16" ht="10.9" customHeight="1" x14ac:dyDescent="0.2">
      <c r="A58" s="9" t="s">
        <v>67</v>
      </c>
      <c r="B58" s="30">
        <v>50000</v>
      </c>
      <c r="C58" s="30">
        <v>59005.5</v>
      </c>
      <c r="D58" s="30">
        <v>0</v>
      </c>
      <c r="E58" s="30">
        <v>0</v>
      </c>
      <c r="F58" s="30">
        <v>7994.5</v>
      </c>
      <c r="G58" s="30">
        <v>0</v>
      </c>
      <c r="H58" s="30">
        <v>0</v>
      </c>
      <c r="I58" s="30">
        <v>0</v>
      </c>
      <c r="J58" s="30">
        <v>0</v>
      </c>
      <c r="K58" s="30">
        <v>0</v>
      </c>
      <c r="L58" s="30">
        <v>0</v>
      </c>
      <c r="M58" s="30">
        <v>0</v>
      </c>
      <c r="N58" s="30">
        <v>0</v>
      </c>
      <c r="O58" s="30">
        <v>0</v>
      </c>
      <c r="P58" s="30">
        <f t="shared" si="20"/>
        <v>7994.5</v>
      </c>
    </row>
    <row r="59" spans="1:16" ht="10.9" customHeight="1" x14ac:dyDescent="0.2">
      <c r="A59" s="9" t="s">
        <v>68</v>
      </c>
      <c r="B59" s="30">
        <v>100800000</v>
      </c>
      <c r="C59" s="30">
        <v>16950078.210000001</v>
      </c>
      <c r="D59" s="30">
        <v>0</v>
      </c>
      <c r="E59" s="30">
        <v>5074</v>
      </c>
      <c r="F59" s="30">
        <v>73803.100000000006</v>
      </c>
      <c r="G59" s="30">
        <v>366803</v>
      </c>
      <c r="H59" s="30">
        <v>0</v>
      </c>
      <c r="I59" s="30">
        <v>0</v>
      </c>
      <c r="J59" s="30">
        <v>0</v>
      </c>
      <c r="K59" s="30">
        <v>0</v>
      </c>
      <c r="L59" s="30">
        <v>0</v>
      </c>
      <c r="M59" s="30">
        <v>0</v>
      </c>
      <c r="N59" s="30">
        <v>0</v>
      </c>
      <c r="O59" s="30">
        <v>0</v>
      </c>
      <c r="P59" s="30">
        <f t="shared" si="20"/>
        <v>445680.1</v>
      </c>
    </row>
    <row r="60" spans="1:16" ht="10.9" customHeight="1" x14ac:dyDescent="0.2">
      <c r="A60" s="9" t="s">
        <v>69</v>
      </c>
      <c r="B60" s="30">
        <v>100000</v>
      </c>
      <c r="C60" s="30">
        <v>120000</v>
      </c>
      <c r="D60" s="30">
        <v>0</v>
      </c>
      <c r="E60" s="30">
        <v>0</v>
      </c>
      <c r="F60" s="30">
        <v>0</v>
      </c>
      <c r="G60" s="30">
        <v>0</v>
      </c>
      <c r="H60" s="30">
        <v>0</v>
      </c>
      <c r="I60" s="30">
        <v>0</v>
      </c>
      <c r="J60" s="30">
        <v>0</v>
      </c>
      <c r="K60" s="30">
        <v>0</v>
      </c>
      <c r="L60" s="30">
        <v>0</v>
      </c>
      <c r="M60" s="30">
        <v>0</v>
      </c>
      <c r="N60" s="30">
        <v>0</v>
      </c>
      <c r="O60" s="30">
        <v>0</v>
      </c>
      <c r="P60" s="30">
        <f t="shared" si="20"/>
        <v>0</v>
      </c>
    </row>
    <row r="61" spans="1:16" ht="10.9" customHeight="1" x14ac:dyDescent="0.2">
      <c r="A61" s="7" t="s">
        <v>70</v>
      </c>
      <c r="B61" s="30">
        <v>0</v>
      </c>
      <c r="C61" s="30">
        <v>0</v>
      </c>
      <c r="D61" s="30">
        <v>0</v>
      </c>
      <c r="E61" s="30">
        <v>0</v>
      </c>
      <c r="F61" s="30">
        <v>0</v>
      </c>
      <c r="G61" s="30">
        <v>0</v>
      </c>
      <c r="H61" s="30">
        <v>0</v>
      </c>
      <c r="I61" s="30">
        <v>0</v>
      </c>
      <c r="J61" s="30">
        <v>0</v>
      </c>
      <c r="K61" s="30">
        <v>0</v>
      </c>
      <c r="L61" s="30">
        <v>0</v>
      </c>
      <c r="M61" s="30">
        <v>0</v>
      </c>
      <c r="N61" s="30">
        <v>0</v>
      </c>
      <c r="O61" s="30">
        <v>0</v>
      </c>
      <c r="P61" s="30">
        <f t="shared" si="13"/>
        <v>0</v>
      </c>
    </row>
    <row r="62" spans="1:16" ht="10.9" customHeight="1" x14ac:dyDescent="0.2">
      <c r="A62" s="7" t="s">
        <v>71</v>
      </c>
      <c r="B62" s="30">
        <v>0</v>
      </c>
      <c r="C62" s="30">
        <v>0</v>
      </c>
      <c r="D62" s="30">
        <v>0</v>
      </c>
      <c r="E62" s="30">
        <v>0</v>
      </c>
      <c r="F62" s="30">
        <v>0</v>
      </c>
      <c r="G62" s="30">
        <v>0</v>
      </c>
      <c r="H62" s="30">
        <v>0</v>
      </c>
      <c r="I62" s="30">
        <v>0</v>
      </c>
      <c r="J62" s="30">
        <v>0</v>
      </c>
      <c r="K62" s="30">
        <v>0</v>
      </c>
      <c r="L62" s="30">
        <v>0</v>
      </c>
      <c r="M62" s="30">
        <v>0</v>
      </c>
      <c r="N62" s="30">
        <v>0</v>
      </c>
      <c r="O62" s="30">
        <v>0</v>
      </c>
      <c r="P62" s="30">
        <f t="shared" si="13"/>
        <v>0</v>
      </c>
    </row>
    <row r="63" spans="1:16" ht="10.9" customHeight="1" x14ac:dyDescent="0.2">
      <c r="A63" s="9" t="s">
        <v>72</v>
      </c>
      <c r="B63" s="30">
        <v>100000</v>
      </c>
      <c r="C63" s="30">
        <v>100000</v>
      </c>
      <c r="D63" s="30">
        <v>0</v>
      </c>
      <c r="E63" s="30">
        <v>0</v>
      </c>
      <c r="F63" s="30">
        <v>0</v>
      </c>
      <c r="G63" s="30">
        <v>0</v>
      </c>
      <c r="H63" s="30">
        <v>0</v>
      </c>
      <c r="I63" s="30">
        <v>0</v>
      </c>
      <c r="J63" s="30">
        <v>0</v>
      </c>
      <c r="K63" s="30">
        <v>0</v>
      </c>
      <c r="L63" s="30">
        <v>0</v>
      </c>
      <c r="M63" s="30">
        <v>0</v>
      </c>
      <c r="N63" s="30">
        <v>0</v>
      </c>
      <c r="O63" s="30">
        <v>0</v>
      </c>
      <c r="P63" s="30">
        <f t="shared" si="13"/>
        <v>0</v>
      </c>
    </row>
    <row r="64" spans="1:16" x14ac:dyDescent="0.2">
      <c r="A64" s="13" t="s">
        <v>73</v>
      </c>
      <c r="B64" s="28">
        <f t="shared" ref="B64:C64" si="21">B65+B66+B67+B68</f>
        <v>5000000</v>
      </c>
      <c r="C64" s="28">
        <f t="shared" si="21"/>
        <v>12909099.140000001</v>
      </c>
      <c r="D64" s="28">
        <f t="shared" ref="D64:N64" si="22">D65+D66+D67+D68</f>
        <v>0</v>
      </c>
      <c r="E64" s="28">
        <f t="shared" si="22"/>
        <v>0</v>
      </c>
      <c r="F64" s="28">
        <f t="shared" si="22"/>
        <v>0</v>
      </c>
      <c r="G64" s="28">
        <f t="shared" si="22"/>
        <v>731741.48</v>
      </c>
      <c r="H64" s="28">
        <f t="shared" si="22"/>
        <v>0</v>
      </c>
      <c r="I64" s="28">
        <f t="shared" si="22"/>
        <v>0</v>
      </c>
      <c r="J64" s="28">
        <f t="shared" si="22"/>
        <v>0</v>
      </c>
      <c r="K64" s="28">
        <f t="shared" si="22"/>
        <v>0</v>
      </c>
      <c r="L64" s="28">
        <f t="shared" si="22"/>
        <v>0</v>
      </c>
      <c r="M64" s="28">
        <f t="shared" si="22"/>
        <v>0</v>
      </c>
      <c r="N64" s="28">
        <f t="shared" si="22"/>
        <v>0</v>
      </c>
      <c r="O64" s="28">
        <f t="shared" ref="O64:P64" si="23">O65+O66+O67+O68</f>
        <v>0</v>
      </c>
      <c r="P64" s="28">
        <f t="shared" si="23"/>
        <v>731741.48</v>
      </c>
    </row>
    <row r="65" spans="1:16" x14ac:dyDescent="0.2">
      <c r="A65" s="7" t="s">
        <v>74</v>
      </c>
      <c r="B65" s="30">
        <v>3000000</v>
      </c>
      <c r="C65" s="30">
        <v>11829099.140000001</v>
      </c>
      <c r="D65" s="30">
        <v>0</v>
      </c>
      <c r="E65" s="30">
        <v>0</v>
      </c>
      <c r="F65" s="30">
        <v>0</v>
      </c>
      <c r="G65" s="30">
        <v>731741.48</v>
      </c>
      <c r="H65" s="30">
        <v>0</v>
      </c>
      <c r="I65" s="30">
        <v>0</v>
      </c>
      <c r="J65" s="30">
        <v>0</v>
      </c>
      <c r="K65" s="30">
        <v>0</v>
      </c>
      <c r="L65" s="30">
        <v>0</v>
      </c>
      <c r="M65" s="30">
        <v>0</v>
      </c>
      <c r="N65" s="30">
        <v>0</v>
      </c>
      <c r="O65" s="30">
        <v>0</v>
      </c>
      <c r="P65" s="30">
        <f t="shared" si="13"/>
        <v>731741.48</v>
      </c>
    </row>
    <row r="66" spans="1:16" x14ac:dyDescent="0.2">
      <c r="A66" s="7" t="s">
        <v>75</v>
      </c>
      <c r="B66" s="30">
        <v>2000000</v>
      </c>
      <c r="C66" s="30">
        <v>1080000</v>
      </c>
      <c r="D66" s="30">
        <v>0</v>
      </c>
      <c r="E66" s="30">
        <v>0</v>
      </c>
      <c r="F66" s="30">
        <v>0</v>
      </c>
      <c r="G66" s="30">
        <v>0</v>
      </c>
      <c r="H66" s="30">
        <v>0</v>
      </c>
      <c r="I66" s="30">
        <v>0</v>
      </c>
      <c r="J66" s="30">
        <v>0</v>
      </c>
      <c r="K66" s="30">
        <v>0</v>
      </c>
      <c r="L66" s="30">
        <v>0</v>
      </c>
      <c r="M66" s="30">
        <v>0</v>
      </c>
      <c r="N66" s="30">
        <v>0</v>
      </c>
      <c r="O66" s="30">
        <v>0</v>
      </c>
      <c r="P66" s="30">
        <f t="shared" si="13"/>
        <v>0</v>
      </c>
    </row>
    <row r="67" spans="1:16" ht="19.149999999999999" customHeight="1" x14ac:dyDescent="0.2">
      <c r="A67" s="9" t="s">
        <v>76</v>
      </c>
      <c r="B67" s="30">
        <v>0</v>
      </c>
      <c r="C67" s="30">
        <v>0</v>
      </c>
      <c r="D67" s="30">
        <v>0</v>
      </c>
      <c r="E67" s="30">
        <v>0</v>
      </c>
      <c r="F67" s="30">
        <v>0</v>
      </c>
      <c r="G67" s="30">
        <v>0</v>
      </c>
      <c r="H67" s="30">
        <v>0</v>
      </c>
      <c r="I67" s="30">
        <v>0</v>
      </c>
      <c r="J67" s="30">
        <v>0</v>
      </c>
      <c r="K67" s="30">
        <v>0</v>
      </c>
      <c r="L67" s="30">
        <v>0</v>
      </c>
      <c r="M67" s="30">
        <v>0</v>
      </c>
      <c r="N67" s="30">
        <v>0</v>
      </c>
      <c r="O67" s="30">
        <v>0</v>
      </c>
      <c r="P67" s="30">
        <f t="shared" si="13"/>
        <v>0</v>
      </c>
    </row>
    <row r="68" spans="1:16" ht="17.45" customHeight="1" x14ac:dyDescent="0.2">
      <c r="A68" s="9" t="s">
        <v>77</v>
      </c>
      <c r="B68" s="30">
        <v>0</v>
      </c>
      <c r="C68" s="30">
        <v>0</v>
      </c>
      <c r="D68" s="30">
        <v>0</v>
      </c>
      <c r="E68" s="30">
        <v>0</v>
      </c>
      <c r="F68" s="30">
        <v>0</v>
      </c>
      <c r="G68" s="30">
        <v>0</v>
      </c>
      <c r="H68" s="30">
        <v>0</v>
      </c>
      <c r="I68" s="30">
        <v>0</v>
      </c>
      <c r="J68" s="30">
        <v>0</v>
      </c>
      <c r="K68" s="30">
        <v>0</v>
      </c>
      <c r="L68" s="30">
        <v>0</v>
      </c>
      <c r="M68" s="30">
        <v>0</v>
      </c>
      <c r="N68" s="30">
        <v>0</v>
      </c>
      <c r="O68" s="30">
        <v>0</v>
      </c>
      <c r="P68" s="30">
        <f t="shared" si="13"/>
        <v>0</v>
      </c>
    </row>
    <row r="69" spans="1:16" ht="18" customHeight="1" x14ac:dyDescent="0.2">
      <c r="A69" s="5" t="s">
        <v>78</v>
      </c>
      <c r="B69" s="28">
        <f t="shared" ref="B69:C69" si="24">SUM(B70:B71)</f>
        <v>0</v>
      </c>
      <c r="C69" s="28">
        <f t="shared" si="24"/>
        <v>0</v>
      </c>
      <c r="D69" s="28">
        <f t="shared" ref="D69:N69" si="25">SUM(D70:D71)</f>
        <v>0</v>
      </c>
      <c r="E69" s="28">
        <f t="shared" si="25"/>
        <v>0</v>
      </c>
      <c r="F69" s="28">
        <f t="shared" si="25"/>
        <v>0</v>
      </c>
      <c r="G69" s="28">
        <f t="shared" si="25"/>
        <v>0</v>
      </c>
      <c r="H69" s="28">
        <f t="shared" si="25"/>
        <v>0</v>
      </c>
      <c r="I69" s="28">
        <f t="shared" si="25"/>
        <v>0</v>
      </c>
      <c r="J69" s="28">
        <f t="shared" si="25"/>
        <v>0</v>
      </c>
      <c r="K69" s="28">
        <f t="shared" si="25"/>
        <v>0</v>
      </c>
      <c r="L69" s="28">
        <f t="shared" si="25"/>
        <v>0</v>
      </c>
      <c r="M69" s="28">
        <f t="shared" si="25"/>
        <v>0</v>
      </c>
      <c r="N69" s="28">
        <f t="shared" si="25"/>
        <v>0</v>
      </c>
      <c r="O69" s="28">
        <f t="shared" ref="O69:P69" si="26">SUM(O70:O71)</f>
        <v>0</v>
      </c>
      <c r="P69" s="28">
        <f t="shared" si="26"/>
        <v>0</v>
      </c>
    </row>
    <row r="70" spans="1:16" ht="12.6" customHeight="1" x14ac:dyDescent="0.2">
      <c r="A70" s="7" t="s">
        <v>79</v>
      </c>
      <c r="B70" s="30">
        <f>IFERROR(VLOOKUP(#REF!,[1]SIGEF!#REF!,15,0),0)</f>
        <v>0</v>
      </c>
      <c r="C70" s="30">
        <f>IFERROR(VLOOKUP(#REF!,[1]SIGEF!#REF!,15,0),0)</f>
        <v>0</v>
      </c>
      <c r="D70" s="30">
        <f>IFERROR(VLOOKUP(#REF!,[1]SIGEF!#REF!,15,0),0)</f>
        <v>0</v>
      </c>
      <c r="E70" s="30">
        <v>0</v>
      </c>
      <c r="F70" s="30">
        <v>0</v>
      </c>
      <c r="G70" s="30">
        <v>0</v>
      </c>
      <c r="H70" s="30">
        <v>0</v>
      </c>
      <c r="I70" s="30">
        <v>0</v>
      </c>
      <c r="J70" s="30">
        <v>0</v>
      </c>
      <c r="K70" s="30">
        <v>0</v>
      </c>
      <c r="L70" s="30">
        <v>0</v>
      </c>
      <c r="M70" s="30">
        <v>0</v>
      </c>
      <c r="N70" s="30">
        <v>0</v>
      </c>
      <c r="O70" s="30">
        <v>0</v>
      </c>
      <c r="P70" s="30">
        <f t="shared" si="13"/>
        <v>0</v>
      </c>
    </row>
    <row r="71" spans="1:16" ht="18.600000000000001" customHeight="1" x14ac:dyDescent="0.2">
      <c r="A71" s="9" t="s">
        <v>80</v>
      </c>
      <c r="B71" s="30">
        <f>IFERROR(VLOOKUP(#REF!,[1]SIGEF!#REF!,15,0),0)</f>
        <v>0</v>
      </c>
      <c r="C71" s="30">
        <f>IFERROR(VLOOKUP(#REF!,[1]SIGEF!#REF!,15,0),0)</f>
        <v>0</v>
      </c>
      <c r="D71" s="30">
        <f>IFERROR(VLOOKUP(#REF!,[1]SIGEF!#REF!,15,0),0)</f>
        <v>0</v>
      </c>
      <c r="E71" s="30">
        <v>0</v>
      </c>
      <c r="F71" s="30">
        <v>0</v>
      </c>
      <c r="G71" s="30">
        <v>0</v>
      </c>
      <c r="H71" s="30">
        <v>0</v>
      </c>
      <c r="I71" s="30">
        <v>0</v>
      </c>
      <c r="J71" s="30">
        <v>0</v>
      </c>
      <c r="K71" s="30">
        <v>0</v>
      </c>
      <c r="L71" s="30">
        <v>0</v>
      </c>
      <c r="M71" s="30">
        <v>0</v>
      </c>
      <c r="N71" s="30">
        <v>0</v>
      </c>
      <c r="O71" s="30">
        <v>0</v>
      </c>
      <c r="P71" s="30">
        <f t="shared" si="13"/>
        <v>0</v>
      </c>
    </row>
    <row r="72" spans="1:16" ht="19.899999999999999" customHeight="1" x14ac:dyDescent="0.2">
      <c r="A72" s="13" t="s">
        <v>81</v>
      </c>
      <c r="B72" s="28">
        <f t="shared" ref="B72:C72" si="27">SUM(B73:B75)</f>
        <v>0</v>
      </c>
      <c r="C72" s="28">
        <f t="shared" si="27"/>
        <v>0</v>
      </c>
      <c r="D72" s="28">
        <f t="shared" ref="D72:N72" si="28">SUM(D73:D75)</f>
        <v>0</v>
      </c>
      <c r="E72" s="28">
        <f t="shared" si="28"/>
        <v>0</v>
      </c>
      <c r="F72" s="28">
        <f t="shared" si="28"/>
        <v>0</v>
      </c>
      <c r="G72" s="28">
        <f t="shared" si="28"/>
        <v>0</v>
      </c>
      <c r="H72" s="28">
        <f t="shared" si="28"/>
        <v>0</v>
      </c>
      <c r="I72" s="28">
        <f t="shared" si="28"/>
        <v>0</v>
      </c>
      <c r="J72" s="28">
        <f t="shared" si="28"/>
        <v>0</v>
      </c>
      <c r="K72" s="28">
        <f t="shared" si="28"/>
        <v>0</v>
      </c>
      <c r="L72" s="28">
        <f t="shared" si="28"/>
        <v>0</v>
      </c>
      <c r="M72" s="28">
        <f t="shared" si="28"/>
        <v>0</v>
      </c>
      <c r="N72" s="28">
        <f t="shared" si="28"/>
        <v>0</v>
      </c>
      <c r="O72" s="28">
        <f t="shared" ref="O72:P72" si="29">SUM(O73:O75)</f>
        <v>0</v>
      </c>
      <c r="P72" s="28">
        <f t="shared" si="29"/>
        <v>0</v>
      </c>
    </row>
    <row r="73" spans="1:16" ht="9.6" customHeight="1" x14ac:dyDescent="0.2">
      <c r="A73" s="9" t="s">
        <v>82</v>
      </c>
      <c r="B73" s="30">
        <f>IFERROR(VLOOKUP(#REF!,[1]SIGEF!#REF!,15,0),0)</f>
        <v>0</v>
      </c>
      <c r="C73" s="30">
        <f>IFERROR(VLOOKUP(#REF!,[1]SIGEF!#REF!,15,0),0)</f>
        <v>0</v>
      </c>
      <c r="D73" s="30">
        <f>IFERROR(VLOOKUP(#REF!,[1]SIGEF!#REF!,15,0),0)</f>
        <v>0</v>
      </c>
      <c r="E73" s="30">
        <v>0</v>
      </c>
      <c r="F73" s="30">
        <v>0</v>
      </c>
      <c r="G73" s="30">
        <v>0</v>
      </c>
      <c r="H73" s="30">
        <v>0</v>
      </c>
      <c r="I73" s="30">
        <v>0</v>
      </c>
      <c r="J73" s="30">
        <v>0</v>
      </c>
      <c r="K73" s="30">
        <v>0</v>
      </c>
      <c r="L73" s="30">
        <v>0</v>
      </c>
      <c r="M73" s="30">
        <v>0</v>
      </c>
      <c r="N73" s="30">
        <v>0</v>
      </c>
      <c r="O73" s="30">
        <v>0</v>
      </c>
      <c r="P73" s="30">
        <f t="shared" si="13"/>
        <v>0</v>
      </c>
    </row>
    <row r="74" spans="1:16" ht="9.6" customHeight="1" x14ac:dyDescent="0.2">
      <c r="A74" s="9" t="s">
        <v>83</v>
      </c>
      <c r="B74" s="30">
        <f>IFERROR(VLOOKUP(#REF!,[1]SIGEF!#REF!,15,0),0)</f>
        <v>0</v>
      </c>
      <c r="C74" s="30">
        <f>IFERROR(VLOOKUP(#REF!,[1]SIGEF!#REF!,15,0),0)</f>
        <v>0</v>
      </c>
      <c r="D74" s="30">
        <f>IFERROR(VLOOKUP(#REF!,[1]SIGEF!#REF!,15,0),0)</f>
        <v>0</v>
      </c>
      <c r="E74" s="30">
        <v>0</v>
      </c>
      <c r="F74" s="30">
        <v>0</v>
      </c>
      <c r="G74" s="30">
        <v>0</v>
      </c>
      <c r="H74" s="30">
        <v>0</v>
      </c>
      <c r="I74" s="30">
        <v>0</v>
      </c>
      <c r="J74" s="30">
        <v>0</v>
      </c>
      <c r="K74" s="30">
        <v>0</v>
      </c>
      <c r="L74" s="30">
        <v>0</v>
      </c>
      <c r="M74" s="30">
        <v>0</v>
      </c>
      <c r="N74" s="30">
        <v>0</v>
      </c>
      <c r="O74" s="30">
        <v>0</v>
      </c>
      <c r="P74" s="30">
        <f t="shared" si="13"/>
        <v>0</v>
      </c>
    </row>
    <row r="75" spans="1:16" ht="9.6" customHeight="1" x14ac:dyDescent="0.2">
      <c r="A75" s="9" t="s">
        <v>84</v>
      </c>
      <c r="B75" s="30">
        <f>IFERROR(VLOOKUP(#REF!,[1]SIGEF!#REF!,15,0),0)</f>
        <v>0</v>
      </c>
      <c r="C75" s="30">
        <f>IFERROR(VLOOKUP(#REF!,[1]SIGEF!#REF!,15,0),0)</f>
        <v>0</v>
      </c>
      <c r="D75" s="30">
        <f>IFERROR(VLOOKUP(#REF!,[1]SIGEF!#REF!,15,0),0)</f>
        <v>0</v>
      </c>
      <c r="E75" s="30">
        <v>0</v>
      </c>
      <c r="F75" s="30">
        <v>0</v>
      </c>
      <c r="G75" s="30">
        <v>0</v>
      </c>
      <c r="H75" s="30">
        <v>0</v>
      </c>
      <c r="I75" s="30">
        <v>0</v>
      </c>
      <c r="J75" s="30">
        <v>0</v>
      </c>
      <c r="K75" s="30">
        <v>0</v>
      </c>
      <c r="L75" s="30">
        <v>0</v>
      </c>
      <c r="M75" s="30">
        <v>0</v>
      </c>
      <c r="N75" s="30">
        <v>0</v>
      </c>
      <c r="O75" s="30">
        <v>0</v>
      </c>
      <c r="P75" s="30">
        <f t="shared" si="13"/>
        <v>0</v>
      </c>
    </row>
    <row r="76" spans="1:16" x14ac:dyDescent="0.2">
      <c r="A76" s="4" t="s">
        <v>85</v>
      </c>
      <c r="B76" s="32">
        <f t="shared" ref="B76:C76" si="30">+B77+B80+B83</f>
        <v>0</v>
      </c>
      <c r="C76" s="32">
        <f t="shared" si="30"/>
        <v>0</v>
      </c>
      <c r="D76" s="32">
        <f t="shared" ref="D76:N76" si="31">+D77+D80+D83</f>
        <v>0</v>
      </c>
      <c r="E76" s="32">
        <f t="shared" si="31"/>
        <v>0</v>
      </c>
      <c r="F76" s="32">
        <f t="shared" si="31"/>
        <v>0</v>
      </c>
      <c r="G76" s="32">
        <f t="shared" si="31"/>
        <v>0</v>
      </c>
      <c r="H76" s="32">
        <f t="shared" si="31"/>
        <v>0</v>
      </c>
      <c r="I76" s="32">
        <f t="shared" si="31"/>
        <v>0</v>
      </c>
      <c r="J76" s="32">
        <f t="shared" si="31"/>
        <v>0</v>
      </c>
      <c r="K76" s="32">
        <f t="shared" si="31"/>
        <v>0</v>
      </c>
      <c r="L76" s="32">
        <f t="shared" si="31"/>
        <v>0</v>
      </c>
      <c r="M76" s="32">
        <f t="shared" si="31"/>
        <v>0</v>
      </c>
      <c r="N76" s="32">
        <f t="shared" si="31"/>
        <v>0</v>
      </c>
      <c r="O76" s="32">
        <f t="shared" ref="O76:P76" si="32">+O77+O80+O83</f>
        <v>0</v>
      </c>
      <c r="P76" s="32">
        <f t="shared" si="32"/>
        <v>0</v>
      </c>
    </row>
    <row r="77" spans="1:16" x14ac:dyDescent="0.2">
      <c r="A77" s="5" t="s">
        <v>86</v>
      </c>
      <c r="B77" s="28">
        <f t="shared" ref="B77:C77" si="33">SUM(B78:B79)</f>
        <v>0</v>
      </c>
      <c r="C77" s="28">
        <f t="shared" si="33"/>
        <v>0</v>
      </c>
      <c r="D77" s="28">
        <f t="shared" ref="D77:N77" si="34">SUM(D78:D79)</f>
        <v>0</v>
      </c>
      <c r="E77" s="28">
        <f t="shared" si="34"/>
        <v>0</v>
      </c>
      <c r="F77" s="28">
        <f t="shared" si="34"/>
        <v>0</v>
      </c>
      <c r="G77" s="28">
        <f t="shared" si="34"/>
        <v>0</v>
      </c>
      <c r="H77" s="28">
        <f t="shared" si="34"/>
        <v>0</v>
      </c>
      <c r="I77" s="28">
        <f t="shared" si="34"/>
        <v>0</v>
      </c>
      <c r="J77" s="28">
        <f t="shared" si="34"/>
        <v>0</v>
      </c>
      <c r="K77" s="28">
        <f t="shared" si="34"/>
        <v>0</v>
      </c>
      <c r="L77" s="28">
        <f t="shared" si="34"/>
        <v>0</v>
      </c>
      <c r="M77" s="28">
        <f t="shared" si="34"/>
        <v>0</v>
      </c>
      <c r="N77" s="28">
        <f t="shared" si="34"/>
        <v>0</v>
      </c>
      <c r="O77" s="28">
        <f t="shared" ref="O77:P77" si="35">SUM(O78:O79)</f>
        <v>0</v>
      </c>
      <c r="P77" s="28">
        <f t="shared" si="35"/>
        <v>0</v>
      </c>
    </row>
    <row r="78" spans="1:16" ht="10.9" customHeight="1" x14ac:dyDescent="0.2">
      <c r="A78" s="9" t="s">
        <v>87</v>
      </c>
      <c r="B78" s="30">
        <f>IFERROR(VLOOKUP(#REF!,[1]SIGEF!#REF!,14,0),0)</f>
        <v>0</v>
      </c>
      <c r="C78" s="30">
        <f>IFERROR(VLOOKUP(#REF!,[1]SIGEF!#REF!,14,0),0)</f>
        <v>0</v>
      </c>
      <c r="D78" s="30">
        <f>IFERROR(VLOOKUP(#REF!,[1]SIGEF!#REF!,14,0),0)</f>
        <v>0</v>
      </c>
      <c r="E78" s="30">
        <v>0</v>
      </c>
      <c r="F78" s="30">
        <v>0</v>
      </c>
      <c r="G78" s="30">
        <v>0</v>
      </c>
      <c r="H78" s="30">
        <v>0</v>
      </c>
      <c r="I78" s="30">
        <v>0</v>
      </c>
      <c r="J78" s="30">
        <v>0</v>
      </c>
      <c r="K78" s="30">
        <v>0</v>
      </c>
      <c r="L78" s="30">
        <v>0</v>
      </c>
      <c r="M78" s="30">
        <v>0</v>
      </c>
      <c r="N78" s="30">
        <v>0</v>
      </c>
      <c r="O78" s="30">
        <v>0</v>
      </c>
      <c r="P78" s="30">
        <f>D78+E78+F78+G78+H78+I78+J78+K78+L78+M78+N78+O78</f>
        <v>0</v>
      </c>
    </row>
    <row r="79" spans="1:16" ht="10.9" customHeight="1" x14ac:dyDescent="0.2">
      <c r="A79" s="9" t="s">
        <v>88</v>
      </c>
      <c r="B79" s="30">
        <f>IFERROR(VLOOKUP(#REF!,[1]SIGEF!#REF!,14,0),0)</f>
        <v>0</v>
      </c>
      <c r="C79" s="30">
        <f>IFERROR(VLOOKUP(#REF!,[1]SIGEF!#REF!,14,0),0)</f>
        <v>0</v>
      </c>
      <c r="D79" s="30">
        <f>IFERROR(VLOOKUP(#REF!,[1]SIGEF!#REF!,14,0),0)</f>
        <v>0</v>
      </c>
      <c r="E79" s="30">
        <v>0</v>
      </c>
      <c r="F79" s="30">
        <v>0</v>
      </c>
      <c r="G79" s="30">
        <v>0</v>
      </c>
      <c r="H79" s="30">
        <v>0</v>
      </c>
      <c r="I79" s="30">
        <v>0</v>
      </c>
      <c r="J79" s="30">
        <v>0</v>
      </c>
      <c r="K79" s="30">
        <v>0</v>
      </c>
      <c r="L79" s="30">
        <v>0</v>
      </c>
      <c r="M79" s="30">
        <v>0</v>
      </c>
      <c r="N79" s="30">
        <v>0</v>
      </c>
      <c r="O79" s="30">
        <v>0</v>
      </c>
      <c r="P79" s="30">
        <f>D79+E79+F79+G79+H79+I79+J79+K79+L79+M79+N79+O79</f>
        <v>0</v>
      </c>
    </row>
    <row r="80" spans="1:16" x14ac:dyDescent="0.2">
      <c r="A80" s="13" t="s">
        <v>89</v>
      </c>
      <c r="B80" s="28">
        <f t="shared" ref="B80:C80" si="36">SUM(B81:B82)</f>
        <v>0</v>
      </c>
      <c r="C80" s="28">
        <f t="shared" si="36"/>
        <v>0</v>
      </c>
      <c r="D80" s="28">
        <f t="shared" ref="D80:N80" si="37">SUM(D81:D82)</f>
        <v>0</v>
      </c>
      <c r="E80" s="28">
        <f t="shared" si="37"/>
        <v>0</v>
      </c>
      <c r="F80" s="28">
        <f t="shared" si="37"/>
        <v>0</v>
      </c>
      <c r="G80" s="28">
        <f t="shared" si="37"/>
        <v>0</v>
      </c>
      <c r="H80" s="28">
        <f t="shared" si="37"/>
        <v>0</v>
      </c>
      <c r="I80" s="28">
        <f t="shared" si="37"/>
        <v>0</v>
      </c>
      <c r="J80" s="28">
        <f t="shared" si="37"/>
        <v>0</v>
      </c>
      <c r="K80" s="28">
        <f t="shared" si="37"/>
        <v>0</v>
      </c>
      <c r="L80" s="28">
        <f t="shared" si="37"/>
        <v>0</v>
      </c>
      <c r="M80" s="28">
        <f t="shared" si="37"/>
        <v>0</v>
      </c>
      <c r="N80" s="28">
        <f t="shared" si="37"/>
        <v>0</v>
      </c>
      <c r="O80" s="28">
        <f t="shared" ref="O80:P80" si="38">SUM(O81:O82)</f>
        <v>0</v>
      </c>
      <c r="P80" s="28">
        <f t="shared" si="38"/>
        <v>0</v>
      </c>
    </row>
    <row r="81" spans="1:18" ht="12.6" customHeight="1" x14ac:dyDescent="0.2">
      <c r="A81" s="9" t="s">
        <v>90</v>
      </c>
      <c r="B81" s="30">
        <f>IFERROR(VLOOKUP(#REF!,[1]SIGEF!#REF!,15,0),0)</f>
        <v>0</v>
      </c>
      <c r="C81" s="30">
        <f>IFERROR(VLOOKUP(#REF!,[1]SIGEF!#REF!,15,0),0)</f>
        <v>0</v>
      </c>
      <c r="D81" s="30">
        <f>IFERROR(VLOOKUP(#REF!,[1]SIGEF!#REF!,15,0),0)</f>
        <v>0</v>
      </c>
      <c r="E81" s="30">
        <v>0</v>
      </c>
      <c r="F81" s="30">
        <v>0</v>
      </c>
      <c r="G81" s="30">
        <v>0</v>
      </c>
      <c r="H81" s="30">
        <v>0</v>
      </c>
      <c r="I81" s="30">
        <v>0</v>
      </c>
      <c r="J81" s="30">
        <v>0</v>
      </c>
      <c r="K81" s="30">
        <v>0</v>
      </c>
      <c r="L81" s="30">
        <v>0</v>
      </c>
      <c r="M81" s="30">
        <v>0</v>
      </c>
      <c r="N81" s="30">
        <v>0</v>
      </c>
      <c r="O81" s="30">
        <v>0</v>
      </c>
      <c r="P81" s="30">
        <f>D81+E81+F81+G81+H81+I81+J81+K81+L81+M81+N81+O81</f>
        <v>0</v>
      </c>
    </row>
    <row r="82" spans="1:18" ht="12.6" customHeight="1" x14ac:dyDescent="0.2">
      <c r="A82" s="9" t="s">
        <v>91</v>
      </c>
      <c r="B82" s="8">
        <f>IFERROR(VLOOKUP(#REF!,[1]SIGEF!#REF!,15,0),0)</f>
        <v>0</v>
      </c>
      <c r="C82" s="8">
        <f>IFERROR(VLOOKUP(#REF!,[1]SIGEF!#REF!,15,0),0)</f>
        <v>0</v>
      </c>
      <c r="D82" s="8">
        <f>IFERROR(VLOOKUP(#REF!,[1]SIGEF!#REF!,15,0),0)</f>
        <v>0</v>
      </c>
      <c r="E82" s="8">
        <v>0</v>
      </c>
      <c r="F82" s="8">
        <v>0</v>
      </c>
      <c r="G82" s="8">
        <v>0</v>
      </c>
      <c r="H82" s="8">
        <v>0</v>
      </c>
      <c r="I82" s="8">
        <v>0</v>
      </c>
      <c r="J82" s="8">
        <v>0</v>
      </c>
      <c r="K82" s="8">
        <v>0</v>
      </c>
      <c r="L82" s="8">
        <v>0</v>
      </c>
      <c r="M82" s="8">
        <v>0</v>
      </c>
      <c r="N82" s="8">
        <v>0</v>
      </c>
      <c r="O82" s="8">
        <v>0</v>
      </c>
      <c r="P82" s="8">
        <f>D82+E82+F82+G82+H82+I82+J82+K82+L82+M82+N82+O82</f>
        <v>0</v>
      </c>
    </row>
    <row r="83" spans="1:18" x14ac:dyDescent="0.2">
      <c r="A83" s="13" t="s">
        <v>92</v>
      </c>
      <c r="B83" s="16">
        <f t="shared" ref="B83:P83" si="39">+B84</f>
        <v>0</v>
      </c>
      <c r="C83" s="16">
        <f t="shared" si="39"/>
        <v>0</v>
      </c>
      <c r="D83" s="16">
        <f t="shared" si="39"/>
        <v>0</v>
      </c>
      <c r="E83" s="16">
        <f t="shared" si="39"/>
        <v>0</v>
      </c>
      <c r="F83" s="16">
        <f t="shared" si="39"/>
        <v>0</v>
      </c>
      <c r="G83" s="16">
        <f t="shared" si="39"/>
        <v>0</v>
      </c>
      <c r="H83" s="16">
        <f t="shared" si="39"/>
        <v>0</v>
      </c>
      <c r="I83" s="16">
        <f t="shared" si="39"/>
        <v>0</v>
      </c>
      <c r="J83" s="16">
        <f t="shared" si="39"/>
        <v>0</v>
      </c>
      <c r="K83" s="16">
        <f t="shared" si="39"/>
        <v>0</v>
      </c>
      <c r="L83" s="16">
        <f t="shared" si="39"/>
        <v>0</v>
      </c>
      <c r="M83" s="16">
        <f t="shared" si="39"/>
        <v>0</v>
      </c>
      <c r="N83" s="16">
        <f t="shared" si="39"/>
        <v>0</v>
      </c>
      <c r="O83" s="16">
        <f t="shared" si="39"/>
        <v>0</v>
      </c>
      <c r="P83" s="16">
        <f t="shared" si="39"/>
        <v>0</v>
      </c>
    </row>
    <row r="84" spans="1:18" x14ac:dyDescent="0.2">
      <c r="A84" s="9" t="s">
        <v>93</v>
      </c>
      <c r="B84" s="8">
        <f>IFERROR(VLOOKUP(#REF!,[1]SIGEF!#REF!,15,0),0)</f>
        <v>0</v>
      </c>
      <c r="C84" s="8">
        <f>IFERROR(VLOOKUP(#REF!,[1]SIGEF!#REF!,15,0),0)</f>
        <v>0</v>
      </c>
      <c r="D84" s="8">
        <f>IFERROR(VLOOKUP(#REF!,[1]SIGEF!#REF!,15,0),0)</f>
        <v>0</v>
      </c>
      <c r="E84" s="8">
        <v>0</v>
      </c>
      <c r="F84" s="8">
        <v>0</v>
      </c>
      <c r="G84" s="8">
        <v>0</v>
      </c>
      <c r="H84" s="8">
        <v>0</v>
      </c>
      <c r="I84" s="8">
        <v>0</v>
      </c>
      <c r="J84" s="8">
        <v>0</v>
      </c>
      <c r="K84" s="8">
        <v>0</v>
      </c>
      <c r="L84" s="8">
        <v>0</v>
      </c>
      <c r="M84" s="8">
        <v>0</v>
      </c>
      <c r="N84" s="8">
        <v>0</v>
      </c>
      <c r="O84" s="8">
        <v>0</v>
      </c>
      <c r="P84" s="8">
        <f>D84+E84+F84+G84+H84+I84+J84+K84+L84+M84+N84+O84</f>
        <v>0</v>
      </c>
    </row>
    <row r="85" spans="1:18" x14ac:dyDescent="0.2">
      <c r="A85" s="14" t="s">
        <v>94</v>
      </c>
      <c r="B85" s="17">
        <f t="shared" ref="B85:C85" si="40">B12+B18+B28+B38+B47+B54+B64</f>
        <v>2818906675</v>
      </c>
      <c r="C85" s="17">
        <f t="shared" si="40"/>
        <v>1980364909.9100001</v>
      </c>
      <c r="D85" s="17">
        <f t="shared" ref="D85:N85" si="41">D12+D18+D28+D38+D47+D54+D64</f>
        <v>124218898.16999999</v>
      </c>
      <c r="E85" s="17">
        <f t="shared" si="41"/>
        <v>180375713.22</v>
      </c>
      <c r="F85" s="17">
        <f t="shared" si="41"/>
        <v>153242420.46000001</v>
      </c>
      <c r="G85" s="17">
        <f t="shared" si="41"/>
        <v>265282899.16999999</v>
      </c>
      <c r="H85" s="17">
        <f t="shared" si="41"/>
        <v>0</v>
      </c>
      <c r="I85" s="17">
        <f t="shared" si="41"/>
        <v>0</v>
      </c>
      <c r="J85" s="17">
        <f t="shared" si="41"/>
        <v>0</v>
      </c>
      <c r="K85" s="17">
        <f t="shared" si="41"/>
        <v>0</v>
      </c>
      <c r="L85" s="17">
        <f t="shared" si="41"/>
        <v>0</v>
      </c>
      <c r="M85" s="17">
        <f t="shared" si="41"/>
        <v>0</v>
      </c>
      <c r="N85" s="17">
        <f t="shared" si="41"/>
        <v>0</v>
      </c>
      <c r="O85" s="17">
        <f t="shared" ref="O85" si="42">O12+O18+O28+O38+O47+O54+O64</f>
        <v>0</v>
      </c>
      <c r="P85" s="17">
        <f>P12+P18+P28+P38+P47+P54+P64</f>
        <v>723119931.0200001</v>
      </c>
      <c r="Q85" s="41"/>
      <c r="R85" s="37"/>
    </row>
    <row r="86" spans="1:18" x14ac:dyDescent="0.2">
      <c r="A86" s="42" t="s">
        <v>103</v>
      </c>
      <c r="B86" s="15"/>
      <c r="C86" s="15"/>
      <c r="D86" s="25"/>
      <c r="E86" s="25"/>
      <c r="F86" s="25"/>
      <c r="G86" s="25"/>
      <c r="H86" s="25"/>
      <c r="I86" s="25"/>
      <c r="J86" s="25"/>
      <c r="K86" s="6"/>
      <c r="L86" s="6"/>
      <c r="M86" s="6"/>
      <c r="N86" s="11"/>
      <c r="O86" s="11"/>
      <c r="P86" s="11"/>
    </row>
    <row r="87" spans="1:18" ht="12" customHeight="1" x14ac:dyDescent="0.2">
      <c r="A87" s="63" t="s">
        <v>98</v>
      </c>
      <c r="B87" s="63"/>
      <c r="C87" s="63"/>
      <c r="D87" s="63"/>
      <c r="E87" s="63"/>
      <c r="F87" s="63"/>
      <c r="G87" s="63"/>
      <c r="H87" s="63"/>
      <c r="I87" s="63"/>
      <c r="J87" s="63"/>
      <c r="K87" s="11"/>
      <c r="L87" s="11"/>
      <c r="M87" s="11"/>
      <c r="N87" s="11"/>
      <c r="O87" s="11"/>
      <c r="P87" s="11"/>
    </row>
    <row r="88" spans="1:18" ht="14.25" customHeight="1" x14ac:dyDescent="0.2">
      <c r="A88" s="70" t="s">
        <v>99</v>
      </c>
      <c r="B88" s="70"/>
      <c r="C88" s="70"/>
      <c r="D88" s="70"/>
      <c r="E88" s="70"/>
      <c r="F88" s="70"/>
      <c r="G88" s="70"/>
      <c r="H88" s="70"/>
      <c r="I88" s="70"/>
      <c r="J88" s="70"/>
      <c r="K88" s="11"/>
      <c r="L88" s="11"/>
      <c r="M88" s="11"/>
      <c r="N88" s="11"/>
      <c r="O88" s="11"/>
      <c r="P88" s="11"/>
    </row>
    <row r="89" spans="1:18" ht="27" customHeight="1" x14ac:dyDescent="0.2">
      <c r="A89" s="63" t="s">
        <v>100</v>
      </c>
      <c r="B89" s="63"/>
      <c r="C89" s="63"/>
      <c r="D89" s="63"/>
      <c r="E89" s="63"/>
      <c r="F89" s="63"/>
      <c r="G89" s="63"/>
      <c r="H89" s="63"/>
      <c r="I89" s="63"/>
      <c r="J89" s="63"/>
      <c r="K89" s="11"/>
      <c r="L89" s="11"/>
      <c r="M89" s="11"/>
      <c r="N89" s="11"/>
      <c r="O89" s="11"/>
      <c r="P89" s="11"/>
    </row>
    <row r="90" spans="1:18" ht="42" customHeight="1" x14ac:dyDescent="0.2">
      <c r="A90" s="23"/>
      <c r="B90" s="22"/>
      <c r="C90" s="22"/>
      <c r="D90" s="22"/>
      <c r="E90" s="22"/>
      <c r="F90" s="22"/>
      <c r="G90" s="22"/>
      <c r="H90" s="22"/>
      <c r="I90" s="22"/>
      <c r="J90" s="22"/>
      <c r="K90" s="18"/>
      <c r="L90" s="18"/>
      <c r="M90" s="18"/>
      <c r="N90" s="24"/>
      <c r="O90" s="24"/>
      <c r="P90" s="21"/>
    </row>
    <row r="91" spans="1:18" s="12" customFormat="1" ht="15" x14ac:dyDescent="0.2">
      <c r="A91" s="19" t="s">
        <v>102</v>
      </c>
      <c r="N91" s="61" t="s">
        <v>101</v>
      </c>
      <c r="O91" s="61"/>
      <c r="P91" s="61"/>
    </row>
    <row r="92" spans="1:18" ht="15" x14ac:dyDescent="0.2">
      <c r="A92" s="20" t="s">
        <v>95</v>
      </c>
      <c r="B92" s="18"/>
      <c r="C92" s="18"/>
      <c r="D92" s="18"/>
      <c r="E92" s="18"/>
      <c r="F92" s="18"/>
      <c r="G92" s="18"/>
      <c r="H92" s="18"/>
      <c r="I92" s="18"/>
      <c r="J92" s="18"/>
      <c r="K92" s="18"/>
      <c r="L92" s="18"/>
      <c r="M92" s="18"/>
      <c r="N92" s="62" t="s">
        <v>96</v>
      </c>
      <c r="O92" s="62"/>
      <c r="P92" s="62"/>
    </row>
    <row r="93" spans="1:18" ht="15" x14ac:dyDescent="0.2">
      <c r="A93" s="18"/>
      <c r="B93" s="18"/>
      <c r="C93" s="18"/>
      <c r="D93" s="18"/>
      <c r="E93" s="18"/>
      <c r="F93" s="18"/>
      <c r="G93" s="18"/>
      <c r="H93" s="18"/>
      <c r="I93" s="18"/>
      <c r="J93" s="18"/>
      <c r="K93" s="18"/>
      <c r="L93" s="18"/>
      <c r="M93" s="18"/>
      <c r="N93" s="18"/>
      <c r="O93" s="18"/>
      <c r="P93" s="11"/>
    </row>
    <row r="94" spans="1:18" x14ac:dyDescent="0.2">
      <c r="A94" s="15"/>
      <c r="B94" s="15"/>
      <c r="C94" s="15"/>
      <c r="D94" s="15"/>
      <c r="E94" s="15"/>
      <c r="F94" s="15"/>
      <c r="G94" s="15"/>
      <c r="H94" s="15"/>
      <c r="I94" s="15"/>
      <c r="J94" s="15"/>
      <c r="K94" s="15"/>
      <c r="L94" s="15"/>
      <c r="M94" s="15"/>
      <c r="N94" s="15"/>
      <c r="O94" s="15"/>
      <c r="P94" s="15"/>
    </row>
    <row r="95" spans="1:18" x14ac:dyDescent="0.2">
      <c r="A95" s="15"/>
      <c r="B95" s="15"/>
      <c r="C95" s="15"/>
      <c r="D95" s="15"/>
      <c r="E95" s="15"/>
      <c r="F95" s="15"/>
      <c r="G95" s="15"/>
      <c r="H95" s="15"/>
      <c r="I95" s="15"/>
      <c r="J95" s="15"/>
      <c r="K95" s="15"/>
      <c r="L95" s="15"/>
      <c r="M95" s="15"/>
      <c r="N95" s="15"/>
      <c r="O95" s="15"/>
      <c r="P95" s="15"/>
    </row>
    <row r="96" spans="1:18" x14ac:dyDescent="0.2">
      <c r="A96" s="15"/>
      <c r="B96" s="15"/>
      <c r="C96" s="15"/>
      <c r="D96" s="15"/>
      <c r="E96" s="15"/>
      <c r="F96" s="15"/>
      <c r="G96" s="15"/>
      <c r="H96" s="15"/>
      <c r="I96" s="15"/>
      <c r="J96" s="15"/>
      <c r="K96" s="15"/>
      <c r="L96" s="15"/>
      <c r="M96" s="15"/>
      <c r="N96" s="15"/>
      <c r="O96" s="15"/>
      <c r="P96" s="15"/>
    </row>
    <row r="97" spans="1:16" x14ac:dyDescent="0.2">
      <c r="A97" s="15"/>
      <c r="B97" s="15"/>
      <c r="C97" s="15"/>
      <c r="D97" s="15"/>
      <c r="E97" s="15"/>
      <c r="F97" s="15"/>
      <c r="G97" s="15"/>
      <c r="H97" s="15"/>
      <c r="I97" s="15"/>
      <c r="J97" s="15"/>
      <c r="K97" s="15"/>
      <c r="L97" s="15"/>
      <c r="M97" s="15"/>
      <c r="N97" s="15"/>
      <c r="O97" s="15"/>
      <c r="P97" s="15"/>
    </row>
    <row r="98" spans="1:16" x14ac:dyDescent="0.2">
      <c r="A98" s="15"/>
      <c r="B98" s="15"/>
      <c r="C98" s="15"/>
      <c r="D98" s="15"/>
      <c r="E98" s="15"/>
      <c r="F98" s="15"/>
      <c r="G98" s="15"/>
      <c r="H98" s="15"/>
      <c r="I98" s="15"/>
      <c r="J98" s="15"/>
      <c r="K98" s="15"/>
      <c r="L98" s="15"/>
      <c r="M98" s="15"/>
      <c r="N98" s="15"/>
      <c r="O98" s="15"/>
      <c r="P98" s="15"/>
    </row>
    <row r="99" spans="1:16" x14ac:dyDescent="0.2">
      <c r="A99" s="15"/>
      <c r="B99" s="15"/>
      <c r="C99" s="15"/>
      <c r="D99" s="15"/>
      <c r="E99" s="15"/>
      <c r="F99" s="15"/>
      <c r="G99" s="15"/>
      <c r="H99" s="15"/>
      <c r="I99" s="15"/>
      <c r="J99" s="15"/>
      <c r="K99" s="15"/>
      <c r="L99" s="15"/>
      <c r="M99" s="15"/>
      <c r="N99" s="15"/>
      <c r="O99" s="15"/>
      <c r="P99" s="15"/>
    </row>
    <row r="100" spans="1:16" x14ac:dyDescent="0.2">
      <c r="A100" s="15"/>
      <c r="B100" s="15"/>
      <c r="C100" s="15"/>
      <c r="D100" s="15"/>
      <c r="E100" s="15"/>
      <c r="F100" s="15"/>
      <c r="G100" s="15"/>
      <c r="H100" s="15"/>
      <c r="I100" s="15"/>
      <c r="J100" s="15"/>
      <c r="K100" s="15"/>
      <c r="L100" s="15"/>
      <c r="M100" s="15"/>
      <c r="N100" s="15"/>
      <c r="O100" s="15"/>
      <c r="P100" s="15"/>
    </row>
    <row r="101" spans="1:16" x14ac:dyDescent="0.2">
      <c r="A101" s="15"/>
      <c r="B101" s="15"/>
      <c r="C101" s="15"/>
      <c r="D101" s="15"/>
      <c r="E101" s="15"/>
      <c r="F101" s="15"/>
      <c r="G101" s="15"/>
      <c r="H101" s="15"/>
      <c r="I101" s="15"/>
      <c r="J101" s="15"/>
      <c r="K101" s="15"/>
      <c r="L101" s="15"/>
      <c r="M101" s="15"/>
      <c r="N101" s="15"/>
      <c r="O101" s="15"/>
      <c r="P101" s="15"/>
    </row>
    <row r="102" spans="1:16" x14ac:dyDescent="0.2">
      <c r="A102" s="15"/>
      <c r="B102" s="15"/>
      <c r="C102" s="15"/>
      <c r="D102" s="15"/>
      <c r="E102" s="15"/>
      <c r="F102" s="15"/>
      <c r="G102" s="15"/>
      <c r="H102" s="15"/>
      <c r="I102" s="15"/>
      <c r="J102" s="15"/>
      <c r="K102" s="15"/>
      <c r="L102" s="15"/>
      <c r="M102" s="15"/>
      <c r="N102" s="15"/>
      <c r="O102" s="15"/>
      <c r="P102" s="15"/>
    </row>
  </sheetData>
  <mergeCells count="15">
    <mergeCell ref="A8:P8"/>
    <mergeCell ref="A3:P3"/>
    <mergeCell ref="A4:P4"/>
    <mergeCell ref="A5:P5"/>
    <mergeCell ref="A6:P6"/>
    <mergeCell ref="A7:P7"/>
    <mergeCell ref="N91:P91"/>
    <mergeCell ref="N92:P92"/>
    <mergeCell ref="A89:J89"/>
    <mergeCell ref="A9:A10"/>
    <mergeCell ref="B9:B10"/>
    <mergeCell ref="C9:C10"/>
    <mergeCell ref="D9:P9"/>
    <mergeCell ref="A87:J87"/>
    <mergeCell ref="A88:J88"/>
  </mergeCells>
  <printOptions horizontalCentered="1"/>
  <pageMargins left="0" right="0" top="0.55000000000000004" bottom="0.42" header="0.3" footer="0.3"/>
  <pageSetup paperSize="5" scale="90" fitToHeight="3" orientation="landscape" r:id="rId1"/>
  <headerFooter>
    <oddFooter>&amp;CPg.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EBFF1-423C-4958-9BF4-90140145A229}">
  <sheetPr>
    <tabColor rgb="FFFFFF00"/>
  </sheetPr>
  <dimension ref="A7:K127"/>
  <sheetViews>
    <sheetView showGridLines="0" zoomScaleNormal="100" workbookViewId="0">
      <selection activeCell="E5" sqref="E5"/>
    </sheetView>
  </sheetViews>
  <sheetFormatPr baseColWidth="10" defaultColWidth="8.83203125" defaultRowHeight="12.75" x14ac:dyDescent="0.2"/>
  <cols>
    <col min="1" max="1" width="11.1640625" style="39" customWidth="1"/>
    <col min="2" max="2" width="8.5" style="39" customWidth="1"/>
    <col min="3" max="3" width="25.33203125" style="40" customWidth="1"/>
    <col min="4" max="4" width="59.1640625" style="34" customWidth="1"/>
    <col min="5" max="5" width="17.6640625" style="47" customWidth="1"/>
    <col min="6" max="6" width="39.33203125" style="34" customWidth="1"/>
    <col min="7" max="7" width="24.83203125" style="34" customWidth="1"/>
    <col min="8" max="8" width="8.83203125" style="34"/>
    <col min="9" max="9" width="18.5" style="34" bestFit="1" customWidth="1"/>
    <col min="10" max="16384" width="8.83203125" style="34"/>
  </cols>
  <sheetData>
    <row r="7" spans="1:11" ht="21" x14ac:dyDescent="0.2">
      <c r="A7" s="78" t="s">
        <v>0</v>
      </c>
      <c r="B7" s="79"/>
      <c r="C7" s="79"/>
      <c r="D7" s="79"/>
      <c r="E7" s="79"/>
      <c r="F7" s="35"/>
      <c r="G7" s="35"/>
      <c r="H7" s="35"/>
      <c r="I7" s="35"/>
      <c r="J7" s="35"/>
      <c r="K7" s="35"/>
    </row>
    <row r="8" spans="1:11" ht="21" x14ac:dyDescent="0.2">
      <c r="A8" s="78" t="s">
        <v>105</v>
      </c>
      <c r="B8" s="79"/>
      <c r="C8" s="79"/>
      <c r="D8" s="79"/>
      <c r="E8" s="79"/>
      <c r="F8" s="36"/>
      <c r="G8" s="36"/>
      <c r="H8" s="36"/>
      <c r="I8" s="36"/>
      <c r="J8" s="36"/>
      <c r="K8" s="36"/>
    </row>
    <row r="9" spans="1:11" ht="21" x14ac:dyDescent="0.2">
      <c r="A9" s="78" t="s">
        <v>298</v>
      </c>
      <c r="B9" s="79"/>
      <c r="C9" s="79"/>
      <c r="D9" s="79"/>
      <c r="E9" s="79"/>
    </row>
    <row r="10" spans="1:11" ht="21" x14ac:dyDescent="0.2">
      <c r="A10" s="78" t="s">
        <v>104</v>
      </c>
      <c r="B10" s="79"/>
      <c r="C10" s="79"/>
      <c r="D10" s="79"/>
      <c r="E10" s="79"/>
    </row>
    <row r="11" spans="1:11" ht="34.15" customHeight="1" x14ac:dyDescent="0.25">
      <c r="A11" s="44" t="s">
        <v>106</v>
      </c>
      <c r="B11" s="44" t="s">
        <v>107</v>
      </c>
      <c r="C11" s="33" t="s">
        <v>108</v>
      </c>
      <c r="D11" s="33" t="s">
        <v>109</v>
      </c>
      <c r="E11" s="45" t="s">
        <v>110</v>
      </c>
    </row>
    <row r="12" spans="1:11" customFormat="1" ht="25.5" x14ac:dyDescent="0.2">
      <c r="A12" s="53">
        <v>45295</v>
      </c>
      <c r="B12" s="54">
        <v>1053</v>
      </c>
      <c r="C12" s="55" t="s">
        <v>0</v>
      </c>
      <c r="D12" s="56" t="s">
        <v>127</v>
      </c>
      <c r="E12" s="49">
        <v>5050</v>
      </c>
    </row>
    <row r="13" spans="1:11" customFormat="1" x14ac:dyDescent="0.2">
      <c r="A13" s="53">
        <v>45295</v>
      </c>
      <c r="B13" s="54">
        <v>1055</v>
      </c>
      <c r="C13" s="57" t="s">
        <v>0</v>
      </c>
      <c r="D13" s="58" t="s">
        <v>131</v>
      </c>
      <c r="E13" s="49">
        <v>4600</v>
      </c>
    </row>
    <row r="14" spans="1:11" customFormat="1" ht="76.5" x14ac:dyDescent="0.2">
      <c r="A14" s="53">
        <v>45295</v>
      </c>
      <c r="B14" s="54">
        <v>1063</v>
      </c>
      <c r="C14" s="55" t="s">
        <v>132</v>
      </c>
      <c r="D14" s="56" t="s">
        <v>133</v>
      </c>
      <c r="E14" s="49">
        <v>140029</v>
      </c>
    </row>
    <row r="15" spans="1:11" customFormat="1" ht="51" x14ac:dyDescent="0.2">
      <c r="A15" s="48">
        <v>45326</v>
      </c>
      <c r="B15" s="54">
        <v>1071</v>
      </c>
      <c r="C15" s="55" t="s">
        <v>134</v>
      </c>
      <c r="D15" s="56" t="s">
        <v>135</v>
      </c>
      <c r="E15" s="49">
        <v>8614</v>
      </c>
    </row>
    <row r="16" spans="1:11" customFormat="1" x14ac:dyDescent="0.2">
      <c r="A16" s="48">
        <v>45355</v>
      </c>
      <c r="B16" s="54">
        <v>1076</v>
      </c>
      <c r="C16" s="55" t="s">
        <v>136</v>
      </c>
      <c r="D16" s="56" t="s">
        <v>137</v>
      </c>
      <c r="E16" s="49">
        <v>482052.98</v>
      </c>
    </row>
    <row r="17" spans="1:5" customFormat="1" ht="25.5" x14ac:dyDescent="0.2">
      <c r="A17" s="48">
        <v>45355</v>
      </c>
      <c r="B17" s="54">
        <v>1079</v>
      </c>
      <c r="C17" s="55" t="s">
        <v>0</v>
      </c>
      <c r="D17" s="56" t="s">
        <v>138</v>
      </c>
      <c r="E17" s="49">
        <v>49910</v>
      </c>
    </row>
    <row r="18" spans="1:5" customFormat="1" ht="51" x14ac:dyDescent="0.2">
      <c r="A18" s="48">
        <v>45355</v>
      </c>
      <c r="B18" s="54">
        <v>1092</v>
      </c>
      <c r="C18" s="55" t="s">
        <v>139</v>
      </c>
      <c r="D18" s="56" t="s">
        <v>140</v>
      </c>
      <c r="E18" s="49">
        <v>13733.55</v>
      </c>
    </row>
    <row r="19" spans="1:5" customFormat="1" ht="63.75" x14ac:dyDescent="0.2">
      <c r="A19" s="48">
        <v>45355</v>
      </c>
      <c r="B19" s="54">
        <v>1094</v>
      </c>
      <c r="C19" s="55" t="s">
        <v>115</v>
      </c>
      <c r="D19" s="56" t="s">
        <v>141</v>
      </c>
      <c r="E19" s="49">
        <v>32570</v>
      </c>
    </row>
    <row r="20" spans="1:5" customFormat="1" ht="51" x14ac:dyDescent="0.2">
      <c r="A20" s="48">
        <v>45355</v>
      </c>
      <c r="B20" s="54">
        <v>1096</v>
      </c>
      <c r="C20" s="55" t="s">
        <v>113</v>
      </c>
      <c r="D20" s="56" t="s">
        <v>142</v>
      </c>
      <c r="E20" s="49">
        <v>57390.400000000001</v>
      </c>
    </row>
    <row r="21" spans="1:5" customFormat="1" ht="51" x14ac:dyDescent="0.2">
      <c r="A21" s="48">
        <v>45355</v>
      </c>
      <c r="B21" s="54">
        <v>1104</v>
      </c>
      <c r="C21" s="55" t="s">
        <v>143</v>
      </c>
      <c r="D21" s="56" t="s">
        <v>144</v>
      </c>
      <c r="E21" s="49">
        <v>35400</v>
      </c>
    </row>
    <row r="22" spans="1:5" customFormat="1" ht="76.5" x14ac:dyDescent="0.2">
      <c r="A22" s="48">
        <v>45355</v>
      </c>
      <c r="B22" s="54">
        <v>1105</v>
      </c>
      <c r="C22" s="55" t="s">
        <v>145</v>
      </c>
      <c r="D22" s="56" t="s">
        <v>146</v>
      </c>
      <c r="E22" s="49">
        <v>24077.9</v>
      </c>
    </row>
    <row r="23" spans="1:5" customFormat="1" ht="51" x14ac:dyDescent="0.2">
      <c r="A23" s="48">
        <v>45386</v>
      </c>
      <c r="B23" s="54">
        <v>1124</v>
      </c>
      <c r="C23" s="55" t="s">
        <v>147</v>
      </c>
      <c r="D23" s="56" t="s">
        <v>148</v>
      </c>
      <c r="E23" s="49">
        <v>71525.7</v>
      </c>
    </row>
    <row r="24" spans="1:5" customFormat="1" ht="63.75" x14ac:dyDescent="0.2">
      <c r="A24" s="48">
        <v>45386</v>
      </c>
      <c r="B24" s="54">
        <v>1138</v>
      </c>
      <c r="C24" s="55" t="s">
        <v>126</v>
      </c>
      <c r="D24" s="56" t="s">
        <v>149</v>
      </c>
      <c r="E24" s="49">
        <v>31305.4</v>
      </c>
    </row>
    <row r="25" spans="1:5" customFormat="1" ht="51" x14ac:dyDescent="0.2">
      <c r="A25" s="48">
        <v>45416</v>
      </c>
      <c r="B25" s="54">
        <v>1150</v>
      </c>
      <c r="C25" s="55" t="s">
        <v>150</v>
      </c>
      <c r="D25" s="56" t="s">
        <v>151</v>
      </c>
      <c r="E25" s="49">
        <v>61775</v>
      </c>
    </row>
    <row r="26" spans="1:5" customFormat="1" ht="63.75" x14ac:dyDescent="0.2">
      <c r="A26" s="48">
        <v>45416</v>
      </c>
      <c r="B26" s="54">
        <v>1171</v>
      </c>
      <c r="C26" s="55" t="s">
        <v>152</v>
      </c>
      <c r="D26" s="56" t="s">
        <v>153</v>
      </c>
      <c r="E26" s="49">
        <v>64832.86</v>
      </c>
    </row>
    <row r="27" spans="1:5" customFormat="1" ht="51" x14ac:dyDescent="0.2">
      <c r="A27" s="48">
        <v>45416</v>
      </c>
      <c r="B27" s="54">
        <v>1178</v>
      </c>
      <c r="C27" s="55" t="s">
        <v>122</v>
      </c>
      <c r="D27" s="56" t="s">
        <v>154</v>
      </c>
      <c r="E27" s="49">
        <v>3450576.65</v>
      </c>
    </row>
    <row r="28" spans="1:5" customFormat="1" ht="51" x14ac:dyDescent="0.2">
      <c r="A28" s="48">
        <v>45508</v>
      </c>
      <c r="B28" s="54">
        <v>1185</v>
      </c>
      <c r="C28" s="55" t="s">
        <v>112</v>
      </c>
      <c r="D28" s="56" t="s">
        <v>155</v>
      </c>
      <c r="E28" s="49">
        <v>85562</v>
      </c>
    </row>
    <row r="29" spans="1:5" customFormat="1" ht="51" x14ac:dyDescent="0.2">
      <c r="A29" s="48">
        <v>45508</v>
      </c>
      <c r="B29" s="54">
        <v>1188</v>
      </c>
      <c r="C29" s="55" t="s">
        <v>156</v>
      </c>
      <c r="D29" s="56" t="s">
        <v>157</v>
      </c>
      <c r="E29" s="49">
        <v>200000</v>
      </c>
    </row>
    <row r="30" spans="1:5" customFormat="1" ht="38.25" x14ac:dyDescent="0.2">
      <c r="A30" s="48">
        <v>45508</v>
      </c>
      <c r="B30" s="54">
        <v>1190</v>
      </c>
      <c r="C30" s="55" t="s">
        <v>158</v>
      </c>
      <c r="D30" s="56" t="s">
        <v>159</v>
      </c>
      <c r="E30" s="49">
        <v>44000</v>
      </c>
    </row>
    <row r="31" spans="1:5" customFormat="1" ht="51" x14ac:dyDescent="0.2">
      <c r="A31" s="48">
        <v>45508</v>
      </c>
      <c r="B31" s="54">
        <v>1191</v>
      </c>
      <c r="C31" s="55" t="s">
        <v>160</v>
      </c>
      <c r="D31" s="56" t="s">
        <v>161</v>
      </c>
      <c r="E31" s="49">
        <v>47585050.920000002</v>
      </c>
    </row>
    <row r="32" spans="1:5" customFormat="1" ht="76.5" x14ac:dyDescent="0.2">
      <c r="A32" s="48">
        <v>45508</v>
      </c>
      <c r="B32" s="54">
        <v>1192</v>
      </c>
      <c r="C32" s="55" t="s">
        <v>162</v>
      </c>
      <c r="D32" s="56" t="s">
        <v>163</v>
      </c>
      <c r="E32" s="49">
        <v>13272260</v>
      </c>
    </row>
    <row r="33" spans="1:5" customFormat="1" ht="51" x14ac:dyDescent="0.2">
      <c r="A33" s="48">
        <v>45508</v>
      </c>
      <c r="B33" s="54">
        <v>1193</v>
      </c>
      <c r="C33" s="55" t="s">
        <v>129</v>
      </c>
      <c r="D33" s="56" t="s">
        <v>164</v>
      </c>
      <c r="E33" s="49">
        <v>100000</v>
      </c>
    </row>
    <row r="34" spans="1:5" customFormat="1" ht="51" x14ac:dyDescent="0.2">
      <c r="A34" s="48">
        <v>45508</v>
      </c>
      <c r="B34" s="54">
        <v>1194</v>
      </c>
      <c r="C34" s="55" t="s">
        <v>129</v>
      </c>
      <c r="D34" s="56" t="s">
        <v>165</v>
      </c>
      <c r="E34" s="49">
        <v>100000</v>
      </c>
    </row>
    <row r="35" spans="1:5" customFormat="1" ht="63.75" x14ac:dyDescent="0.2">
      <c r="A35" s="48">
        <v>45508</v>
      </c>
      <c r="B35" s="54">
        <v>1196</v>
      </c>
      <c r="C35" s="55" t="s">
        <v>166</v>
      </c>
      <c r="D35" s="56" t="s">
        <v>167</v>
      </c>
      <c r="E35" s="49">
        <v>11367415.780000001</v>
      </c>
    </row>
    <row r="36" spans="1:5" customFormat="1" ht="51" x14ac:dyDescent="0.2">
      <c r="A36" s="48">
        <v>45508</v>
      </c>
      <c r="B36" s="54">
        <v>1203</v>
      </c>
      <c r="C36" s="55" t="s">
        <v>168</v>
      </c>
      <c r="D36" s="56" t="s">
        <v>169</v>
      </c>
      <c r="E36" s="49">
        <v>1117700</v>
      </c>
    </row>
    <row r="37" spans="1:5" customFormat="1" ht="76.5" x14ac:dyDescent="0.2">
      <c r="A37" s="48">
        <v>45508</v>
      </c>
      <c r="B37" s="54">
        <v>1204</v>
      </c>
      <c r="C37" s="55" t="s">
        <v>119</v>
      </c>
      <c r="D37" s="56" t="s">
        <v>170</v>
      </c>
      <c r="E37" s="49">
        <v>1500</v>
      </c>
    </row>
    <row r="38" spans="1:5" customFormat="1" ht="63.75" x14ac:dyDescent="0.2">
      <c r="A38" s="53">
        <v>45539</v>
      </c>
      <c r="B38" s="54">
        <v>1211</v>
      </c>
      <c r="C38" s="55" t="s">
        <v>171</v>
      </c>
      <c r="D38" s="56" t="s">
        <v>172</v>
      </c>
      <c r="E38" s="49">
        <v>24600</v>
      </c>
    </row>
    <row r="39" spans="1:5" customFormat="1" ht="38.25" x14ac:dyDescent="0.2">
      <c r="A39" s="53">
        <v>45539</v>
      </c>
      <c r="B39" s="54">
        <v>1214</v>
      </c>
      <c r="C39" s="55" t="s">
        <v>173</v>
      </c>
      <c r="D39" s="56" t="s">
        <v>174</v>
      </c>
      <c r="E39" s="49">
        <v>549408</v>
      </c>
    </row>
    <row r="40" spans="1:5" customFormat="1" ht="25.5" x14ac:dyDescent="0.2">
      <c r="A40" s="53">
        <v>45539</v>
      </c>
      <c r="B40" s="54">
        <v>1215</v>
      </c>
      <c r="C40" s="55" t="s">
        <v>136</v>
      </c>
      <c r="D40" s="56" t="s">
        <v>175</v>
      </c>
      <c r="E40" s="49">
        <v>1089166.6499999999</v>
      </c>
    </row>
    <row r="41" spans="1:5" customFormat="1" ht="38.25" x14ac:dyDescent="0.2">
      <c r="A41" s="53">
        <v>45539</v>
      </c>
      <c r="B41" s="54">
        <v>1216</v>
      </c>
      <c r="C41" s="55" t="s">
        <v>176</v>
      </c>
      <c r="D41" s="56" t="s">
        <v>177</v>
      </c>
      <c r="E41" s="49">
        <v>1089166.6499999999</v>
      </c>
    </row>
    <row r="42" spans="1:5" customFormat="1" ht="38.25" x14ac:dyDescent="0.2">
      <c r="A42" s="53">
        <v>45569</v>
      </c>
      <c r="B42" s="54">
        <v>1222</v>
      </c>
      <c r="C42" s="55" t="s">
        <v>176</v>
      </c>
      <c r="D42" s="56" t="s">
        <v>178</v>
      </c>
      <c r="E42" s="49">
        <v>6073333.25</v>
      </c>
    </row>
    <row r="43" spans="1:5" customFormat="1" ht="76.5" x14ac:dyDescent="0.2">
      <c r="A43" s="53">
        <v>45569</v>
      </c>
      <c r="B43" s="54">
        <v>1226</v>
      </c>
      <c r="C43" s="55" t="s">
        <v>179</v>
      </c>
      <c r="D43" s="56" t="s">
        <v>180</v>
      </c>
      <c r="E43" s="49">
        <v>108141.78</v>
      </c>
    </row>
    <row r="44" spans="1:5" customFormat="1" ht="25.5" x14ac:dyDescent="0.2">
      <c r="A44" s="53">
        <v>45600</v>
      </c>
      <c r="B44" s="54">
        <v>1243</v>
      </c>
      <c r="C44" s="55" t="s">
        <v>0</v>
      </c>
      <c r="D44" s="56" t="s">
        <v>181</v>
      </c>
      <c r="E44" s="49">
        <v>47550</v>
      </c>
    </row>
    <row r="45" spans="1:5" customFormat="1" ht="25.5" x14ac:dyDescent="0.2">
      <c r="A45" s="53">
        <v>45600</v>
      </c>
      <c r="B45" s="54">
        <v>1245</v>
      </c>
      <c r="C45" s="55" t="s">
        <v>0</v>
      </c>
      <c r="D45" s="56" t="s">
        <v>182</v>
      </c>
      <c r="E45" s="49">
        <v>13350</v>
      </c>
    </row>
    <row r="46" spans="1:5" customFormat="1" ht="51" x14ac:dyDescent="0.2">
      <c r="A46" s="53">
        <v>45600</v>
      </c>
      <c r="B46" s="54">
        <v>1252</v>
      </c>
      <c r="C46" s="55" t="s">
        <v>183</v>
      </c>
      <c r="D46" s="56" t="s">
        <v>184</v>
      </c>
      <c r="E46" s="49">
        <v>343380</v>
      </c>
    </row>
    <row r="47" spans="1:5" customFormat="1" ht="63.75" x14ac:dyDescent="0.2">
      <c r="A47" s="53">
        <v>45600</v>
      </c>
      <c r="B47" s="54">
        <v>1254</v>
      </c>
      <c r="C47" s="55" t="s">
        <v>185</v>
      </c>
      <c r="D47" s="56" t="s">
        <v>186</v>
      </c>
      <c r="E47" s="49">
        <v>109976</v>
      </c>
    </row>
    <row r="48" spans="1:5" customFormat="1" ht="51" x14ac:dyDescent="0.2">
      <c r="A48" s="53">
        <v>45600</v>
      </c>
      <c r="B48" s="54">
        <v>1257</v>
      </c>
      <c r="C48" s="55" t="s">
        <v>187</v>
      </c>
      <c r="D48" s="56" t="s">
        <v>188</v>
      </c>
      <c r="E48" s="49">
        <v>596932.5</v>
      </c>
    </row>
    <row r="49" spans="1:5" customFormat="1" ht="51" x14ac:dyDescent="0.2">
      <c r="A49" s="53">
        <v>45600</v>
      </c>
      <c r="B49" s="54">
        <v>1259</v>
      </c>
      <c r="C49" s="55" t="s">
        <v>189</v>
      </c>
      <c r="D49" s="56" t="s">
        <v>190</v>
      </c>
      <c r="E49" s="49">
        <v>361953.2</v>
      </c>
    </row>
    <row r="50" spans="1:5" customFormat="1" ht="38.25" x14ac:dyDescent="0.2">
      <c r="A50" s="53">
        <v>45600</v>
      </c>
      <c r="B50" s="54">
        <v>1262</v>
      </c>
      <c r="C50" s="55" t="s">
        <v>120</v>
      </c>
      <c r="D50" s="56" t="s">
        <v>191</v>
      </c>
      <c r="E50" s="49">
        <v>22027</v>
      </c>
    </row>
    <row r="51" spans="1:5" customFormat="1" ht="38.25" x14ac:dyDescent="0.2">
      <c r="A51" s="53">
        <v>45600</v>
      </c>
      <c r="B51" s="54">
        <v>1263</v>
      </c>
      <c r="C51" s="55" t="s">
        <v>124</v>
      </c>
      <c r="D51" s="56" t="s">
        <v>192</v>
      </c>
      <c r="E51" s="49">
        <v>76300</v>
      </c>
    </row>
    <row r="52" spans="1:5" customFormat="1" ht="51" x14ac:dyDescent="0.2">
      <c r="A52" s="53">
        <v>45600</v>
      </c>
      <c r="B52" s="54">
        <v>1269</v>
      </c>
      <c r="C52" s="55" t="s">
        <v>193</v>
      </c>
      <c r="D52" s="56" t="s">
        <v>194</v>
      </c>
      <c r="E52" s="49">
        <v>356704.27</v>
      </c>
    </row>
    <row r="53" spans="1:5" customFormat="1" ht="63.75" x14ac:dyDescent="0.2">
      <c r="A53" s="53">
        <v>45600</v>
      </c>
      <c r="B53" s="54">
        <v>1271</v>
      </c>
      <c r="C53" s="55" t="s">
        <v>195</v>
      </c>
      <c r="D53" s="56" t="s">
        <v>196</v>
      </c>
      <c r="E53" s="49">
        <v>5384.58</v>
      </c>
    </row>
    <row r="54" spans="1:5" customFormat="1" ht="38.25" x14ac:dyDescent="0.2">
      <c r="A54" s="53">
        <v>45600</v>
      </c>
      <c r="B54" s="54">
        <v>1273</v>
      </c>
      <c r="C54" s="55" t="s">
        <v>197</v>
      </c>
      <c r="D54" s="56" t="s">
        <v>198</v>
      </c>
      <c r="E54" s="49">
        <v>194647.82</v>
      </c>
    </row>
    <row r="55" spans="1:5" customFormat="1" x14ac:dyDescent="0.2">
      <c r="A55" s="53">
        <v>45630</v>
      </c>
      <c r="B55" s="54">
        <v>1275</v>
      </c>
      <c r="C55" s="55" t="s">
        <v>176</v>
      </c>
      <c r="D55" s="56" t="s">
        <v>199</v>
      </c>
      <c r="E55" s="49">
        <v>155641.5</v>
      </c>
    </row>
    <row r="56" spans="1:5" customFormat="1" x14ac:dyDescent="0.2">
      <c r="A56" s="53">
        <v>45630</v>
      </c>
      <c r="B56" s="54">
        <v>1277</v>
      </c>
      <c r="C56" s="55" t="s">
        <v>176</v>
      </c>
      <c r="D56" s="56" t="s">
        <v>200</v>
      </c>
      <c r="E56" s="49">
        <v>69174</v>
      </c>
    </row>
    <row r="57" spans="1:5" customFormat="1" ht="25.5" x14ac:dyDescent="0.2">
      <c r="A57" s="53">
        <v>45630</v>
      </c>
      <c r="B57" s="54">
        <v>1279</v>
      </c>
      <c r="C57" s="55" t="s">
        <v>0</v>
      </c>
      <c r="D57" s="56" t="s">
        <v>201</v>
      </c>
      <c r="E57" s="49">
        <v>25000</v>
      </c>
    </row>
    <row r="58" spans="1:5" customFormat="1" x14ac:dyDescent="0.2">
      <c r="A58" s="53">
        <v>45630</v>
      </c>
      <c r="B58" s="54">
        <v>1281</v>
      </c>
      <c r="C58" s="55" t="s">
        <v>176</v>
      </c>
      <c r="D58" s="56" t="s">
        <v>202</v>
      </c>
      <c r="E58" s="49">
        <v>574144.19999999995</v>
      </c>
    </row>
    <row r="59" spans="1:5" customFormat="1" x14ac:dyDescent="0.2">
      <c r="A59" s="53">
        <v>45630</v>
      </c>
      <c r="B59" s="54">
        <v>1283</v>
      </c>
      <c r="C59" s="55" t="s">
        <v>176</v>
      </c>
      <c r="D59" s="56" t="s">
        <v>203</v>
      </c>
      <c r="E59" s="49">
        <v>697504.5</v>
      </c>
    </row>
    <row r="60" spans="1:5" customFormat="1" x14ac:dyDescent="0.2">
      <c r="A60" s="53">
        <v>45630</v>
      </c>
      <c r="B60" s="54">
        <v>1285</v>
      </c>
      <c r="C60" s="55" t="s">
        <v>176</v>
      </c>
      <c r="D60" s="56" t="s">
        <v>204</v>
      </c>
      <c r="E60" s="49">
        <v>3651973.77</v>
      </c>
    </row>
    <row r="61" spans="1:5" customFormat="1" x14ac:dyDescent="0.2">
      <c r="A61" s="53">
        <v>45630</v>
      </c>
      <c r="B61" s="54">
        <v>1287</v>
      </c>
      <c r="C61" s="55" t="s">
        <v>176</v>
      </c>
      <c r="D61" s="56" t="s">
        <v>205</v>
      </c>
      <c r="E61" s="49">
        <v>11197490.690000001</v>
      </c>
    </row>
    <row r="62" spans="1:5" customFormat="1" x14ac:dyDescent="0.2">
      <c r="A62" s="53">
        <v>45630</v>
      </c>
      <c r="B62" s="54">
        <v>1289</v>
      </c>
      <c r="C62" s="55" t="s">
        <v>176</v>
      </c>
      <c r="D62" s="56" t="s">
        <v>206</v>
      </c>
      <c r="E62" s="49">
        <v>19712607.960000001</v>
      </c>
    </row>
    <row r="63" spans="1:5" customFormat="1" x14ac:dyDescent="0.2">
      <c r="A63" s="53">
        <v>45630</v>
      </c>
      <c r="B63" s="54">
        <v>1293</v>
      </c>
      <c r="C63" s="55" t="s">
        <v>176</v>
      </c>
      <c r="D63" s="56" t="s">
        <v>207</v>
      </c>
      <c r="E63" s="49">
        <v>322093.63999999996</v>
      </c>
    </row>
    <row r="64" spans="1:5" customFormat="1" ht="38.25" x14ac:dyDescent="0.2">
      <c r="A64" s="53">
        <v>45630</v>
      </c>
      <c r="B64" s="54">
        <v>1295</v>
      </c>
      <c r="C64" s="55" t="s">
        <v>160</v>
      </c>
      <c r="D64" s="56" t="s">
        <v>208</v>
      </c>
      <c r="E64" s="49">
        <v>24273050.920000002</v>
      </c>
    </row>
    <row r="65" spans="1:5" customFormat="1" ht="38.25" x14ac:dyDescent="0.2">
      <c r="A65" s="53">
        <v>45630</v>
      </c>
      <c r="B65" s="54">
        <v>1309</v>
      </c>
      <c r="C65" s="55" t="s">
        <v>166</v>
      </c>
      <c r="D65" s="56" t="s">
        <v>209</v>
      </c>
      <c r="E65" s="49">
        <v>11367415.780000001</v>
      </c>
    </row>
    <row r="66" spans="1:5" customFormat="1" x14ac:dyDescent="0.2">
      <c r="A66" s="53">
        <v>45630</v>
      </c>
      <c r="B66" s="54">
        <v>1311</v>
      </c>
      <c r="C66" s="55" t="s">
        <v>176</v>
      </c>
      <c r="D66" s="56" t="s">
        <v>210</v>
      </c>
      <c r="E66" s="49">
        <v>24743718.540000003</v>
      </c>
    </row>
    <row r="67" spans="1:5" customFormat="1" ht="76.5" x14ac:dyDescent="0.2">
      <c r="A67" s="53" t="s">
        <v>211</v>
      </c>
      <c r="B67" s="54">
        <v>1322</v>
      </c>
      <c r="C67" s="55" t="s">
        <v>132</v>
      </c>
      <c r="D67" s="56" t="s">
        <v>212</v>
      </c>
      <c r="E67" s="49">
        <v>1260</v>
      </c>
    </row>
    <row r="68" spans="1:5" customFormat="1" ht="25.5" x14ac:dyDescent="0.2">
      <c r="A68" s="53" t="s">
        <v>211</v>
      </c>
      <c r="B68" s="54">
        <v>1332</v>
      </c>
      <c r="C68" s="55" t="s">
        <v>0</v>
      </c>
      <c r="D68" s="56" t="s">
        <v>213</v>
      </c>
      <c r="E68" s="49">
        <v>2309000</v>
      </c>
    </row>
    <row r="69" spans="1:5" customFormat="1" ht="63.75" x14ac:dyDescent="0.2">
      <c r="A69" s="53" t="s">
        <v>211</v>
      </c>
      <c r="B69" s="54">
        <v>1333</v>
      </c>
      <c r="C69" s="55" t="s">
        <v>114</v>
      </c>
      <c r="D69" s="56" t="s">
        <v>214</v>
      </c>
      <c r="E69" s="49">
        <v>102687</v>
      </c>
    </row>
    <row r="70" spans="1:5" customFormat="1" ht="76.5" x14ac:dyDescent="0.2">
      <c r="A70" s="53" t="s">
        <v>211</v>
      </c>
      <c r="B70" s="54">
        <v>1336</v>
      </c>
      <c r="C70" s="55" t="s">
        <v>116</v>
      </c>
      <c r="D70" s="56" t="s">
        <v>215</v>
      </c>
      <c r="E70" s="49">
        <v>2235437.8199999998</v>
      </c>
    </row>
    <row r="71" spans="1:5" customFormat="1" ht="51" x14ac:dyDescent="0.2">
      <c r="A71" s="53" t="s">
        <v>216</v>
      </c>
      <c r="B71" s="54">
        <v>1354</v>
      </c>
      <c r="C71" s="55" t="s">
        <v>117</v>
      </c>
      <c r="D71" s="56" t="s">
        <v>217</v>
      </c>
      <c r="E71" s="49">
        <v>809175.31</v>
      </c>
    </row>
    <row r="72" spans="1:5" customFormat="1" ht="38.25" x14ac:dyDescent="0.2">
      <c r="A72" s="53" t="s">
        <v>218</v>
      </c>
      <c r="B72" s="54">
        <v>1371</v>
      </c>
      <c r="C72" s="55" t="s">
        <v>123</v>
      </c>
      <c r="D72" s="56" t="s">
        <v>219</v>
      </c>
      <c r="E72" s="49">
        <v>22028</v>
      </c>
    </row>
    <row r="73" spans="1:5" customFormat="1" ht="63.75" x14ac:dyDescent="0.2">
      <c r="A73" s="53" t="s">
        <v>220</v>
      </c>
      <c r="B73" s="54">
        <v>1388</v>
      </c>
      <c r="C73" s="55" t="s">
        <v>221</v>
      </c>
      <c r="D73" s="56" t="s">
        <v>222</v>
      </c>
      <c r="E73" s="49">
        <v>125000</v>
      </c>
    </row>
    <row r="74" spans="1:5" customFormat="1" ht="51" x14ac:dyDescent="0.2">
      <c r="A74" s="53" t="s">
        <v>220</v>
      </c>
      <c r="B74" s="54">
        <v>1389</v>
      </c>
      <c r="C74" s="55" t="s">
        <v>126</v>
      </c>
      <c r="D74" s="56" t="s">
        <v>223</v>
      </c>
      <c r="E74" s="49">
        <v>15646.8</v>
      </c>
    </row>
    <row r="75" spans="1:5" customFormat="1" ht="76.5" x14ac:dyDescent="0.2">
      <c r="A75" s="53" t="s">
        <v>220</v>
      </c>
      <c r="B75" s="54">
        <v>1390</v>
      </c>
      <c r="C75" s="55" t="s">
        <v>224</v>
      </c>
      <c r="D75" s="56" t="s">
        <v>225</v>
      </c>
      <c r="E75" s="49">
        <v>33758.33</v>
      </c>
    </row>
    <row r="76" spans="1:5" customFormat="1" ht="51" x14ac:dyDescent="0.2">
      <c r="A76" s="53" t="s">
        <v>220</v>
      </c>
      <c r="B76" s="54">
        <v>1391</v>
      </c>
      <c r="C76" s="55" t="s">
        <v>128</v>
      </c>
      <c r="D76" s="56" t="s">
        <v>226</v>
      </c>
      <c r="E76" s="49">
        <v>16353</v>
      </c>
    </row>
    <row r="77" spans="1:5" customFormat="1" ht="76.5" x14ac:dyDescent="0.2">
      <c r="A77" s="53" t="s">
        <v>220</v>
      </c>
      <c r="B77" s="54">
        <v>1394</v>
      </c>
      <c r="C77" s="55" t="s">
        <v>227</v>
      </c>
      <c r="D77" s="56" t="s">
        <v>228</v>
      </c>
      <c r="E77" s="49">
        <v>29500</v>
      </c>
    </row>
    <row r="78" spans="1:5" customFormat="1" ht="51" x14ac:dyDescent="0.2">
      <c r="A78" s="53" t="s">
        <v>220</v>
      </c>
      <c r="B78" s="54">
        <v>1395</v>
      </c>
      <c r="C78" s="55" t="s">
        <v>229</v>
      </c>
      <c r="D78" s="56" t="s">
        <v>230</v>
      </c>
      <c r="E78" s="49">
        <v>70800</v>
      </c>
    </row>
    <row r="79" spans="1:5" customFormat="1" ht="51" x14ac:dyDescent="0.2">
      <c r="A79" s="53" t="s">
        <v>220</v>
      </c>
      <c r="B79" s="54">
        <v>1396</v>
      </c>
      <c r="C79" s="55" t="s">
        <v>160</v>
      </c>
      <c r="D79" s="56" t="s">
        <v>231</v>
      </c>
      <c r="E79" s="49">
        <v>11000000</v>
      </c>
    </row>
    <row r="80" spans="1:5" customFormat="1" ht="51" x14ac:dyDescent="0.2">
      <c r="A80" s="53" t="s">
        <v>220</v>
      </c>
      <c r="B80" s="54">
        <v>1402</v>
      </c>
      <c r="C80" s="55" t="s">
        <v>134</v>
      </c>
      <c r="D80" s="56" t="s">
        <v>232</v>
      </c>
      <c r="E80" s="49">
        <v>147146</v>
      </c>
    </row>
    <row r="81" spans="1:5" customFormat="1" ht="76.5" x14ac:dyDescent="0.2">
      <c r="A81" s="53" t="s">
        <v>233</v>
      </c>
      <c r="B81" s="54">
        <v>1406</v>
      </c>
      <c r="C81" s="55" t="s">
        <v>234</v>
      </c>
      <c r="D81" s="56" t="s">
        <v>235</v>
      </c>
      <c r="E81" s="49">
        <v>2692745.6</v>
      </c>
    </row>
    <row r="82" spans="1:5" customFormat="1" ht="51" x14ac:dyDescent="0.2">
      <c r="A82" s="53" t="s">
        <v>233</v>
      </c>
      <c r="B82" s="54">
        <v>1420</v>
      </c>
      <c r="C82" s="55" t="s">
        <v>236</v>
      </c>
      <c r="D82" s="56" t="s">
        <v>237</v>
      </c>
      <c r="E82" s="49">
        <v>201256.08</v>
      </c>
    </row>
    <row r="83" spans="1:5" customFormat="1" ht="51" x14ac:dyDescent="0.2">
      <c r="A83" s="53" t="s">
        <v>233</v>
      </c>
      <c r="B83" s="54">
        <v>1421</v>
      </c>
      <c r="C83" s="55" t="s">
        <v>238</v>
      </c>
      <c r="D83" s="56" t="s">
        <v>239</v>
      </c>
      <c r="E83" s="49">
        <v>177000</v>
      </c>
    </row>
    <row r="84" spans="1:5" customFormat="1" ht="51" x14ac:dyDescent="0.2">
      <c r="A84" s="53" t="s">
        <v>233</v>
      </c>
      <c r="B84" s="54">
        <v>1426</v>
      </c>
      <c r="C84" s="55" t="s">
        <v>240</v>
      </c>
      <c r="D84" s="56" t="s">
        <v>241</v>
      </c>
      <c r="E84" s="49">
        <v>123900</v>
      </c>
    </row>
    <row r="85" spans="1:5" customFormat="1" ht="76.5" x14ac:dyDescent="0.2">
      <c r="A85" s="53" t="s">
        <v>233</v>
      </c>
      <c r="B85" s="59">
        <v>1428</v>
      </c>
      <c r="C85" s="55" t="s">
        <v>242</v>
      </c>
      <c r="D85" s="56" t="s">
        <v>243</v>
      </c>
      <c r="E85" s="49">
        <v>8850</v>
      </c>
    </row>
    <row r="86" spans="1:5" customFormat="1" ht="51" x14ac:dyDescent="0.2">
      <c r="A86" s="53" t="s">
        <v>233</v>
      </c>
      <c r="B86" s="59">
        <v>1429</v>
      </c>
      <c r="C86" s="55" t="s">
        <v>244</v>
      </c>
      <c r="D86" s="56" t="s">
        <v>245</v>
      </c>
      <c r="E86" s="60">
        <v>225675</v>
      </c>
    </row>
    <row r="87" spans="1:5" customFormat="1" ht="76.5" x14ac:dyDescent="0.2">
      <c r="A87" s="59" t="s">
        <v>246</v>
      </c>
      <c r="B87" s="59">
        <v>1442</v>
      </c>
      <c r="C87" s="55" t="s">
        <v>247</v>
      </c>
      <c r="D87" s="56" t="s">
        <v>248</v>
      </c>
      <c r="E87" s="60">
        <v>84832.57</v>
      </c>
    </row>
    <row r="88" spans="1:5" customFormat="1" ht="51" x14ac:dyDescent="0.2">
      <c r="A88" s="59" t="s">
        <v>246</v>
      </c>
      <c r="B88" s="59">
        <v>1444</v>
      </c>
      <c r="C88" s="55" t="s">
        <v>150</v>
      </c>
      <c r="D88" s="56" t="s">
        <v>151</v>
      </c>
      <c r="E88" s="60">
        <v>148505</v>
      </c>
    </row>
    <row r="89" spans="1:5" customFormat="1" ht="63.75" x14ac:dyDescent="0.2">
      <c r="A89" s="59" t="s">
        <v>246</v>
      </c>
      <c r="B89" s="59">
        <v>1447</v>
      </c>
      <c r="C89" s="55" t="s">
        <v>129</v>
      </c>
      <c r="D89" s="56" t="s">
        <v>249</v>
      </c>
      <c r="E89" s="60">
        <v>12000000</v>
      </c>
    </row>
    <row r="90" spans="1:5" customFormat="1" ht="63.75" x14ac:dyDescent="0.2">
      <c r="A90" s="59" t="s">
        <v>246</v>
      </c>
      <c r="B90" s="59">
        <v>1448</v>
      </c>
      <c r="C90" s="55" t="s">
        <v>250</v>
      </c>
      <c r="D90" s="56" t="s">
        <v>251</v>
      </c>
      <c r="E90" s="60">
        <v>3000000</v>
      </c>
    </row>
    <row r="91" spans="1:5" customFormat="1" ht="38.25" x14ac:dyDescent="0.2">
      <c r="A91" s="59" t="s">
        <v>252</v>
      </c>
      <c r="B91" s="59">
        <v>1462</v>
      </c>
      <c r="C91" s="55" t="s">
        <v>111</v>
      </c>
      <c r="D91" s="56" t="s">
        <v>253</v>
      </c>
      <c r="E91" s="60">
        <v>2759167</v>
      </c>
    </row>
    <row r="92" spans="1:5" customFormat="1" ht="25.5" x14ac:dyDescent="0.2">
      <c r="A92" s="59" t="s">
        <v>252</v>
      </c>
      <c r="B92" s="59">
        <v>1464</v>
      </c>
      <c r="C92" s="55" t="s">
        <v>0</v>
      </c>
      <c r="D92" s="56" t="s">
        <v>254</v>
      </c>
      <c r="E92" s="60">
        <v>431200</v>
      </c>
    </row>
    <row r="93" spans="1:5" customFormat="1" ht="25.5" x14ac:dyDescent="0.2">
      <c r="A93" s="59" t="s">
        <v>252</v>
      </c>
      <c r="B93" s="59">
        <v>1466</v>
      </c>
      <c r="C93" s="55" t="s">
        <v>0</v>
      </c>
      <c r="D93" s="56" t="s">
        <v>255</v>
      </c>
      <c r="E93" s="60">
        <v>150000</v>
      </c>
    </row>
    <row r="94" spans="1:5" customFormat="1" ht="76.5" x14ac:dyDescent="0.2">
      <c r="A94" s="59" t="s">
        <v>252</v>
      </c>
      <c r="B94" s="59">
        <v>1471</v>
      </c>
      <c r="C94" s="55" t="s">
        <v>168</v>
      </c>
      <c r="D94" s="56" t="s">
        <v>256</v>
      </c>
      <c r="E94" s="60">
        <v>11551060</v>
      </c>
    </row>
    <row r="95" spans="1:5" customFormat="1" ht="25.5" x14ac:dyDescent="0.2">
      <c r="A95" s="59" t="s">
        <v>252</v>
      </c>
      <c r="B95" s="59">
        <v>1473</v>
      </c>
      <c r="C95" s="55" t="s">
        <v>0</v>
      </c>
      <c r="D95" s="56" t="s">
        <v>181</v>
      </c>
      <c r="E95" s="60">
        <v>4900</v>
      </c>
    </row>
    <row r="96" spans="1:5" customFormat="1" ht="25.5" x14ac:dyDescent="0.2">
      <c r="A96" s="59" t="s">
        <v>252</v>
      </c>
      <c r="B96" s="59">
        <v>1476</v>
      </c>
      <c r="C96" s="55" t="s">
        <v>0</v>
      </c>
      <c r="D96" s="56" t="s">
        <v>257</v>
      </c>
      <c r="E96" s="60">
        <v>27850</v>
      </c>
    </row>
    <row r="97" spans="1:5" customFormat="1" ht="76.5" x14ac:dyDescent="0.2">
      <c r="A97" s="59" t="s">
        <v>252</v>
      </c>
      <c r="B97" s="59">
        <v>1480</v>
      </c>
      <c r="C97" s="55" t="s">
        <v>258</v>
      </c>
      <c r="D97" s="56" t="s">
        <v>259</v>
      </c>
      <c r="E97" s="60">
        <v>731741.48</v>
      </c>
    </row>
    <row r="98" spans="1:5" customFormat="1" ht="76.5" x14ac:dyDescent="0.2">
      <c r="A98" s="59" t="s">
        <v>252</v>
      </c>
      <c r="B98" s="59">
        <v>1488</v>
      </c>
      <c r="C98" s="55" t="s">
        <v>260</v>
      </c>
      <c r="D98" s="56" t="s">
        <v>261</v>
      </c>
      <c r="E98" s="60">
        <v>1826944.44</v>
      </c>
    </row>
    <row r="99" spans="1:5" customFormat="1" ht="38.25" x14ac:dyDescent="0.2">
      <c r="A99" s="59" t="s">
        <v>252</v>
      </c>
      <c r="B99" s="59">
        <v>1489</v>
      </c>
      <c r="C99" s="55" t="s">
        <v>262</v>
      </c>
      <c r="D99" s="56" t="s">
        <v>263</v>
      </c>
      <c r="E99" s="60">
        <v>8850</v>
      </c>
    </row>
    <row r="100" spans="1:5" customFormat="1" ht="63.75" x14ac:dyDescent="0.2">
      <c r="A100" s="59" t="s">
        <v>252</v>
      </c>
      <c r="B100" s="59">
        <v>1490</v>
      </c>
      <c r="C100" s="55" t="s">
        <v>171</v>
      </c>
      <c r="D100" s="56" t="s">
        <v>264</v>
      </c>
      <c r="E100" s="60">
        <v>137500</v>
      </c>
    </row>
    <row r="101" spans="1:5" customFormat="1" ht="51" x14ac:dyDescent="0.2">
      <c r="A101" s="59" t="s">
        <v>252</v>
      </c>
      <c r="B101" s="59">
        <v>1491</v>
      </c>
      <c r="C101" s="55" t="s">
        <v>171</v>
      </c>
      <c r="D101" s="56" t="s">
        <v>265</v>
      </c>
      <c r="E101" s="60">
        <v>138120</v>
      </c>
    </row>
    <row r="102" spans="1:5" customFormat="1" ht="25.5" x14ac:dyDescent="0.2">
      <c r="A102" s="59" t="s">
        <v>266</v>
      </c>
      <c r="B102" s="59">
        <v>1504</v>
      </c>
      <c r="C102" s="55" t="s">
        <v>0</v>
      </c>
      <c r="D102" s="56" t="s">
        <v>267</v>
      </c>
      <c r="E102" s="60">
        <v>48000</v>
      </c>
    </row>
    <row r="103" spans="1:5" customFormat="1" ht="25.5" x14ac:dyDescent="0.2">
      <c r="A103" s="59" t="s">
        <v>266</v>
      </c>
      <c r="B103" s="59">
        <v>1506</v>
      </c>
      <c r="C103" s="55" t="s">
        <v>0</v>
      </c>
      <c r="D103" s="56" t="s">
        <v>268</v>
      </c>
      <c r="E103" s="60">
        <v>674296.26</v>
      </c>
    </row>
    <row r="104" spans="1:5" customFormat="1" ht="25.5" x14ac:dyDescent="0.2">
      <c r="A104" s="59" t="s">
        <v>266</v>
      </c>
      <c r="B104" s="59">
        <v>1512</v>
      </c>
      <c r="C104" s="55" t="s">
        <v>0</v>
      </c>
      <c r="D104" s="56" t="s">
        <v>269</v>
      </c>
      <c r="E104" s="60">
        <v>583334</v>
      </c>
    </row>
    <row r="105" spans="1:5" customFormat="1" ht="38.25" x14ac:dyDescent="0.2">
      <c r="A105" s="59" t="s">
        <v>266</v>
      </c>
      <c r="B105" s="59">
        <v>1519</v>
      </c>
      <c r="C105" s="55" t="s">
        <v>0</v>
      </c>
      <c r="D105" s="56" t="s">
        <v>270</v>
      </c>
      <c r="E105" s="60">
        <v>1525768</v>
      </c>
    </row>
    <row r="106" spans="1:5" customFormat="1" ht="25.5" x14ac:dyDescent="0.2">
      <c r="A106" s="59" t="s">
        <v>266</v>
      </c>
      <c r="B106" s="59">
        <v>1521</v>
      </c>
      <c r="C106" s="55" t="s">
        <v>0</v>
      </c>
      <c r="D106" s="56" t="s">
        <v>271</v>
      </c>
      <c r="E106" s="60">
        <v>2000000</v>
      </c>
    </row>
    <row r="107" spans="1:5" customFormat="1" ht="25.5" x14ac:dyDescent="0.2">
      <c r="A107" s="59" t="s">
        <v>266</v>
      </c>
      <c r="B107" s="59">
        <v>1522</v>
      </c>
      <c r="C107" s="55" t="s">
        <v>0</v>
      </c>
      <c r="D107" s="56" t="s">
        <v>272</v>
      </c>
      <c r="E107" s="60">
        <v>7243749</v>
      </c>
    </row>
    <row r="108" spans="1:5" customFormat="1" ht="38.25" x14ac:dyDescent="0.2">
      <c r="A108" s="59" t="s">
        <v>266</v>
      </c>
      <c r="B108" s="59">
        <v>1523</v>
      </c>
      <c r="C108" s="55" t="s">
        <v>0</v>
      </c>
      <c r="D108" s="56" t="s">
        <v>273</v>
      </c>
      <c r="E108" s="60">
        <v>6735567.6200000001</v>
      </c>
    </row>
    <row r="109" spans="1:5" customFormat="1" ht="63.75" x14ac:dyDescent="0.2">
      <c r="A109" s="59" t="s">
        <v>274</v>
      </c>
      <c r="B109" s="59">
        <v>1542</v>
      </c>
      <c r="C109" s="55" t="s">
        <v>275</v>
      </c>
      <c r="D109" s="56" t="s">
        <v>276</v>
      </c>
      <c r="E109" s="60">
        <v>13120</v>
      </c>
    </row>
    <row r="110" spans="1:5" customFormat="1" ht="51" x14ac:dyDescent="0.2">
      <c r="A110" s="59" t="s">
        <v>274</v>
      </c>
      <c r="B110" s="59">
        <v>1544</v>
      </c>
      <c r="C110" s="55" t="s">
        <v>125</v>
      </c>
      <c r="D110" s="56" t="s">
        <v>277</v>
      </c>
      <c r="E110" s="60">
        <v>802916.35</v>
      </c>
    </row>
    <row r="111" spans="1:5" customFormat="1" ht="76.5" x14ac:dyDescent="0.2">
      <c r="A111" s="59" t="s">
        <v>274</v>
      </c>
      <c r="B111" s="59">
        <v>1546</v>
      </c>
      <c r="C111" s="55" t="s">
        <v>278</v>
      </c>
      <c r="D111" s="56" t="s">
        <v>279</v>
      </c>
      <c r="E111" s="60">
        <v>700000</v>
      </c>
    </row>
    <row r="112" spans="1:5" customFormat="1" ht="51" x14ac:dyDescent="0.2">
      <c r="A112" s="59" t="s">
        <v>274</v>
      </c>
      <c r="B112" s="59">
        <v>1548</v>
      </c>
      <c r="C112" s="55" t="s">
        <v>280</v>
      </c>
      <c r="D112" s="56" t="s">
        <v>281</v>
      </c>
      <c r="E112" s="60">
        <v>294300</v>
      </c>
    </row>
    <row r="113" spans="1:9" customFormat="1" ht="76.5" x14ac:dyDescent="0.2">
      <c r="A113" s="59" t="s">
        <v>274</v>
      </c>
      <c r="B113" s="59">
        <v>1550</v>
      </c>
      <c r="C113" s="55" t="s">
        <v>282</v>
      </c>
      <c r="D113" s="56" t="s">
        <v>283</v>
      </c>
      <c r="E113" s="60">
        <v>30699.15</v>
      </c>
    </row>
    <row r="114" spans="1:9" customFormat="1" ht="76.5" x14ac:dyDescent="0.2">
      <c r="A114" s="59" t="s">
        <v>274</v>
      </c>
      <c r="B114" s="59">
        <v>1551</v>
      </c>
      <c r="C114" s="55" t="s">
        <v>284</v>
      </c>
      <c r="D114" s="56" t="s">
        <v>285</v>
      </c>
      <c r="E114" s="60">
        <v>89680</v>
      </c>
    </row>
    <row r="115" spans="1:9" customFormat="1" ht="76.5" x14ac:dyDescent="0.2">
      <c r="A115" s="59" t="s">
        <v>274</v>
      </c>
      <c r="B115" s="59">
        <v>1553</v>
      </c>
      <c r="C115" s="55" t="s">
        <v>284</v>
      </c>
      <c r="D115" s="56" t="s">
        <v>286</v>
      </c>
      <c r="E115" s="60">
        <v>52038</v>
      </c>
    </row>
    <row r="116" spans="1:9" customFormat="1" ht="63.75" x14ac:dyDescent="0.2">
      <c r="A116" s="59" t="s">
        <v>287</v>
      </c>
      <c r="B116" s="59">
        <v>1567</v>
      </c>
      <c r="C116" s="55" t="s">
        <v>288</v>
      </c>
      <c r="D116" s="56" t="s">
        <v>289</v>
      </c>
      <c r="E116" s="60">
        <v>168390.72</v>
      </c>
    </row>
    <row r="117" spans="1:9" customFormat="1" ht="63.75" x14ac:dyDescent="0.2">
      <c r="A117" s="59" t="s">
        <v>287</v>
      </c>
      <c r="B117" s="59">
        <v>1569</v>
      </c>
      <c r="C117" s="55" t="s">
        <v>290</v>
      </c>
      <c r="D117" s="56" t="s">
        <v>291</v>
      </c>
      <c r="E117" s="60">
        <v>256514.3</v>
      </c>
    </row>
    <row r="118" spans="1:9" customFormat="1" ht="63.75" x14ac:dyDescent="0.2">
      <c r="A118" s="59" t="s">
        <v>287</v>
      </c>
      <c r="B118" s="59">
        <v>1571</v>
      </c>
      <c r="C118" s="55" t="s">
        <v>292</v>
      </c>
      <c r="D118" s="56" t="s">
        <v>293</v>
      </c>
      <c r="E118" s="60">
        <v>381140</v>
      </c>
    </row>
    <row r="119" spans="1:9" customFormat="1" ht="55.15" customHeight="1" x14ac:dyDescent="0.2">
      <c r="A119" s="59" t="s">
        <v>287</v>
      </c>
      <c r="B119" s="59">
        <v>1573</v>
      </c>
      <c r="C119" s="55" t="s">
        <v>294</v>
      </c>
      <c r="D119" s="56" t="s">
        <v>295</v>
      </c>
      <c r="E119" s="60">
        <v>141128</v>
      </c>
    </row>
    <row r="120" spans="1:9" customFormat="1" ht="63.75" x14ac:dyDescent="0.2">
      <c r="A120" s="59" t="s">
        <v>296</v>
      </c>
      <c r="B120" s="59">
        <v>1577</v>
      </c>
      <c r="C120" s="55" t="s">
        <v>166</v>
      </c>
      <c r="D120" s="56" t="s">
        <v>297</v>
      </c>
      <c r="E120" s="60">
        <v>3935599</v>
      </c>
    </row>
    <row r="121" spans="1:9" ht="16.899999999999999" customHeight="1" x14ac:dyDescent="0.25">
      <c r="A121" s="77" t="s">
        <v>118</v>
      </c>
      <c r="B121" s="77"/>
      <c r="C121" s="77"/>
      <c r="D121" s="77"/>
      <c r="E121" s="46">
        <f>SUM(E12:E120)</f>
        <v>265282899.17000002</v>
      </c>
      <c r="F121" s="43"/>
      <c r="G121" s="50"/>
      <c r="H121" s="51"/>
      <c r="I121" s="52"/>
    </row>
    <row r="122" spans="1:9" x14ac:dyDescent="0.2">
      <c r="F122" s="47"/>
    </row>
    <row r="123" spans="1:9" x14ac:dyDescent="0.2">
      <c r="F123" s="47"/>
    </row>
    <row r="124" spans="1:9" x14ac:dyDescent="0.2">
      <c r="F124" s="47"/>
    </row>
    <row r="125" spans="1:9" x14ac:dyDescent="0.2">
      <c r="F125" s="47"/>
    </row>
    <row r="126" spans="1:9" x14ac:dyDescent="0.2">
      <c r="F126" s="47"/>
    </row>
    <row r="127" spans="1:9" x14ac:dyDescent="0.2">
      <c r="F127" s="47"/>
    </row>
  </sheetData>
  <autoFilter ref="A11:E121" xr:uid="{6DAEBFF1-423C-4958-9BF4-90140145A229}"/>
  <mergeCells count="5">
    <mergeCell ref="A121:D121"/>
    <mergeCell ref="A10:E10"/>
    <mergeCell ref="A7:E7"/>
    <mergeCell ref="A8:E8"/>
    <mergeCell ref="A9:E9"/>
  </mergeCells>
  <pageMargins left="0.28000000000000003" right="0.17" top="0.17" bottom="0.22" header="0.3" footer="0.17"/>
  <pageSetup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0001</vt:lpstr>
      <vt:lpstr>listado de los lib.</vt:lpstr>
      <vt:lpstr>'0001'!Área_de_impresión</vt:lpstr>
      <vt:lpstr>'listado de los lib.'!Área_de_impresión</vt:lpstr>
      <vt:lpstr>'0001'!Títulos_a_imprimir</vt:lpstr>
      <vt:lpstr>'listado de los lib.'!Títulos_a_imprimir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Ramon German</dc:creator>
  <cp:lastModifiedBy>Evelin De Jesús Fernández Jiménez</cp:lastModifiedBy>
  <cp:lastPrinted>2024-05-02T12:38:43Z</cp:lastPrinted>
  <dcterms:created xsi:type="dcterms:W3CDTF">2022-09-16T14:51:44Z</dcterms:created>
  <dcterms:modified xsi:type="dcterms:W3CDTF">2024-05-06T16:27:29Z</dcterms:modified>
</cp:coreProperties>
</file>