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"/>
    </mc:Choice>
  </mc:AlternateContent>
  <xr:revisionPtr revIDLastSave="0" documentId="13_ncr:1_{EA19B930-8E19-4EF2-9C17-0BA14B8A782B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</sheet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" l="1"/>
  <c r="D80" i="2"/>
  <c r="D76" i="2" s="1"/>
  <c r="D77" i="2"/>
  <c r="D72" i="2"/>
  <c r="D69" i="2"/>
  <c r="D64" i="2"/>
  <c r="D54" i="2"/>
  <c r="D47" i="2"/>
  <c r="D38" i="2"/>
  <c r="D28" i="2"/>
  <c r="D18" i="2"/>
  <c r="D12" i="2"/>
  <c r="C83" i="2"/>
  <c r="C80" i="2"/>
  <c r="C77" i="2"/>
  <c r="C72" i="2"/>
  <c r="C69" i="2"/>
  <c r="C64" i="2"/>
  <c r="C54" i="2"/>
  <c r="C47" i="2"/>
  <c r="C38" i="2"/>
  <c r="C28" i="2"/>
  <c r="C18" i="2"/>
  <c r="C12" i="2"/>
  <c r="B83" i="2"/>
  <c r="B80" i="2"/>
  <c r="B77" i="2"/>
  <c r="B76" i="2" s="1"/>
  <c r="B72" i="2"/>
  <c r="B69" i="2"/>
  <c r="B64" i="2"/>
  <c r="B54" i="2"/>
  <c r="B47" i="2"/>
  <c r="B38" i="2"/>
  <c r="B28" i="2"/>
  <c r="B18" i="2"/>
  <c r="B12" i="2"/>
  <c r="C76" i="2" l="1"/>
  <c r="D85" i="2"/>
  <c r="B85" i="2"/>
  <c r="C85" i="2"/>
  <c r="P13" i="2"/>
  <c r="N83" i="2" l="1"/>
  <c r="M83" i="2"/>
  <c r="I83" i="2"/>
  <c r="G83" i="2"/>
  <c r="F83" i="2"/>
  <c r="E83" i="2"/>
  <c r="L83" i="2"/>
  <c r="K83" i="2"/>
  <c r="J83" i="2"/>
  <c r="H83" i="2"/>
  <c r="N80" i="2"/>
  <c r="M80" i="2"/>
  <c r="L80" i="2"/>
  <c r="I80" i="2"/>
  <c r="H80" i="2"/>
  <c r="E80" i="2"/>
  <c r="K80" i="2"/>
  <c r="F80" i="2"/>
  <c r="I77" i="2"/>
  <c r="N77" i="2"/>
  <c r="M77" i="2"/>
  <c r="K77" i="2"/>
  <c r="G77" i="2"/>
  <c r="F77" i="2"/>
  <c r="E77" i="2"/>
  <c r="L77" i="2"/>
  <c r="K72" i="2"/>
  <c r="J72" i="2"/>
  <c r="N72" i="2"/>
  <c r="M72" i="2"/>
  <c r="L72" i="2"/>
  <c r="H72" i="2"/>
  <c r="E72" i="2"/>
  <c r="L69" i="2"/>
  <c r="N69" i="2"/>
  <c r="J69" i="2"/>
  <c r="I69" i="2"/>
  <c r="H69" i="2"/>
  <c r="G69" i="2"/>
  <c r="K69" i="2"/>
  <c r="F69" i="2"/>
  <c r="M64" i="2"/>
  <c r="E64" i="2"/>
  <c r="L64" i="2"/>
  <c r="J64" i="2"/>
  <c r="I54" i="2"/>
  <c r="L54" i="2"/>
  <c r="M54" i="2"/>
  <c r="H54" i="2"/>
  <c r="E54" i="2"/>
  <c r="M47" i="2"/>
  <c r="E47" i="2"/>
  <c r="K47" i="2"/>
  <c r="H38" i="2"/>
  <c r="G38" i="2"/>
  <c r="J38" i="2"/>
  <c r="N28" i="2"/>
  <c r="F28" i="2"/>
  <c r="L18" i="2"/>
  <c r="N12" i="2"/>
  <c r="I12" i="2"/>
  <c r="L12" i="2"/>
  <c r="F12" i="2"/>
  <c r="F76" i="2" l="1"/>
  <c r="K76" i="2"/>
  <c r="L76" i="2"/>
  <c r="E28" i="2"/>
  <c r="M28" i="2"/>
  <c r="F54" i="2"/>
  <c r="N54" i="2"/>
  <c r="K54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L38" i="2"/>
  <c r="I38" i="2"/>
  <c r="H47" i="2"/>
  <c r="I64" i="2"/>
  <c r="F64" i="2"/>
  <c r="N64" i="2"/>
  <c r="K64" i="2"/>
  <c r="N76" i="2"/>
  <c r="I76" i="2"/>
  <c r="H12" i="2"/>
  <c r="E12" i="2"/>
  <c r="M12" i="2"/>
  <c r="F38" i="2"/>
  <c r="N38" i="2"/>
  <c r="K38" i="2"/>
  <c r="I72" i="2"/>
  <c r="J28" i="2"/>
  <c r="G28" i="2"/>
  <c r="I28" i="2"/>
  <c r="K28" i="2"/>
  <c r="J54" i="2"/>
  <c r="G54" i="2"/>
  <c r="H77" i="2"/>
  <c r="H76" i="2" s="1"/>
  <c r="J80" i="2"/>
  <c r="G80" i="2"/>
  <c r="G76" i="2" s="1"/>
  <c r="I18" i="2"/>
  <c r="H18" i="2"/>
  <c r="E18" i="2"/>
  <c r="M18" i="2"/>
  <c r="G18" i="2"/>
  <c r="L28" i="2"/>
  <c r="G64" i="2"/>
  <c r="E69" i="2"/>
  <c r="M69" i="2"/>
  <c r="K12" i="2"/>
  <c r="G12" i="2"/>
  <c r="J18" i="2"/>
  <c r="G47" i="2"/>
  <c r="L47" i="2"/>
  <c r="H64" i="2"/>
  <c r="F72" i="2"/>
  <c r="O77" i="2"/>
  <c r="F85" i="2" l="1"/>
  <c r="E85" i="2"/>
  <c r="I85" i="2"/>
  <c r="N85" i="2"/>
  <c r="L85" i="2"/>
  <c r="M85" i="2"/>
  <c r="G85" i="2"/>
  <c r="J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<sst xmlns="http://schemas.openxmlformats.org/spreadsheetml/2006/main" count="106" uniqueCount="106">
  <si>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</si>
  <si>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</si>
  <si>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</si>
  <si>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</si>
  <si>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</si>
  <si>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</si>
  <si>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</si>
  <si>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</si>
  <si>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</si>
  <si>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</si>
  <si>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</si>
  <si>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</si>
  <si>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</si>
  <si>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</si>
  <si>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</si>
  <si>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</si>
  <si>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</si>
  <si>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</si>
  <si>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</si>
  <si>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</si>
  <si>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</si>
  <si>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</si>
  <si>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</si>
  <si>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</si>
  <si>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</si>
  <si>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</si>
  <si>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</si>
  <si>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</si>
  <si>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</si>
  <si>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</si>
  <si>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</si>
  <si>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</si>
  <si>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</si>
  <si>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</si>
  <si>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</si>
  <si>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</si>
  <si>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</si>
  <si>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</si>
  <si>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</si>
  <si>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</si>
  <si>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</si>
  <si>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</si>
  <si>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</si>
  <si>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</si>
  <si>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</si>
  <si>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</si>
  <si>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</si>
  <si>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</si>
  <si>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</si>
  <si>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</si>
  <si>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</si>
  <si>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</si>
  <si>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</si>
  <si>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</si>
  <si>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</si>
  <si>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</si>
  <si>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</si>
  <si>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</si>
  <si>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</si>
  <si>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</si>
  <si>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</si>
  <si>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</si>
  <si>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</si>
  <si>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</si>
  <si>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</si>
  <si>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</si>
  <si>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</si>
  <si>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</si>
  <si>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</si>
  <si>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</si>
  <si>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</si>
  <si>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</si>
  <si>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</si>
  <si>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</si>
  <si>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</si>
  <si>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</si>
  <si>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</si>
  <si>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</si>
  <si>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</si>
  <si>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</si>
  <si>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</si>
  <si>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</si>
  <si>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</si>
  <si>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</si>
  <si>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</si>
  <si>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</si>
  <si>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</si>
  <si>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</si>
  <si>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</si>
  <si>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</si>
  <si>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</si>
  <si>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</si>
  <si>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</si>
  <si>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</si>
  <si>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</si>
  <si>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</si>
  <si>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</si>
  <si>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</si>
  <si>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</si>
  <si>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</si>
  <si>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</si>
  <si>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</si>
  <si>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En RD$</t>
  </si>
  <si>
    <t>Año 2014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</si>
  <si>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 D/F del 14 de junio del 2024</t>
    </r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</si>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</sst>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40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532685</xdr:colOff>
      <xdr:row>0</xdr:row>
      <xdr:rowOff>38832</xdr:rowOff>
    </xdr:from>
    <xdr:to>
      <xdr:col>7</xdr:col>
      <xdr:colOff>284919</xdr:colOff>
      <xdr:row>2</xdr:row>
      <xdr:rowOff>46559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2960" y="38832"/>
          <a:ext cx="1219084" cy="664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abSelected="1" topLeftCell="C1" zoomScaleNormal="100" workbookViewId="0">
      <selection activeCell="A4" sqref="A4:P4"/>
    </sheetView>
  </sheetViews>
  <sheetFormatPr baseColWidth="10" defaultColWidth="13.33203125" defaultRowHeight="12.75" x14ac:dyDescent="0.2"/>
  <cols>
    <col min="1" max="1" width="50.1640625" style="1" customWidth="1"/>
    <col min="2" max="2" width="15.1640625" style="1" bestFit="1" customWidth="1"/>
    <col min="3" max="3" width="14.33203125" style="1" bestFit="1" customWidth="1"/>
    <col min="4" max="4" width="12.83203125" style="1" bestFit="1" customWidth="1"/>
    <col min="5" max="5" width="12.6640625" style="1" bestFit="1" customWidth="1"/>
    <col min="6" max="6" width="13" style="1" bestFit="1" customWidth="1"/>
    <col min="7" max="7" width="12.6640625" style="1" bestFit="1" customWidth="1"/>
    <col min="8" max="8" width="13.33203125" style="1" bestFit="1" customWidth="1"/>
    <col min="9" max="9" width="12.83203125" style="1" bestFit="1" customWidth="1"/>
    <col min="10" max="10" width="13.5" style="1" bestFit="1" customWidth="1"/>
    <col min="11" max="11" width="13.1640625" style="1" bestFit="1" customWidth="1"/>
    <col min="12" max="12" width="13" style="1" bestFit="1" customWidth="1"/>
    <col min="13" max="13" width="12.83203125" style="1" bestFit="1" customWidth="1"/>
    <col min="14" max="15" width="13.33203125" style="1" bestFit="1" customWidth="1"/>
    <col min="16" max="16" width="14.83203125" style="1" bestFit="1" customWidth="1"/>
    <col min="17" max="16384" width="13.33203125" style="1"/>
  </cols>
  <sheetData>
    <row r="1" spans="1:17" ht="3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0.45" customHeigh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3.15" customHeight="1" x14ac:dyDescent="0.2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3.15" customHeight="1" x14ac:dyDescent="0.2">
      <c r="A5" s="51" t="s">
        <v>103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">
      <c r="A6" s="47" t="s">
        <v>105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">
      <c r="A7" s="50" t="s">
        <v>102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5.75" x14ac:dyDescent="0.2">
      <c r="A8" s="47" t="s">
        <v>96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7" ht="25.5" customHeight="1" x14ac:dyDescent="0.2">
      <c r="A9" s="40" t="s">
        <v>2</v>
      </c>
      <c r="B9" s="41" t="s">
        <v>3</v>
      </c>
      <c r="C9" s="41" t="s">
        <v>4</v>
      </c>
      <c r="D9" s="43" t="s">
        <v>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7" x14ac:dyDescent="0.2">
      <c r="A10" s="40"/>
      <c r="B10" s="42"/>
      <c r="C10" s="42"/>
      <c r="D10" s="2" t="s">
        <v>6</v>
      </c>
      <c r="E10" s="2" t="s">
        <v>7</v>
      </c>
      <c r="F10" s="2" t="s">
        <v>8</v>
      </c>
      <c r="G10" s="2" t="s">
        <v>9</v>
      </c>
      <c r="H10" s="3" t="s">
        <v>10</v>
      </c>
      <c r="I10" s="2" t="s">
        <v>11</v>
      </c>
      <c r="J10" s="3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3" t="s">
        <v>17</v>
      </c>
      <c r="P10" s="2" t="s">
        <v>18</v>
      </c>
    </row>
    <row r="11" spans="1:17" x14ac:dyDescent="0.2">
      <c r="A11" s="4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20</v>
      </c>
      <c r="B12" s="28">
        <f t="shared" ref="B12:C12" si="0">B13+B14+B17+B15+B16</f>
        <v>605215083</v>
      </c>
      <c r="C12" s="28">
        <f t="shared" si="0"/>
        <v>611901462</v>
      </c>
      <c r="D12" s="28">
        <f t="shared" ref="D12" si="1">D13+D14+D17+D15+D16</f>
        <v>40616859.899999999</v>
      </c>
      <c r="E12" s="28">
        <f t="shared" ref="E12:N12" si="2">E13+E14+E17+E15+E16</f>
        <v>41298578.43</v>
      </c>
      <c r="F12" s="28">
        <f t="shared" si="2"/>
        <v>49271241.310000002</v>
      </c>
      <c r="G12" s="28">
        <f t="shared" si="2"/>
        <v>45190961.910000004</v>
      </c>
      <c r="H12" s="28">
        <f t="shared" si="2"/>
        <v>47659100.979999997</v>
      </c>
      <c r="I12" s="28">
        <f t="shared" si="2"/>
        <v>47017943.700000003</v>
      </c>
      <c r="J12" s="28">
        <f t="shared" si="2"/>
        <v>46688718.490000002</v>
      </c>
      <c r="K12" s="28">
        <f t="shared" si="2"/>
        <v>46708243.210000001</v>
      </c>
      <c r="L12" s="28">
        <f t="shared" si="2"/>
        <v>46825186.810000002</v>
      </c>
      <c r="M12" s="28">
        <f t="shared" si="2"/>
        <v>46241789.760000005</v>
      </c>
      <c r="N12" s="28">
        <f t="shared" si="2"/>
        <v>46054247.469999999</v>
      </c>
      <c r="O12" s="28">
        <f t="shared" ref="O12" si="3">O13+O14+O17+O15+O16</f>
        <v>96748544.629999995</v>
      </c>
      <c r="P12" s="28">
        <f>P13+P14+P17+P15+P16</f>
        <v>600321416.60000014</v>
      </c>
    </row>
    <row r="13" spans="1:17" x14ac:dyDescent="0.2">
      <c r="A13" s="7" t="s">
        <v>21</v>
      </c>
      <c r="B13" s="30">
        <v>528792803</v>
      </c>
      <c r="C13" s="30">
        <v>524807339</v>
      </c>
      <c r="D13" s="30">
        <v>35051779.640000001</v>
      </c>
      <c r="E13" s="30">
        <v>35758388.509999998</v>
      </c>
      <c r="F13" s="30">
        <v>42704489.630000003</v>
      </c>
      <c r="G13" s="30">
        <v>39153121.780000001</v>
      </c>
      <c r="H13" s="30">
        <v>41574812.969999999</v>
      </c>
      <c r="I13" s="30">
        <v>40945807.310000002</v>
      </c>
      <c r="J13" s="30">
        <v>40639762.020000003</v>
      </c>
      <c r="K13" s="30">
        <v>40662447.68</v>
      </c>
      <c r="L13" s="30">
        <v>40768733.140000001</v>
      </c>
      <c r="M13" s="30">
        <v>40219097.850000001</v>
      </c>
      <c r="N13" s="30">
        <v>40053348.659999996</v>
      </c>
      <c r="O13" s="30">
        <v>82696086.739999995</v>
      </c>
      <c r="P13" s="30">
        <f>D13+E13+F13+G13+H13+I13+J13+K13+L13+M13+N13+O13</f>
        <v>520227875.93000007</v>
      </c>
    </row>
    <row r="14" spans="1:17" x14ac:dyDescent="0.2">
      <c r="A14" s="7" t="s">
        <v>22</v>
      </c>
      <c r="B14" s="30">
        <v>7658760</v>
      </c>
      <c r="C14" s="30">
        <v>12647560</v>
      </c>
      <c r="D14" s="30">
        <v>380480</v>
      </c>
      <c r="E14" s="30">
        <v>380480</v>
      </c>
      <c r="F14" s="30">
        <v>380480</v>
      </c>
      <c r="G14" s="30">
        <v>371580</v>
      </c>
      <c r="H14" s="30">
        <v>333205</v>
      </c>
      <c r="I14" s="30">
        <v>352330</v>
      </c>
      <c r="J14" s="30">
        <v>356330</v>
      </c>
      <c r="K14" s="30">
        <v>356330</v>
      </c>
      <c r="L14" s="30">
        <v>356620</v>
      </c>
      <c r="M14" s="30">
        <v>356620</v>
      </c>
      <c r="N14" s="30">
        <v>360330</v>
      </c>
      <c r="O14" s="30">
        <v>8358836.3600000003</v>
      </c>
      <c r="P14" s="30">
        <f t="shared" ref="P14:P37" si="4">D14+E14+F14+G14+H14+I14+J14+K14+L14+M14+N14+O14</f>
        <v>12343621.359999999</v>
      </c>
    </row>
    <row r="15" spans="1:17" x14ac:dyDescent="0.2">
      <c r="A15" s="9" t="s">
        <v>23</v>
      </c>
      <c r="B15" s="30">
        <v>68763520</v>
      </c>
      <c r="C15" s="30">
        <v>74446563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4"/>
        <v>0</v>
      </c>
      <c r="Q15" s="10"/>
    </row>
    <row r="16" spans="1:17" x14ac:dyDescent="0.2">
      <c r="A16" s="9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4"/>
        <v>0</v>
      </c>
    </row>
    <row r="17" spans="1:16" x14ac:dyDescent="0.2">
      <c r="A17" s="9" t="s">
        <v>25</v>
      </c>
      <c r="B17" s="30">
        <v>0</v>
      </c>
      <c r="C17" s="30">
        <v>0</v>
      </c>
      <c r="D17" s="30">
        <v>5184600.26</v>
      </c>
      <c r="E17" s="30">
        <v>5159709.92</v>
      </c>
      <c r="F17" s="30">
        <v>6186271.6799999997</v>
      </c>
      <c r="G17" s="30">
        <v>5666260.1299999999</v>
      </c>
      <c r="H17" s="30">
        <v>5751083.0099999998</v>
      </c>
      <c r="I17" s="30">
        <v>5719806.3899999997</v>
      </c>
      <c r="J17" s="30">
        <v>5692626.4699999997</v>
      </c>
      <c r="K17" s="30">
        <v>5689465.5300000003</v>
      </c>
      <c r="L17" s="30">
        <v>5699833.6699999999</v>
      </c>
      <c r="M17" s="30">
        <v>5666071.9100000001</v>
      </c>
      <c r="N17" s="30">
        <v>5640568.8099999996</v>
      </c>
      <c r="O17" s="30">
        <v>5693621.5300000003</v>
      </c>
      <c r="P17" s="30">
        <f t="shared" si="4"/>
        <v>67749919.310000002</v>
      </c>
    </row>
    <row r="18" spans="1:16" x14ac:dyDescent="0.2">
      <c r="A18" s="5" t="s">
        <v>26</v>
      </c>
      <c r="B18" s="28">
        <f t="shared" ref="B18:C18" si="5">B19+B20+B21+B22+B23+B24+B25+B26+B27</f>
        <v>479969016</v>
      </c>
      <c r="C18" s="28">
        <f t="shared" si="5"/>
        <v>343862497.27999997</v>
      </c>
      <c r="D18" s="28">
        <f t="shared" ref="D18" si="6">D19+D20+D21+D22+D23+D24+D25+D26+D27</f>
        <v>27523643.920000002</v>
      </c>
      <c r="E18" s="28">
        <f t="shared" ref="E18:N18" si="7">E19+E20+E21+E22+E23+E24+E25+E26+E27</f>
        <v>15234077.74</v>
      </c>
      <c r="F18" s="28">
        <f t="shared" si="7"/>
        <v>23786728.079999998</v>
      </c>
      <c r="G18" s="28">
        <f t="shared" si="7"/>
        <v>10795537.65</v>
      </c>
      <c r="H18" s="28">
        <f t="shared" si="7"/>
        <v>43966878.969999999</v>
      </c>
      <c r="I18" s="28">
        <f t="shared" si="7"/>
        <v>33586744.019999996</v>
      </c>
      <c r="J18" s="28">
        <f t="shared" si="7"/>
        <v>20116576.539999999</v>
      </c>
      <c r="K18" s="28">
        <f t="shared" si="7"/>
        <v>22145117.859999999</v>
      </c>
      <c r="L18" s="28">
        <f t="shared" si="7"/>
        <v>23462567.479999997</v>
      </c>
      <c r="M18" s="28">
        <f t="shared" si="7"/>
        <v>6722446.96</v>
      </c>
      <c r="N18" s="28">
        <f t="shared" si="7"/>
        <v>82622376.599999994</v>
      </c>
      <c r="O18" s="28">
        <f t="shared" ref="O18:P18" si="8">O19+O20+O21+O22+O23+O24+O25+O26+O27</f>
        <v>29407346.500000004</v>
      </c>
      <c r="P18" s="28">
        <f t="shared" si="8"/>
        <v>339370042.31999993</v>
      </c>
    </row>
    <row r="19" spans="1:16" x14ac:dyDescent="0.2">
      <c r="A19" s="7" t="s">
        <v>27</v>
      </c>
      <c r="B19" s="30">
        <v>148260800</v>
      </c>
      <c r="C19" s="30">
        <v>126974653.26000001</v>
      </c>
      <c r="D19" s="30">
        <v>10336270.92</v>
      </c>
      <c r="E19" s="30">
        <v>7974610.8899999997</v>
      </c>
      <c r="F19" s="30">
        <v>11839939.59</v>
      </c>
      <c r="G19" s="30">
        <v>10528118.42</v>
      </c>
      <c r="H19" s="30">
        <v>10621315.119999999</v>
      </c>
      <c r="I19" s="30">
        <v>10846148.039999999</v>
      </c>
      <c r="J19" s="30">
        <v>9288446.2899999991</v>
      </c>
      <c r="K19" s="30">
        <v>10740659.25</v>
      </c>
      <c r="L19" s="30">
        <v>11831698.380000001</v>
      </c>
      <c r="M19" s="30">
        <v>8111806.96</v>
      </c>
      <c r="N19" s="30">
        <v>8971029.4700000007</v>
      </c>
      <c r="O19" s="30">
        <v>14955945.67</v>
      </c>
      <c r="P19" s="30">
        <f t="shared" si="4"/>
        <v>126045988.99999999</v>
      </c>
    </row>
    <row r="20" spans="1:16" x14ac:dyDescent="0.2">
      <c r="A20" s="9" t="s">
        <v>28</v>
      </c>
      <c r="B20" s="30">
        <v>26100000</v>
      </c>
      <c r="C20" s="30">
        <v>29892490.100000001</v>
      </c>
      <c r="D20" s="30">
        <v>300000</v>
      </c>
      <c r="E20" s="30">
        <v>244217.8</v>
      </c>
      <c r="F20" s="30">
        <v>1646818.29</v>
      </c>
      <c r="G20" s="30">
        <v>0</v>
      </c>
      <c r="H20" s="30">
        <v>3553297.8</v>
      </c>
      <c r="I20" s="30">
        <v>629297</v>
      </c>
      <c r="J20" s="30">
        <v>1787013.4</v>
      </c>
      <c r="K20" s="30">
        <v>2209887.48</v>
      </c>
      <c r="L20" s="30">
        <v>3686464.8</v>
      </c>
      <c r="M20" s="30">
        <v>-500000</v>
      </c>
      <c r="N20" s="30">
        <v>9250394.0999999996</v>
      </c>
      <c r="O20" s="30">
        <v>6286838.04</v>
      </c>
      <c r="P20" s="30">
        <f t="shared" si="4"/>
        <v>29094228.710000001</v>
      </c>
    </row>
    <row r="21" spans="1:16" x14ac:dyDescent="0.2">
      <c r="A21" s="7" t="s">
        <v>29</v>
      </c>
      <c r="B21" s="30">
        <v>7500000</v>
      </c>
      <c r="C21" s="30">
        <v>3071306.54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326152.53999999998</v>
      </c>
      <c r="J21" s="30">
        <v>777620.81</v>
      </c>
      <c r="K21" s="30">
        <v>0</v>
      </c>
      <c r="L21" s="30">
        <v>0</v>
      </c>
      <c r="M21" s="30">
        <v>0</v>
      </c>
      <c r="N21" s="30">
        <v>1904339.09</v>
      </c>
      <c r="O21" s="30">
        <v>0</v>
      </c>
      <c r="P21" s="30">
        <f t="shared" si="4"/>
        <v>3008112.4400000004</v>
      </c>
    </row>
    <row r="22" spans="1:16" x14ac:dyDescent="0.2">
      <c r="A22" s="7" t="s">
        <v>30</v>
      </c>
      <c r="B22" s="30">
        <v>6700000</v>
      </c>
      <c r="C22" s="30">
        <v>10102269.369999999</v>
      </c>
      <c r="D22" s="30">
        <v>0</v>
      </c>
      <c r="E22" s="30">
        <v>750883</v>
      </c>
      <c r="F22" s="30">
        <v>-47353</v>
      </c>
      <c r="G22" s="30">
        <v>0</v>
      </c>
      <c r="H22" s="30">
        <v>1999760.5</v>
      </c>
      <c r="I22" s="30">
        <v>25300</v>
      </c>
      <c r="J22" s="30">
        <v>1307080.32</v>
      </c>
      <c r="K22" s="30">
        <v>0</v>
      </c>
      <c r="L22" s="30">
        <v>1404238</v>
      </c>
      <c r="M22" s="30">
        <v>-400000</v>
      </c>
      <c r="N22" s="30">
        <v>2493261.37</v>
      </c>
      <c r="O22" s="30">
        <v>1495508</v>
      </c>
      <c r="P22" s="30">
        <f t="shared" si="4"/>
        <v>9028678.1900000013</v>
      </c>
    </row>
    <row r="23" spans="1:16" x14ac:dyDescent="0.2">
      <c r="A23" s="7" t="s">
        <v>31</v>
      </c>
      <c r="B23" s="30">
        <v>27600000</v>
      </c>
      <c r="C23" s="30">
        <v>36225492.810000002</v>
      </c>
      <c r="D23" s="30">
        <v>42772</v>
      </c>
      <c r="E23" s="30">
        <v>3241072.36</v>
      </c>
      <c r="F23" s="30">
        <v>5714782.75</v>
      </c>
      <c r="G23" s="30">
        <v>307419.23</v>
      </c>
      <c r="H23" s="30">
        <v>4808763.5999999996</v>
      </c>
      <c r="I23" s="30">
        <v>5511484.8399999999</v>
      </c>
      <c r="J23" s="30">
        <v>3251402.8</v>
      </c>
      <c r="K23" s="30">
        <v>2786951.92</v>
      </c>
      <c r="L23" s="30">
        <v>1914749.4</v>
      </c>
      <c r="M23" s="30">
        <v>-232360</v>
      </c>
      <c r="N23" s="30">
        <v>4042814.2</v>
      </c>
      <c r="O23" s="30">
        <v>4601847.49</v>
      </c>
      <c r="P23" s="30">
        <f t="shared" si="4"/>
        <v>35991700.589999996</v>
      </c>
    </row>
    <row r="24" spans="1:16" x14ac:dyDescent="0.2">
      <c r="A24" s="7" t="s">
        <v>32</v>
      </c>
      <c r="B24" s="30">
        <v>2000000</v>
      </c>
      <c r="C24" s="30">
        <v>4056360</v>
      </c>
      <c r="D24" s="30">
        <v>1000000</v>
      </c>
      <c r="E24" s="30">
        <v>1469227.39</v>
      </c>
      <c r="F24" s="30">
        <v>850150.76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448037.08</v>
      </c>
      <c r="O24" s="30">
        <v>247638.93</v>
      </c>
      <c r="P24" s="30">
        <f t="shared" si="4"/>
        <v>4015054.1599999997</v>
      </c>
    </row>
    <row r="25" spans="1:16" ht="16.149999999999999" customHeight="1" x14ac:dyDescent="0.2">
      <c r="A25" s="9" t="s">
        <v>33</v>
      </c>
      <c r="B25" s="30">
        <v>103646635</v>
      </c>
      <c r="C25" s="30">
        <v>63977720.670000002</v>
      </c>
      <c r="D25" s="30">
        <v>15021606</v>
      </c>
      <c r="E25" s="30">
        <v>843066.3</v>
      </c>
      <c r="F25" s="30">
        <v>1910213.95</v>
      </c>
      <c r="G25" s="30">
        <v>0</v>
      </c>
      <c r="H25" s="30">
        <v>22743741.949999999</v>
      </c>
      <c r="I25" s="30">
        <v>1068788.3600000001</v>
      </c>
      <c r="J25" s="30">
        <v>3415429.22</v>
      </c>
      <c r="K25" s="30">
        <v>5282619.21</v>
      </c>
      <c r="L25" s="30">
        <v>3641068.9</v>
      </c>
      <c r="M25" s="30">
        <v>0</v>
      </c>
      <c r="N25" s="30">
        <v>7536000</v>
      </c>
      <c r="O25" s="30">
        <v>1351546.37</v>
      </c>
      <c r="P25" s="30">
        <f t="shared" si="4"/>
        <v>62814080.259999998</v>
      </c>
    </row>
    <row r="26" spans="1:16" x14ac:dyDescent="0.2">
      <c r="A26" s="9" t="s">
        <v>34</v>
      </c>
      <c r="B26" s="30">
        <v>158161581</v>
      </c>
      <c r="C26" s="30">
        <v>69562204.530000001</v>
      </c>
      <c r="D26" s="30">
        <v>822995</v>
      </c>
      <c r="E26" s="30">
        <v>711000</v>
      </c>
      <c r="F26" s="30">
        <v>1872175.74</v>
      </c>
      <c r="G26" s="30">
        <v>-40000</v>
      </c>
      <c r="H26" s="30">
        <v>240000</v>
      </c>
      <c r="I26" s="30">
        <v>15179573.24</v>
      </c>
      <c r="J26" s="30">
        <v>289583.7</v>
      </c>
      <c r="K26" s="30">
        <v>1125000</v>
      </c>
      <c r="L26" s="30">
        <v>984348</v>
      </c>
      <c r="M26" s="30">
        <v>-257000</v>
      </c>
      <c r="N26" s="30">
        <v>47976501.289999999</v>
      </c>
      <c r="O26" s="30">
        <v>468022</v>
      </c>
      <c r="P26" s="30">
        <f t="shared" si="4"/>
        <v>69372198.969999999</v>
      </c>
    </row>
    <row r="27" spans="1:16" x14ac:dyDescent="0.2">
      <c r="A27" s="9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4"/>
        <v>0</v>
      </c>
    </row>
    <row r="28" spans="1:16" x14ac:dyDescent="0.2">
      <c r="A28" s="5" t="s">
        <v>36</v>
      </c>
      <c r="B28" s="28">
        <f t="shared" ref="B28:C28" si="9">B37+B35+B34+B33+B32+B31+B30+B29+B36</f>
        <v>98806154</v>
      </c>
      <c r="C28" s="28">
        <f t="shared" si="9"/>
        <v>71408874.799999997</v>
      </c>
      <c r="D28" s="28">
        <f t="shared" ref="D28" si="10">D37+D35+D34+D33+D32+D31+D30+D29+D36</f>
        <v>5713442.4000000004</v>
      </c>
      <c r="E28" s="28">
        <f t="shared" ref="E28:N28" si="11">E37+E35+E34+E33+E32+E31+E30+E29+E36</f>
        <v>4727105.8899999997</v>
      </c>
      <c r="F28" s="28">
        <f t="shared" si="11"/>
        <v>8969409.6999999993</v>
      </c>
      <c r="G28" s="28">
        <f t="shared" si="11"/>
        <v>2994283.9</v>
      </c>
      <c r="H28" s="28">
        <f t="shared" si="11"/>
        <v>5470899</v>
      </c>
      <c r="I28" s="28">
        <f t="shared" si="11"/>
        <v>7051758.7200000007</v>
      </c>
      <c r="J28" s="28">
        <f t="shared" si="11"/>
        <v>6083807.4700000007</v>
      </c>
      <c r="K28" s="28">
        <f t="shared" si="11"/>
        <v>6628303.5299999993</v>
      </c>
      <c r="L28" s="28">
        <f t="shared" si="11"/>
        <v>4633614.7</v>
      </c>
      <c r="M28" s="28">
        <f t="shared" si="11"/>
        <v>2999227.33</v>
      </c>
      <c r="N28" s="28">
        <f t="shared" si="11"/>
        <v>6386835.4400000004</v>
      </c>
      <c r="O28" s="28">
        <f t="shared" ref="O28:P28" si="12">O37+O35+O34+O33+O32+O31+O30+O29+O36</f>
        <v>8884733.4000000004</v>
      </c>
      <c r="P28" s="28">
        <f t="shared" si="12"/>
        <v>70543421.480000004</v>
      </c>
    </row>
    <row r="29" spans="1:16" ht="10.9" customHeight="1" x14ac:dyDescent="0.2">
      <c r="A29" s="31" t="s">
        <v>37</v>
      </c>
      <c r="B29" s="30">
        <v>20500000</v>
      </c>
      <c r="C29" s="30">
        <v>42870616.579999998</v>
      </c>
      <c r="D29" s="30">
        <v>1233815.3999999999</v>
      </c>
      <c r="E29" s="30">
        <v>2176314.5</v>
      </c>
      <c r="F29" s="30">
        <v>6020243.5700000003</v>
      </c>
      <c r="G29" s="30">
        <v>1694283.9</v>
      </c>
      <c r="H29" s="30">
        <v>4170899</v>
      </c>
      <c r="I29" s="30">
        <v>4202380.4800000004</v>
      </c>
      <c r="J29" s="30">
        <v>3699564.77</v>
      </c>
      <c r="K29" s="30">
        <v>3824979.68</v>
      </c>
      <c r="L29" s="30">
        <v>1777352.84</v>
      </c>
      <c r="M29" s="30">
        <v>1699227.33</v>
      </c>
      <c r="N29" s="30">
        <v>4524697.2</v>
      </c>
      <c r="O29" s="30">
        <v>7584733.4000000004</v>
      </c>
      <c r="P29" s="30">
        <f t="shared" si="4"/>
        <v>42608492.07</v>
      </c>
    </row>
    <row r="30" spans="1:16" ht="10.9" customHeight="1" x14ac:dyDescent="0.2">
      <c r="A30" s="29" t="s">
        <v>38</v>
      </c>
      <c r="B30" s="30">
        <v>2400000</v>
      </c>
      <c r="C30" s="30">
        <v>1221840</v>
      </c>
      <c r="D30" s="30">
        <v>500000</v>
      </c>
      <c r="E30" s="30">
        <v>0</v>
      </c>
      <c r="F30" s="30">
        <v>173239.34</v>
      </c>
      <c r="G30" s="30">
        <v>0</v>
      </c>
      <c r="H30" s="30">
        <v>0</v>
      </c>
      <c r="I30" s="30">
        <v>10000</v>
      </c>
      <c r="J30" s="30">
        <v>0</v>
      </c>
      <c r="K30" s="30">
        <v>448588.79999999999</v>
      </c>
      <c r="L30" s="30">
        <v>0</v>
      </c>
      <c r="M30" s="30">
        <v>0</v>
      </c>
      <c r="N30" s="30">
        <v>0</v>
      </c>
      <c r="O30" s="30">
        <v>0</v>
      </c>
      <c r="P30" s="30">
        <f t="shared" si="4"/>
        <v>1131828.1399999999</v>
      </c>
    </row>
    <row r="31" spans="1:16" ht="10.9" customHeight="1" x14ac:dyDescent="0.2">
      <c r="A31" s="31" t="s">
        <v>39</v>
      </c>
      <c r="B31" s="30">
        <v>1150000</v>
      </c>
      <c r="C31" s="30">
        <v>550000</v>
      </c>
      <c r="D31" s="30">
        <v>250000</v>
      </c>
      <c r="E31" s="30">
        <v>200000</v>
      </c>
      <c r="F31" s="30">
        <v>0</v>
      </c>
      <c r="G31" s="30">
        <v>0</v>
      </c>
      <c r="H31" s="30">
        <v>0</v>
      </c>
      <c r="I31" s="30">
        <v>0</v>
      </c>
      <c r="J31" s="30">
        <v>100000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4"/>
        <v>550000</v>
      </c>
    </row>
    <row r="32" spans="1:16" ht="10.9" customHeight="1" x14ac:dyDescent="0.2">
      <c r="A32" s="29" t="s">
        <v>40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4"/>
        <v>0</v>
      </c>
    </row>
    <row r="33" spans="1:16" ht="10.9" customHeight="1" x14ac:dyDescent="0.2">
      <c r="A33" s="31" t="s">
        <v>41</v>
      </c>
      <c r="B33" s="30">
        <v>750000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4"/>
        <v>0</v>
      </c>
    </row>
    <row r="34" spans="1:16" x14ac:dyDescent="0.2">
      <c r="A34" s="31" t="s">
        <v>42</v>
      </c>
      <c r="B34" s="30">
        <v>2650000</v>
      </c>
      <c r="C34" s="30">
        <v>1685834</v>
      </c>
      <c r="D34" s="30">
        <v>900000</v>
      </c>
      <c r="E34" s="30">
        <v>0</v>
      </c>
      <c r="F34" s="30">
        <v>188005.86</v>
      </c>
      <c r="G34" s="30">
        <v>0</v>
      </c>
      <c r="H34" s="30">
        <v>0</v>
      </c>
      <c r="I34" s="30">
        <v>231424</v>
      </c>
      <c r="J34" s="30">
        <v>0</v>
      </c>
      <c r="K34" s="30">
        <v>0</v>
      </c>
      <c r="L34" s="30">
        <v>300000</v>
      </c>
      <c r="M34" s="30">
        <v>0</v>
      </c>
      <c r="N34" s="30">
        <v>64410</v>
      </c>
      <c r="O34" s="30">
        <v>0</v>
      </c>
      <c r="P34" s="30">
        <f t="shared" si="4"/>
        <v>1683839.8599999999</v>
      </c>
    </row>
    <row r="35" spans="1:16" ht="16.5" x14ac:dyDescent="0.2">
      <c r="A35" s="31" t="s">
        <v>43</v>
      </c>
      <c r="B35" s="30">
        <v>21500000</v>
      </c>
      <c r="C35" s="30">
        <v>16967303.18</v>
      </c>
      <c r="D35" s="30">
        <v>1609960</v>
      </c>
      <c r="E35" s="30">
        <v>1300000</v>
      </c>
      <c r="F35" s="30">
        <v>1300000</v>
      </c>
      <c r="G35" s="30">
        <v>1300000</v>
      </c>
      <c r="H35" s="30">
        <v>1300000</v>
      </c>
      <c r="I35" s="30">
        <v>1349774.94</v>
      </c>
      <c r="J35" s="30">
        <v>1300000</v>
      </c>
      <c r="K35" s="30">
        <v>1300000</v>
      </c>
      <c r="L35" s="30">
        <v>1300000</v>
      </c>
      <c r="M35" s="30">
        <v>1300000</v>
      </c>
      <c r="N35" s="30">
        <v>1797728.24</v>
      </c>
      <c r="O35" s="30">
        <v>1300000</v>
      </c>
      <c r="P35" s="30">
        <f t="shared" si="4"/>
        <v>16457463.18</v>
      </c>
    </row>
    <row r="36" spans="1:16" ht="16.5" x14ac:dyDescent="0.2">
      <c r="A36" s="31" t="s">
        <v>44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4"/>
        <v>0</v>
      </c>
    </row>
    <row r="37" spans="1:16" x14ac:dyDescent="0.2">
      <c r="A37" s="29" t="s">
        <v>45</v>
      </c>
      <c r="B37" s="30">
        <v>49856154</v>
      </c>
      <c r="C37" s="30">
        <v>8113281.04</v>
      </c>
      <c r="D37" s="30">
        <v>1219667</v>
      </c>
      <c r="E37" s="30">
        <v>1050791.3899999999</v>
      </c>
      <c r="F37" s="30">
        <v>1287920.93</v>
      </c>
      <c r="G37" s="30">
        <v>0</v>
      </c>
      <c r="H37" s="30">
        <v>0</v>
      </c>
      <c r="I37" s="30">
        <v>1258179.3</v>
      </c>
      <c r="J37" s="30">
        <v>984242.7</v>
      </c>
      <c r="K37" s="30">
        <v>1054735.05</v>
      </c>
      <c r="L37" s="30">
        <v>1256261.8600000001</v>
      </c>
      <c r="M37" s="30">
        <v>0</v>
      </c>
      <c r="N37" s="30">
        <v>0</v>
      </c>
      <c r="O37" s="30">
        <v>0</v>
      </c>
      <c r="P37" s="30">
        <f t="shared" si="4"/>
        <v>8111798.2299999995</v>
      </c>
    </row>
    <row r="38" spans="1:16" ht="9.6" customHeight="1" x14ac:dyDescent="0.2">
      <c r="A38" s="27" t="s">
        <v>46</v>
      </c>
      <c r="B38" s="28">
        <f t="shared" ref="B38:C38" si="13">B39+B40+B42+B44+B45+B46+B41+B43</f>
        <v>594047676</v>
      </c>
      <c r="C38" s="28">
        <f t="shared" si="13"/>
        <v>778738177.62</v>
      </c>
      <c r="D38" s="28">
        <f t="shared" ref="D38" si="14">D39+D40+D42+D44+D45+D46+D41+D43</f>
        <v>44413848.359999999</v>
      </c>
      <c r="E38" s="28">
        <f t="shared" ref="E38:N38" si="15">E39+E40+E42+E44+E45+E46+E41+E43</f>
        <v>67331506.370000005</v>
      </c>
      <c r="F38" s="28">
        <f t="shared" si="15"/>
        <v>57426599.700000003</v>
      </c>
      <c r="G38" s="28">
        <f t="shared" si="15"/>
        <v>49734840.699999996</v>
      </c>
      <c r="H38" s="28">
        <f t="shared" si="15"/>
        <v>60109722.700000003</v>
      </c>
      <c r="I38" s="28">
        <f t="shared" si="15"/>
        <v>68522133.939999998</v>
      </c>
      <c r="J38" s="28">
        <f t="shared" si="15"/>
        <v>61010844.700000003</v>
      </c>
      <c r="K38" s="28">
        <f t="shared" si="15"/>
        <v>64879305.689999998</v>
      </c>
      <c r="L38" s="28">
        <f t="shared" si="15"/>
        <v>58696455.939999998</v>
      </c>
      <c r="M38" s="28">
        <f t="shared" si="15"/>
        <v>52351460.699999996</v>
      </c>
      <c r="N38" s="28">
        <f t="shared" si="15"/>
        <v>95592455.969999999</v>
      </c>
      <c r="O38" s="28">
        <f t="shared" ref="O38:P38" si="16">O39+O40+O42+O44+O45+O46+O41+O43</f>
        <v>72407525.700000003</v>
      </c>
      <c r="P38" s="28">
        <f t="shared" si="16"/>
        <v>752476700.46999991</v>
      </c>
    </row>
    <row r="39" spans="1:16" x14ac:dyDescent="0.2">
      <c r="A39" s="31" t="s">
        <v>47</v>
      </c>
      <c r="B39" s="30">
        <v>35282808</v>
      </c>
      <c r="C39" s="30">
        <v>39097205</v>
      </c>
      <c r="D39" s="30">
        <v>100000</v>
      </c>
      <c r="E39" s="30">
        <v>5068834.01</v>
      </c>
      <c r="F39" s="30">
        <v>2104201.34</v>
      </c>
      <c r="G39" s="30">
        <v>1708667.34</v>
      </c>
      <c r="H39" s="30">
        <v>1808667.34</v>
      </c>
      <c r="I39" s="30">
        <v>5063362.5199999996</v>
      </c>
      <c r="J39" s="30">
        <v>1743667.34</v>
      </c>
      <c r="K39" s="30">
        <v>3093667.33</v>
      </c>
      <c r="L39" s="30">
        <v>2143667.34</v>
      </c>
      <c r="M39" s="30">
        <v>1343667.34</v>
      </c>
      <c r="N39" s="30">
        <v>11413667.34</v>
      </c>
      <c r="O39" s="30">
        <v>1796667.34</v>
      </c>
      <c r="P39" s="30">
        <f t="shared" ref="P39:P75" si="17">D39+E39+F39+G39+H39+I39+J39+K39+L39+M39+N39+O39</f>
        <v>37388736.579999998</v>
      </c>
    </row>
    <row r="40" spans="1:16" ht="16.5" x14ac:dyDescent="0.2">
      <c r="A40" s="31" t="s">
        <v>48</v>
      </c>
      <c r="B40" s="30">
        <v>307616344</v>
      </c>
      <c r="C40" s="30">
        <v>297616344</v>
      </c>
      <c r="D40" s="30">
        <v>24668345.600000001</v>
      </c>
      <c r="E40" s="30">
        <v>24668345.600000001</v>
      </c>
      <c r="F40" s="30">
        <v>24668345.600000001</v>
      </c>
      <c r="G40" s="30">
        <v>14419780.6</v>
      </c>
      <c r="H40" s="30">
        <v>24668345.600000001</v>
      </c>
      <c r="I40" s="30">
        <v>24668345.600000001</v>
      </c>
      <c r="J40" s="30">
        <v>24668345.600000001</v>
      </c>
      <c r="K40" s="30">
        <v>24668345.600000001</v>
      </c>
      <c r="L40" s="30">
        <v>14419780.6</v>
      </c>
      <c r="M40" s="30">
        <v>14419780.6</v>
      </c>
      <c r="N40" s="30">
        <v>34998824.909999996</v>
      </c>
      <c r="O40" s="30">
        <v>25668345.600000001</v>
      </c>
      <c r="P40" s="30">
        <f t="shared" si="17"/>
        <v>276604931.50999999</v>
      </c>
    </row>
    <row r="41" spans="1:16" ht="16.5" x14ac:dyDescent="0.2">
      <c r="A41" s="31" t="s">
        <v>49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7"/>
        <v>0</v>
      </c>
    </row>
    <row r="42" spans="1:16" ht="16.5" x14ac:dyDescent="0.2">
      <c r="A42" s="31" t="s">
        <v>50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7"/>
        <v>0</v>
      </c>
    </row>
    <row r="43" spans="1:16" ht="16.5" x14ac:dyDescent="0.2">
      <c r="A43" s="31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7"/>
        <v>0</v>
      </c>
    </row>
    <row r="44" spans="1:16" x14ac:dyDescent="0.2">
      <c r="A44" s="7" t="s">
        <v>52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7"/>
        <v>0</v>
      </c>
    </row>
    <row r="45" spans="1:16" x14ac:dyDescent="0.2">
      <c r="A45" s="9" t="s">
        <v>53</v>
      </c>
      <c r="B45" s="30">
        <v>0</v>
      </c>
      <c r="C45" s="30">
        <v>4168869.62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4168868.06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7"/>
        <v>4168868.06</v>
      </c>
    </row>
    <row r="46" spans="1:16" ht="16.5" x14ac:dyDescent="0.2">
      <c r="A46" s="9" t="s">
        <v>54</v>
      </c>
      <c r="B46" s="30">
        <v>251148524</v>
      </c>
      <c r="C46" s="30">
        <v>437855759</v>
      </c>
      <c r="D46" s="30">
        <v>19645502.760000002</v>
      </c>
      <c r="E46" s="30">
        <v>37594326.759999998</v>
      </c>
      <c r="F46" s="30">
        <v>30654052.760000002</v>
      </c>
      <c r="G46" s="30">
        <v>33606392.759999998</v>
      </c>
      <c r="H46" s="30">
        <v>33632709.759999998</v>
      </c>
      <c r="I46" s="30">
        <v>34621557.759999998</v>
      </c>
      <c r="J46" s="30">
        <v>34598831.759999998</v>
      </c>
      <c r="K46" s="30">
        <v>37117292.759999998</v>
      </c>
      <c r="L46" s="30">
        <v>42133008</v>
      </c>
      <c r="M46" s="30">
        <v>36588012.759999998</v>
      </c>
      <c r="N46" s="30">
        <v>49179963.719999999</v>
      </c>
      <c r="O46" s="30">
        <v>44942512.759999998</v>
      </c>
      <c r="P46" s="30">
        <f t="shared" si="17"/>
        <v>434314164.31999993</v>
      </c>
    </row>
    <row r="47" spans="1:16" s="12" customFormat="1" ht="15" x14ac:dyDescent="0.2">
      <c r="A47" s="5" t="s">
        <v>55</v>
      </c>
      <c r="B47" s="28">
        <f t="shared" ref="B47:C47" si="18">SUM(B48:B53)</f>
        <v>36556154</v>
      </c>
      <c r="C47" s="28">
        <f t="shared" si="18"/>
        <v>17889040</v>
      </c>
      <c r="D47" s="28">
        <f t="shared" ref="D47" si="19">SUM(D48:D53)</f>
        <v>0</v>
      </c>
      <c r="E47" s="28">
        <f t="shared" ref="E47:N47" si="20">SUM(E48:E53)</f>
        <v>0</v>
      </c>
      <c r="F47" s="28">
        <f t="shared" si="20"/>
        <v>0</v>
      </c>
      <c r="G47" s="28">
        <f t="shared" si="20"/>
        <v>0</v>
      </c>
      <c r="H47" s="28">
        <f t="shared" si="20"/>
        <v>963012.83</v>
      </c>
      <c r="I47" s="28">
        <f t="shared" si="20"/>
        <v>0</v>
      </c>
      <c r="J47" s="28">
        <f t="shared" si="20"/>
        <v>0</v>
      </c>
      <c r="K47" s="28">
        <f t="shared" si="20"/>
        <v>15963012.83</v>
      </c>
      <c r="L47" s="28">
        <f t="shared" si="20"/>
        <v>0</v>
      </c>
      <c r="M47" s="28">
        <f t="shared" si="20"/>
        <v>0</v>
      </c>
      <c r="N47" s="28">
        <f t="shared" si="20"/>
        <v>0</v>
      </c>
      <c r="O47" s="28">
        <f t="shared" ref="O47:P47" si="21">SUM(O48:O53)</f>
        <v>963012.83</v>
      </c>
      <c r="P47" s="28">
        <f t="shared" si="21"/>
        <v>17889038.489999998</v>
      </c>
    </row>
    <row r="48" spans="1:16" x14ac:dyDescent="0.2">
      <c r="A48" s="9" t="s">
        <v>56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7"/>
        <v>0</v>
      </c>
    </row>
    <row r="49" spans="1:16" x14ac:dyDescent="0.2">
      <c r="A49" s="9" t="s">
        <v>57</v>
      </c>
      <c r="B49" s="30">
        <v>36556154</v>
      </c>
      <c r="C49" s="30">
        <v>17889040</v>
      </c>
      <c r="D49" s="30">
        <v>0</v>
      </c>
      <c r="E49" s="30">
        <v>0</v>
      </c>
      <c r="F49" s="30">
        <v>0</v>
      </c>
      <c r="G49" s="30">
        <v>0</v>
      </c>
      <c r="H49" s="30">
        <v>963012.83</v>
      </c>
      <c r="I49" s="30">
        <v>0</v>
      </c>
      <c r="J49" s="30">
        <v>0</v>
      </c>
      <c r="K49" s="30">
        <v>15963012.83</v>
      </c>
      <c r="L49" s="30">
        <v>0</v>
      </c>
      <c r="M49" s="30">
        <v>0</v>
      </c>
      <c r="N49" s="30">
        <v>0</v>
      </c>
      <c r="O49" s="30">
        <v>963012.83</v>
      </c>
      <c r="P49" s="30">
        <f t="shared" si="17"/>
        <v>17889038.489999998</v>
      </c>
    </row>
    <row r="50" spans="1:16" ht="16.5" x14ac:dyDescent="0.2">
      <c r="A50" s="9" t="s">
        <v>58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7"/>
        <v>0</v>
      </c>
    </row>
    <row r="51" spans="1:16" ht="16.5" x14ac:dyDescent="0.2">
      <c r="A51" s="9" t="s">
        <v>59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7"/>
        <v>0</v>
      </c>
    </row>
    <row r="52" spans="1:16" x14ac:dyDescent="0.2">
      <c r="A52" s="9" t="s">
        <v>60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7"/>
        <v>0</v>
      </c>
    </row>
    <row r="53" spans="1:16" x14ac:dyDescent="0.2">
      <c r="A53" s="9" t="s">
        <v>61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7"/>
        <v>0</v>
      </c>
    </row>
    <row r="54" spans="1:16" ht="16.149999999999999" customHeight="1" x14ac:dyDescent="0.2">
      <c r="A54" s="5" t="s">
        <v>62</v>
      </c>
      <c r="B54" s="28">
        <f t="shared" ref="B54:C54" si="22">B55+B56+B58+B59+B60+B62+B57+B63+B61</f>
        <v>5800000</v>
      </c>
      <c r="C54" s="28">
        <f t="shared" si="22"/>
        <v>57203819.299999997</v>
      </c>
      <c r="D54" s="28">
        <f t="shared" ref="D54" si="23">D55+D56+D58+D59+D60+D62+D57+D63+D61</f>
        <v>0</v>
      </c>
      <c r="E54" s="28">
        <f t="shared" ref="E54:H54" si="24">E55+E56+E58+E59+E60+E62+E57+E63+E61</f>
        <v>-1461453.46</v>
      </c>
      <c r="F54" s="28">
        <f t="shared" si="24"/>
        <v>45803889.579999998</v>
      </c>
      <c r="G54" s="28">
        <f t="shared" si="24"/>
        <v>0</v>
      </c>
      <c r="H54" s="28">
        <f t="shared" si="24"/>
        <v>1195337.8600000001</v>
      </c>
      <c r="I54" s="28">
        <f t="shared" ref="I54:N54" si="25">I55+I56+I58+I59+I60+I62+I57+I63+I61</f>
        <v>0</v>
      </c>
      <c r="J54" s="28">
        <f t="shared" si="25"/>
        <v>500000</v>
      </c>
      <c r="K54" s="28">
        <f t="shared" si="25"/>
        <v>0</v>
      </c>
      <c r="L54" s="28">
        <f t="shared" si="25"/>
        <v>1867612.1</v>
      </c>
      <c r="M54" s="28">
        <f t="shared" si="25"/>
        <v>-392114</v>
      </c>
      <c r="N54" s="28">
        <f t="shared" si="25"/>
        <v>0</v>
      </c>
      <c r="O54" s="28">
        <f t="shared" ref="O54:P54" si="26">O55+O56+O58+O59+O60+O62+O57+O63+O61</f>
        <v>6682062</v>
      </c>
      <c r="P54" s="28">
        <f t="shared" si="26"/>
        <v>54195334.079999998</v>
      </c>
    </row>
    <row r="55" spans="1:16" x14ac:dyDescent="0.2">
      <c r="A55" s="7" t="s">
        <v>63</v>
      </c>
      <c r="B55" s="30">
        <v>5600000</v>
      </c>
      <c r="C55" s="30">
        <v>14811424.300000001</v>
      </c>
      <c r="D55" s="30">
        <v>0</v>
      </c>
      <c r="E55" s="30">
        <v>1479946.54</v>
      </c>
      <c r="F55" s="30">
        <v>6879239.5800000001</v>
      </c>
      <c r="G55" s="30">
        <v>0</v>
      </c>
      <c r="H55" s="30">
        <v>1195337.8600000001</v>
      </c>
      <c r="I55" s="30">
        <v>0</v>
      </c>
      <c r="J55" s="30">
        <v>500000</v>
      </c>
      <c r="K55" s="30">
        <v>0</v>
      </c>
      <c r="L55" s="30">
        <v>1199498.1000000001</v>
      </c>
      <c r="M55" s="30">
        <v>0</v>
      </c>
      <c r="N55" s="30">
        <v>0</v>
      </c>
      <c r="O55" s="30">
        <v>3492453.08</v>
      </c>
      <c r="P55" s="30">
        <f t="shared" ref="P55:P60" si="27">D55+E55+F55+G55+H55+I55+J55+K55+L55+M55+N55+O55</f>
        <v>14746475.16</v>
      </c>
    </row>
    <row r="56" spans="1:16" ht="16.5" x14ac:dyDescent="0.2">
      <c r="A56" s="9" t="s">
        <v>64</v>
      </c>
      <c r="B56" s="30">
        <v>0</v>
      </c>
      <c r="C56" s="30">
        <v>1526000</v>
      </c>
      <c r="D56" s="30">
        <v>0</v>
      </c>
      <c r="E56" s="30">
        <v>0</v>
      </c>
      <c r="F56" s="30">
        <v>1000000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276000</v>
      </c>
      <c r="M56" s="30">
        <v>0</v>
      </c>
      <c r="N56" s="30">
        <v>0</v>
      </c>
      <c r="O56" s="30">
        <v>248208.92</v>
      </c>
      <c r="P56" s="30">
        <f t="shared" si="27"/>
        <v>1524208.92</v>
      </c>
    </row>
    <row r="57" spans="1:16" ht="10.9" customHeight="1" x14ac:dyDescent="0.2">
      <c r="A57" s="9" t="s">
        <v>65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7"/>
        <v>0</v>
      </c>
    </row>
    <row r="58" spans="1:16" ht="10.9" customHeight="1" x14ac:dyDescent="0.2">
      <c r="A58" s="9" t="s">
        <v>66</v>
      </c>
      <c r="B58" s="30">
        <v>0</v>
      </c>
      <c r="C58" s="30">
        <v>10866395</v>
      </c>
      <c r="D58" s="30">
        <v>0</v>
      </c>
      <c r="E58" s="30">
        <v>-2941400</v>
      </c>
      <c r="F58" s="30">
        <v>7924650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2941400</v>
      </c>
      <c r="P58" s="30">
        <f t="shared" si="27"/>
        <v>7924650</v>
      </c>
    </row>
    <row r="59" spans="1:16" ht="10.9" customHeight="1" x14ac:dyDescent="0.2">
      <c r="A59" s="9" t="s">
        <v>67</v>
      </c>
      <c r="B59" s="30">
        <v>200000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392114</v>
      </c>
      <c r="M59" s="30">
        <v>-392114</v>
      </c>
      <c r="N59" s="30">
        <v>0</v>
      </c>
      <c r="O59" s="30">
        <v>0</v>
      </c>
      <c r="P59" s="30">
        <f t="shared" si="27"/>
        <v>0</v>
      </c>
    </row>
    <row r="60" spans="1:16" ht="10.9" customHeight="1" x14ac:dyDescent="0.2">
      <c r="A60" s="9" t="s">
        <v>68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7"/>
        <v>0</v>
      </c>
    </row>
    <row r="61" spans="1:16" ht="10.9" customHeight="1" x14ac:dyDescent="0.2">
      <c r="A61" s="7" t="s">
        <v>69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7"/>
        <v>0</v>
      </c>
    </row>
    <row r="62" spans="1:16" ht="10.9" customHeight="1" x14ac:dyDescent="0.2">
      <c r="A62" s="7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0</v>
      </c>
    </row>
    <row r="63" spans="1:16" ht="16.5" x14ac:dyDescent="0.2">
      <c r="A63" s="9" t="s">
        <v>71</v>
      </c>
      <c r="B63" s="30">
        <v>0</v>
      </c>
      <c r="C63" s="30">
        <v>30000000</v>
      </c>
      <c r="D63" s="30">
        <v>0</v>
      </c>
      <c r="E63" s="30">
        <v>0</v>
      </c>
      <c r="F63" s="30">
        <v>30000000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7"/>
        <v>30000000</v>
      </c>
    </row>
    <row r="64" spans="1:16" x14ac:dyDescent="0.2">
      <c r="A64" s="13" t="s">
        <v>72</v>
      </c>
      <c r="B64" s="28">
        <f t="shared" ref="B64:C64" si="28">B65+B66+B67+B68</f>
        <v>10000000</v>
      </c>
      <c r="C64" s="28">
        <f t="shared" si="28"/>
        <v>10000000</v>
      </c>
      <c r="D64" s="28">
        <f t="shared" ref="D64" si="29">D65+D66+D67+D68</f>
        <v>0</v>
      </c>
      <c r="E64" s="28">
        <f t="shared" ref="E64:N64" si="30">E65+E66+E67+E68</f>
        <v>0</v>
      </c>
      <c r="F64" s="28">
        <f t="shared" si="30"/>
        <v>0</v>
      </c>
      <c r="G64" s="28">
        <f t="shared" si="30"/>
        <v>0</v>
      </c>
      <c r="H64" s="28">
        <f t="shared" si="30"/>
        <v>0</v>
      </c>
      <c r="I64" s="28">
        <f t="shared" si="30"/>
        <v>0</v>
      </c>
      <c r="J64" s="28">
        <f t="shared" si="30"/>
        <v>0</v>
      </c>
      <c r="K64" s="28">
        <f t="shared" si="30"/>
        <v>0</v>
      </c>
      <c r="L64" s="28">
        <f t="shared" si="30"/>
        <v>5998637.4900000002</v>
      </c>
      <c r="M64" s="28">
        <f t="shared" si="30"/>
        <v>0</v>
      </c>
      <c r="N64" s="28">
        <f t="shared" si="30"/>
        <v>3999362.4</v>
      </c>
      <c r="O64" s="28">
        <f t="shared" ref="O64:P64" si="31">O65+O66+O67+O68</f>
        <v>0</v>
      </c>
      <c r="P64" s="28">
        <f t="shared" si="31"/>
        <v>9997999.8900000006</v>
      </c>
    </row>
    <row r="65" spans="1:16" x14ac:dyDescent="0.2">
      <c r="A65" s="7" t="s">
        <v>73</v>
      </c>
      <c r="B65" s="30">
        <v>6000000</v>
      </c>
      <c r="C65" s="30">
        <v>6000000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5998637.4900000002</v>
      </c>
      <c r="M65" s="30">
        <v>0</v>
      </c>
      <c r="N65" s="30">
        <v>0</v>
      </c>
      <c r="O65" s="30">
        <v>0</v>
      </c>
      <c r="P65" s="30">
        <f t="shared" si="17"/>
        <v>5998637.4900000002</v>
      </c>
    </row>
    <row r="66" spans="1:16" x14ac:dyDescent="0.2">
      <c r="A66" s="7" t="s">
        <v>74</v>
      </c>
      <c r="B66" s="30">
        <v>4000000</v>
      </c>
      <c r="C66" s="30">
        <v>4000000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3999362.4</v>
      </c>
      <c r="O66" s="30">
        <v>0</v>
      </c>
      <c r="P66" s="30">
        <f t="shared" si="17"/>
        <v>3999362.4</v>
      </c>
    </row>
    <row r="67" spans="1:16" ht="19.149999999999999" customHeight="1" x14ac:dyDescent="0.2">
      <c r="A67" s="9" t="s">
        <v>75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7"/>
        <v>0</v>
      </c>
    </row>
    <row r="68" spans="1:16" ht="17.45" customHeight="1" x14ac:dyDescent="0.2">
      <c r="A68" s="9" t="s">
        <v>76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7"/>
        <v>0</v>
      </c>
    </row>
    <row r="69" spans="1:16" ht="18" customHeight="1" x14ac:dyDescent="0.2">
      <c r="A69" s="5" t="s">
        <v>77</v>
      </c>
      <c r="B69" s="28">
        <f t="shared" ref="B69:C69" si="32">SUM(B70:B71)</f>
        <v>0</v>
      </c>
      <c r="C69" s="28">
        <f t="shared" si="32"/>
        <v>0</v>
      </c>
      <c r="D69" s="28">
        <f t="shared" ref="D69" si="33">SUM(D70:D71)</f>
        <v>0</v>
      </c>
      <c r="E69" s="28">
        <f t="shared" ref="E69:N69" si="34">SUM(E70:E71)</f>
        <v>0</v>
      </c>
      <c r="F69" s="28">
        <f t="shared" si="34"/>
        <v>0</v>
      </c>
      <c r="G69" s="28">
        <f t="shared" si="34"/>
        <v>0</v>
      </c>
      <c r="H69" s="28">
        <f t="shared" si="34"/>
        <v>0</v>
      </c>
      <c r="I69" s="28">
        <f t="shared" si="34"/>
        <v>0</v>
      </c>
      <c r="J69" s="28">
        <f t="shared" si="34"/>
        <v>0</v>
      </c>
      <c r="K69" s="28">
        <f t="shared" si="34"/>
        <v>0</v>
      </c>
      <c r="L69" s="28">
        <f t="shared" si="34"/>
        <v>0</v>
      </c>
      <c r="M69" s="28">
        <f t="shared" si="34"/>
        <v>0</v>
      </c>
      <c r="N69" s="28">
        <f t="shared" si="34"/>
        <v>0</v>
      </c>
      <c r="O69" s="28">
        <f t="shared" ref="O69:P69" si="35">SUM(O70:O71)</f>
        <v>0</v>
      </c>
      <c r="P69" s="28">
        <f t="shared" si="35"/>
        <v>0</v>
      </c>
    </row>
    <row r="70" spans="1:16" ht="12.6" customHeight="1" x14ac:dyDescent="0.2">
      <c r="A70" s="7" t="s">
        <v>78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7"/>
        <v>0</v>
      </c>
    </row>
    <row r="71" spans="1:16" ht="18.600000000000001" customHeight="1" x14ac:dyDescent="0.2">
      <c r="A71" s="9" t="s">
        <v>79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7"/>
        <v>0</v>
      </c>
    </row>
    <row r="72" spans="1:16" ht="19.899999999999999" customHeight="1" x14ac:dyDescent="0.2">
      <c r="A72" s="13" t="s">
        <v>80</v>
      </c>
      <c r="B72" s="28">
        <f t="shared" ref="B72:C72" si="36">SUM(B73:B75)</f>
        <v>0</v>
      </c>
      <c r="C72" s="28">
        <f t="shared" si="36"/>
        <v>0</v>
      </c>
      <c r="D72" s="28">
        <f t="shared" ref="D72" si="37">SUM(D73:D75)</f>
        <v>0</v>
      </c>
      <c r="E72" s="28">
        <f t="shared" ref="E72:N72" si="38">SUM(E73:E75)</f>
        <v>0</v>
      </c>
      <c r="F72" s="28">
        <f t="shared" si="38"/>
        <v>0</v>
      </c>
      <c r="G72" s="28">
        <f t="shared" si="38"/>
        <v>0</v>
      </c>
      <c r="H72" s="28">
        <f t="shared" si="38"/>
        <v>0</v>
      </c>
      <c r="I72" s="28">
        <f t="shared" si="38"/>
        <v>0</v>
      </c>
      <c r="J72" s="28">
        <f t="shared" si="38"/>
        <v>0</v>
      </c>
      <c r="K72" s="28">
        <f t="shared" si="38"/>
        <v>0</v>
      </c>
      <c r="L72" s="28">
        <f t="shared" si="38"/>
        <v>0</v>
      </c>
      <c r="M72" s="28">
        <f t="shared" si="38"/>
        <v>0</v>
      </c>
      <c r="N72" s="28">
        <f t="shared" si="38"/>
        <v>0</v>
      </c>
      <c r="O72" s="28">
        <f t="shared" ref="O72:P72" si="39">SUM(O73:O75)</f>
        <v>0</v>
      </c>
      <c r="P72" s="28">
        <f t="shared" si="39"/>
        <v>0</v>
      </c>
    </row>
    <row r="73" spans="1:16" ht="9.6" customHeight="1" x14ac:dyDescent="0.2">
      <c r="A73" s="9" t="s">
        <v>81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7"/>
        <v>0</v>
      </c>
    </row>
    <row r="74" spans="1:16" ht="9.6" customHeight="1" x14ac:dyDescent="0.2">
      <c r="A74" s="9" t="s">
        <v>82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7"/>
        <v>0</v>
      </c>
    </row>
    <row r="75" spans="1:16" ht="9.6" customHeight="1" x14ac:dyDescent="0.2">
      <c r="A75" s="9" t="s">
        <v>83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7"/>
        <v>0</v>
      </c>
    </row>
    <row r="76" spans="1:16" x14ac:dyDescent="0.2">
      <c r="A76" s="4" t="s">
        <v>84</v>
      </c>
      <c r="B76" s="32">
        <f t="shared" ref="B76:C76" si="40">+B77+B80+B83</f>
        <v>0</v>
      </c>
      <c r="C76" s="32">
        <f t="shared" si="40"/>
        <v>0</v>
      </c>
      <c r="D76" s="32">
        <f t="shared" ref="D76" si="41">+D77+D80+D83</f>
        <v>0</v>
      </c>
      <c r="E76" s="32">
        <f t="shared" ref="E76:N76" si="42">+E77+E80+E83</f>
        <v>0</v>
      </c>
      <c r="F76" s="32">
        <f t="shared" si="42"/>
        <v>0</v>
      </c>
      <c r="G76" s="32">
        <f t="shared" si="42"/>
        <v>0</v>
      </c>
      <c r="H76" s="32">
        <f t="shared" si="42"/>
        <v>0</v>
      </c>
      <c r="I76" s="32">
        <f t="shared" si="42"/>
        <v>0</v>
      </c>
      <c r="J76" s="32">
        <f t="shared" si="42"/>
        <v>0</v>
      </c>
      <c r="K76" s="32">
        <f t="shared" si="42"/>
        <v>0</v>
      </c>
      <c r="L76" s="32">
        <f t="shared" si="42"/>
        <v>0</v>
      </c>
      <c r="M76" s="32">
        <f t="shared" si="42"/>
        <v>0</v>
      </c>
      <c r="N76" s="32">
        <f t="shared" si="42"/>
        <v>0</v>
      </c>
      <c r="O76" s="32">
        <f t="shared" ref="O76:P76" si="43">+O77+O80+O83</f>
        <v>0</v>
      </c>
      <c r="P76" s="32">
        <f t="shared" si="43"/>
        <v>0</v>
      </c>
    </row>
    <row r="77" spans="1:16" x14ac:dyDescent="0.2">
      <c r="A77" s="5" t="s">
        <v>85</v>
      </c>
      <c r="B77" s="28">
        <f t="shared" ref="B77:C77" si="44">SUM(B78:B79)</f>
        <v>0</v>
      </c>
      <c r="C77" s="28">
        <f t="shared" si="44"/>
        <v>0</v>
      </c>
      <c r="D77" s="28">
        <f t="shared" ref="D77" si="45">SUM(D78:D79)</f>
        <v>0</v>
      </c>
      <c r="E77" s="28">
        <f t="shared" ref="E77:N77" si="46">SUM(E78:E79)</f>
        <v>0</v>
      </c>
      <c r="F77" s="28">
        <f t="shared" si="46"/>
        <v>0</v>
      </c>
      <c r="G77" s="28">
        <f t="shared" si="46"/>
        <v>0</v>
      </c>
      <c r="H77" s="28">
        <f t="shared" si="46"/>
        <v>0</v>
      </c>
      <c r="I77" s="28">
        <f t="shared" si="46"/>
        <v>0</v>
      </c>
      <c r="J77" s="28">
        <f t="shared" si="46"/>
        <v>0</v>
      </c>
      <c r="K77" s="28">
        <f t="shared" si="46"/>
        <v>0</v>
      </c>
      <c r="L77" s="28">
        <f t="shared" si="46"/>
        <v>0</v>
      </c>
      <c r="M77" s="28">
        <f t="shared" si="46"/>
        <v>0</v>
      </c>
      <c r="N77" s="28">
        <f t="shared" si="46"/>
        <v>0</v>
      </c>
      <c r="O77" s="28">
        <f t="shared" ref="O77:P77" si="47">SUM(O78:O79)</f>
        <v>0</v>
      </c>
      <c r="P77" s="28">
        <f t="shared" si="47"/>
        <v>0</v>
      </c>
    </row>
    <row r="78" spans="1:16" ht="10.9" customHeight="1" x14ac:dyDescent="0.2">
      <c r="A78" s="9" t="s">
        <v>86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ht="10.9" customHeight="1" x14ac:dyDescent="0.2">
      <c r="A79" s="9" t="s">
        <v>87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88</v>
      </c>
      <c r="B80" s="28">
        <f t="shared" ref="B80:C80" si="48">SUM(B81:B82)</f>
        <v>0</v>
      </c>
      <c r="C80" s="28">
        <f t="shared" si="48"/>
        <v>0</v>
      </c>
      <c r="D80" s="28">
        <f t="shared" ref="D80" si="49">SUM(D81:D82)</f>
        <v>0</v>
      </c>
      <c r="E80" s="28">
        <f t="shared" ref="E80:N80" si="50">SUM(E81:E82)</f>
        <v>0</v>
      </c>
      <c r="F80" s="28">
        <f t="shared" si="50"/>
        <v>0</v>
      </c>
      <c r="G80" s="28">
        <f t="shared" si="50"/>
        <v>0</v>
      </c>
      <c r="H80" s="28">
        <f t="shared" si="50"/>
        <v>0</v>
      </c>
      <c r="I80" s="28">
        <f t="shared" si="50"/>
        <v>0</v>
      </c>
      <c r="J80" s="28">
        <f t="shared" si="50"/>
        <v>0</v>
      </c>
      <c r="K80" s="28">
        <f t="shared" si="50"/>
        <v>0</v>
      </c>
      <c r="L80" s="28">
        <f t="shared" si="50"/>
        <v>0</v>
      </c>
      <c r="M80" s="28">
        <f t="shared" si="50"/>
        <v>0</v>
      </c>
      <c r="N80" s="28">
        <f t="shared" si="50"/>
        <v>0</v>
      </c>
      <c r="O80" s="28">
        <f t="shared" ref="O80:P80" si="51">SUM(O81:O82)</f>
        <v>0</v>
      </c>
      <c r="P80" s="28">
        <f t="shared" si="51"/>
        <v>0</v>
      </c>
    </row>
    <row r="81" spans="1:18" ht="12.6" customHeight="1" x14ac:dyDescent="0.2">
      <c r="A81" s="9" t="s">
        <v>89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ht="12.6" customHeight="1" x14ac:dyDescent="0.2">
      <c r="A82" s="9" t="s">
        <v>90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91</v>
      </c>
      <c r="B83" s="16">
        <f t="shared" ref="B83:P83" si="52">+B84</f>
        <v>0</v>
      </c>
      <c r="C83" s="16">
        <f t="shared" si="52"/>
        <v>0</v>
      </c>
      <c r="D83" s="16">
        <f t="shared" si="52"/>
        <v>0</v>
      </c>
      <c r="E83" s="16">
        <f t="shared" si="52"/>
        <v>0</v>
      </c>
      <c r="F83" s="16">
        <f t="shared" si="52"/>
        <v>0</v>
      </c>
      <c r="G83" s="16">
        <f t="shared" si="52"/>
        <v>0</v>
      </c>
      <c r="H83" s="16">
        <f t="shared" si="52"/>
        <v>0</v>
      </c>
      <c r="I83" s="16">
        <f t="shared" si="52"/>
        <v>0</v>
      </c>
      <c r="J83" s="16">
        <f t="shared" si="52"/>
        <v>0</v>
      </c>
      <c r="K83" s="16">
        <f t="shared" si="52"/>
        <v>0</v>
      </c>
      <c r="L83" s="16">
        <f t="shared" si="52"/>
        <v>0</v>
      </c>
      <c r="M83" s="16">
        <f t="shared" si="52"/>
        <v>0</v>
      </c>
      <c r="N83" s="16">
        <f t="shared" si="52"/>
        <v>0</v>
      </c>
      <c r="O83" s="16">
        <f t="shared" si="52"/>
        <v>0</v>
      </c>
      <c r="P83" s="16">
        <f t="shared" si="52"/>
        <v>0</v>
      </c>
    </row>
    <row r="84" spans="1:18" x14ac:dyDescent="0.2">
      <c r="A84" s="9" t="s">
        <v>92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93</v>
      </c>
      <c r="B85" s="17">
        <f t="shared" ref="B85:C85" si="53">B12+B18+B28+B38+B47+B54+B64</f>
        <v>1830394083</v>
      </c>
      <c r="C85" s="17">
        <f t="shared" si="53"/>
        <v>1891003870.9999998</v>
      </c>
      <c r="D85" s="17">
        <f t="shared" ref="D85" si="54">D12+D18+D28+D38+D47+D54+D64</f>
        <v>118267794.58</v>
      </c>
      <c r="E85" s="17">
        <f t="shared" ref="E85:N85" si="55">E12+E18+E28+E38+E47+E54+E64</f>
        <v>127129814.97000001</v>
      </c>
      <c r="F85" s="17">
        <f t="shared" si="55"/>
        <v>185257868.37</v>
      </c>
      <c r="G85" s="17">
        <f t="shared" si="55"/>
        <v>108715624.16</v>
      </c>
      <c r="H85" s="17">
        <f t="shared" si="55"/>
        <v>159364952.34</v>
      </c>
      <c r="I85" s="17">
        <f t="shared" si="55"/>
        <v>156178580.38</v>
      </c>
      <c r="J85" s="17">
        <f t="shared" si="55"/>
        <v>134399947.19999999</v>
      </c>
      <c r="K85" s="17">
        <f t="shared" si="55"/>
        <v>156323983.12</v>
      </c>
      <c r="L85" s="17">
        <f t="shared" si="55"/>
        <v>141484074.52000001</v>
      </c>
      <c r="M85" s="17">
        <f t="shared" si="55"/>
        <v>107922810.75</v>
      </c>
      <c r="N85" s="17">
        <f t="shared" si="55"/>
        <v>234655277.88</v>
      </c>
      <c r="O85" s="17">
        <f t="shared" ref="O85" si="56">O12+O18+O28+O38+O47+O54+O64</f>
        <v>215093225.06000003</v>
      </c>
      <c r="P85" s="17">
        <f>P12+P18+P28+P38+P47+P54+P64</f>
        <v>1844793953.3299999</v>
      </c>
      <c r="Q85" s="35"/>
      <c r="R85" s="33"/>
    </row>
    <row r="86" spans="1:18" x14ac:dyDescent="0.2">
      <c r="A86" s="36" t="s">
        <v>104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39" t="s">
        <v>97</v>
      </c>
      <c r="B87" s="39"/>
      <c r="C87" s="39"/>
      <c r="D87" s="39"/>
      <c r="E87" s="39"/>
      <c r="F87" s="39"/>
      <c r="G87" s="39"/>
      <c r="H87" s="39"/>
      <c r="I87" s="39"/>
      <c r="J87" s="39"/>
      <c r="K87" s="11"/>
      <c r="L87" s="11"/>
      <c r="M87" s="11"/>
      <c r="N87" s="11"/>
      <c r="O87" s="11"/>
      <c r="P87" s="11"/>
    </row>
    <row r="88" spans="1:18" ht="14.25" customHeight="1" x14ac:dyDescent="0.2">
      <c r="A88" s="46" t="s">
        <v>98</v>
      </c>
      <c r="B88" s="46"/>
      <c r="C88" s="46"/>
      <c r="D88" s="46"/>
      <c r="E88" s="46"/>
      <c r="F88" s="46"/>
      <c r="G88" s="46"/>
      <c r="H88" s="46"/>
      <c r="I88" s="46"/>
      <c r="J88" s="46"/>
      <c r="K88" s="11"/>
      <c r="L88" s="11"/>
      <c r="M88" s="11"/>
      <c r="N88" s="11"/>
      <c r="O88" s="11"/>
      <c r="P88" s="11"/>
    </row>
    <row r="89" spans="1:18" ht="27" customHeight="1" x14ac:dyDescent="0.2">
      <c r="A89" s="39" t="s">
        <v>99</v>
      </c>
      <c r="B89" s="39"/>
      <c r="C89" s="39"/>
      <c r="D89" s="39"/>
      <c r="E89" s="39"/>
      <c r="F89" s="39"/>
      <c r="G89" s="39"/>
      <c r="H89" s="39"/>
      <c r="I89" s="39"/>
      <c r="J89" s="39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101</v>
      </c>
      <c r="N91" s="37" t="s">
        <v>100</v>
      </c>
      <c r="O91" s="37"/>
      <c r="P91" s="37"/>
    </row>
    <row r="92" spans="1:18" ht="15" x14ac:dyDescent="0.2">
      <c r="A92" s="20" t="s">
        <v>94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38" t="s">
        <v>95</v>
      </c>
      <c r="O92" s="38"/>
      <c r="P92" s="38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2024-06-18T16:29:29Z</cp:lastPrinted>
  <dcterms:created xsi:type="dcterms:W3CDTF">2022-09-16T14:51:44Z</dcterms:created>
  <dcterms:modified xsi:type="dcterms:W3CDTF">2024-07-03T13:39:09Z</dcterms:modified>
</cp:coreProperties>
</file>