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Junio\"/>
    </mc:Choice>
  </mc:AlternateContent>
  <xr:revisionPtr revIDLastSave="0" documentId="13_ncr:1_{5AC6296C-0C10-4F35-8115-77A5B4E797E5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001" sheetId="2" r:id="rId1"/>
  </sheets>
  <definedNames>
    <definedName name="_xlnm.Print_Area" localSheetId="0">'0001'!$A$1:$P$92</definedName>
    <definedName name="_xlnm.Print_Titles" localSheetId="0">'0001'!$1:$10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2" l="1"/>
  <c r="D80" i="2"/>
  <c r="D77" i="2"/>
  <c r="D76" i="2" s="1"/>
  <c r="D72" i="2"/>
  <c r="D69" i="2"/>
  <c r="D64" i="2"/>
  <c r="D54" i="2"/>
  <c r="D47" i="2"/>
  <c r="D38" i="2"/>
  <c r="D28" i="2"/>
  <c r="D18" i="2"/>
  <c r="D12" i="2"/>
  <c r="C83" i="2"/>
  <c r="C80" i="2"/>
  <c r="C77" i="2"/>
  <c r="C72" i="2"/>
  <c r="C69" i="2"/>
  <c r="C64" i="2"/>
  <c r="C54" i="2"/>
  <c r="C47" i="2"/>
  <c r="C38" i="2"/>
  <c r="C28" i="2"/>
  <c r="C18" i="2"/>
  <c r="C12" i="2"/>
  <c r="B83" i="2"/>
  <c r="B80" i="2"/>
  <c r="B77" i="2"/>
  <c r="B76" i="2" s="1"/>
  <c r="B72" i="2"/>
  <c r="B69" i="2"/>
  <c r="B64" i="2"/>
  <c r="B54" i="2"/>
  <c r="B47" i="2"/>
  <c r="B38" i="2"/>
  <c r="B28" i="2"/>
  <c r="B18" i="2"/>
  <c r="B12" i="2"/>
  <c r="D85" i="2" l="1"/>
  <c r="B85" i="2"/>
  <c r="C76" i="2"/>
  <c r="C85" i="2" s="1"/>
  <c r="P13" i="2"/>
  <c r="N83" i="2" l="1"/>
  <c r="M83" i="2"/>
  <c r="I83" i="2"/>
  <c r="G83" i="2"/>
  <c r="F83" i="2"/>
  <c r="E83" i="2"/>
  <c r="L83" i="2"/>
  <c r="K83" i="2"/>
  <c r="J83" i="2"/>
  <c r="H83" i="2"/>
  <c r="N80" i="2"/>
  <c r="M80" i="2"/>
  <c r="L80" i="2"/>
  <c r="I80" i="2"/>
  <c r="H80" i="2"/>
  <c r="E80" i="2"/>
  <c r="K80" i="2"/>
  <c r="F80" i="2"/>
  <c r="I77" i="2"/>
  <c r="N77" i="2"/>
  <c r="M77" i="2"/>
  <c r="K77" i="2"/>
  <c r="G77" i="2"/>
  <c r="F77" i="2"/>
  <c r="E77" i="2"/>
  <c r="L77" i="2"/>
  <c r="K72" i="2"/>
  <c r="J72" i="2"/>
  <c r="N72" i="2"/>
  <c r="M72" i="2"/>
  <c r="L72" i="2"/>
  <c r="H72" i="2"/>
  <c r="E72" i="2"/>
  <c r="L69" i="2"/>
  <c r="N69" i="2"/>
  <c r="J69" i="2"/>
  <c r="I69" i="2"/>
  <c r="H69" i="2"/>
  <c r="G69" i="2"/>
  <c r="K69" i="2"/>
  <c r="F69" i="2"/>
  <c r="M64" i="2"/>
  <c r="E64" i="2"/>
  <c r="L64" i="2"/>
  <c r="J64" i="2"/>
  <c r="I54" i="2"/>
  <c r="L54" i="2"/>
  <c r="M54" i="2"/>
  <c r="H54" i="2"/>
  <c r="E54" i="2"/>
  <c r="M47" i="2"/>
  <c r="E47" i="2"/>
  <c r="K47" i="2"/>
  <c r="H38" i="2"/>
  <c r="G38" i="2"/>
  <c r="J38" i="2"/>
  <c r="N28" i="2"/>
  <c r="F28" i="2"/>
  <c r="L18" i="2"/>
  <c r="N12" i="2"/>
  <c r="I12" i="2"/>
  <c r="L12" i="2"/>
  <c r="F12" i="2"/>
  <c r="F76" i="2" l="1"/>
  <c r="K76" i="2"/>
  <c r="L76" i="2"/>
  <c r="E28" i="2"/>
  <c r="M28" i="2"/>
  <c r="F54" i="2"/>
  <c r="N54" i="2"/>
  <c r="K54" i="2"/>
  <c r="J12" i="2"/>
  <c r="H28" i="2"/>
  <c r="J47" i="2"/>
  <c r="I47" i="2"/>
  <c r="F47" i="2"/>
  <c r="N47" i="2"/>
  <c r="G72" i="2"/>
  <c r="E76" i="2"/>
  <c r="M76" i="2"/>
  <c r="J77" i="2"/>
  <c r="F18" i="2"/>
  <c r="N18" i="2"/>
  <c r="K18" i="2"/>
  <c r="E38" i="2"/>
  <c r="M38" i="2"/>
  <c r="L38" i="2"/>
  <c r="I38" i="2"/>
  <c r="H47" i="2"/>
  <c r="I64" i="2"/>
  <c r="F64" i="2"/>
  <c r="N64" i="2"/>
  <c r="K64" i="2"/>
  <c r="N76" i="2"/>
  <c r="I76" i="2"/>
  <c r="H12" i="2"/>
  <c r="E12" i="2"/>
  <c r="M12" i="2"/>
  <c r="F38" i="2"/>
  <c r="N38" i="2"/>
  <c r="K38" i="2"/>
  <c r="I72" i="2"/>
  <c r="J28" i="2"/>
  <c r="G28" i="2"/>
  <c r="I28" i="2"/>
  <c r="K28" i="2"/>
  <c r="J54" i="2"/>
  <c r="G54" i="2"/>
  <c r="H77" i="2"/>
  <c r="H76" i="2" s="1"/>
  <c r="J80" i="2"/>
  <c r="G80" i="2"/>
  <c r="G76" i="2" s="1"/>
  <c r="I18" i="2"/>
  <c r="H18" i="2"/>
  <c r="E18" i="2"/>
  <c r="M18" i="2"/>
  <c r="G18" i="2"/>
  <c r="L28" i="2"/>
  <c r="G64" i="2"/>
  <c r="E69" i="2"/>
  <c r="M69" i="2"/>
  <c r="K12" i="2"/>
  <c r="G12" i="2"/>
  <c r="J18" i="2"/>
  <c r="G47" i="2"/>
  <c r="L47" i="2"/>
  <c r="H64" i="2"/>
  <c r="F72" i="2"/>
  <c r="O77" i="2"/>
  <c r="N85" i="2" l="1"/>
  <c r="L85" i="2"/>
  <c r="G85" i="2"/>
  <c r="F85" i="2"/>
  <c r="E85" i="2"/>
  <c r="K85" i="2"/>
  <c r="I85" i="2"/>
  <c r="M85" i="2"/>
  <c r="H85" i="2"/>
  <c r="J76" i="2"/>
  <c r="J85" i="2" s="1"/>
  <c r="P48" i="2"/>
  <c r="O83" i="2" l="1"/>
  <c r="O80" i="2"/>
  <c r="O69" i="2"/>
  <c r="O64" i="2"/>
  <c r="O54" i="2"/>
  <c r="P17" i="2"/>
  <c r="O12" i="2"/>
  <c r="O76" i="2" l="1"/>
  <c r="O18" i="2"/>
  <c r="O38" i="2"/>
  <c r="O47" i="2"/>
  <c r="O28" i="2"/>
  <c r="O72" i="2"/>
  <c r="P33" i="2"/>
  <c r="P31" i="2"/>
  <c r="P43" i="2"/>
  <c r="P66" i="2"/>
  <c r="P73" i="2"/>
  <c r="P21" i="2"/>
  <c r="P37" i="2"/>
  <c r="P51" i="2"/>
  <c r="P63" i="2"/>
  <c r="P82" i="2"/>
  <c r="P50" i="2"/>
  <c r="P57" i="2"/>
  <c r="P71" i="2"/>
  <c r="P81" i="2"/>
  <c r="P42" i="2"/>
  <c r="P59" i="2"/>
  <c r="P62" i="2"/>
  <c r="P79" i="2"/>
  <c r="P15" i="2"/>
  <c r="P45" i="2"/>
  <c r="P27" i="2"/>
  <c r="P44" i="2"/>
  <c r="P49" i="2"/>
  <c r="P53" i="2"/>
  <c r="P65" i="2"/>
  <c r="P70" i="2"/>
  <c r="P36" i="2"/>
  <c r="P61" i="2"/>
  <c r="P68" i="2"/>
  <c r="P75" i="2"/>
  <c r="P78" i="2"/>
  <c r="P39" i="2"/>
  <c r="P52" i="2"/>
  <c r="P23" i="2"/>
  <c r="P26" i="2"/>
  <c r="P30" i="2"/>
  <c r="P35" i="2"/>
  <c r="P41" i="2"/>
  <c r="P60" i="2"/>
  <c r="P67" i="2"/>
  <c r="P74" i="2"/>
  <c r="P84" i="2"/>
  <c r="P83" i="2" s="1"/>
  <c r="P32" i="2"/>
  <c r="P14" i="2"/>
  <c r="P24" i="2"/>
  <c r="P40" i="2"/>
  <c r="P55" i="2"/>
  <c r="P56" i="2"/>
  <c r="P16" i="2"/>
  <c r="P20" i="2"/>
  <c r="P22" i="2"/>
  <c r="P29" i="2"/>
  <c r="P46" i="2"/>
  <c r="P58" i="2"/>
  <c r="P34" i="2"/>
  <c r="P25" i="2"/>
  <c r="P19" i="2"/>
  <c r="O85" i="2" l="1"/>
  <c r="P12" i="2"/>
  <c r="P77" i="2"/>
  <c r="P47" i="2"/>
  <c r="P28" i="2"/>
  <c r="P80" i="2"/>
  <c r="P72" i="2"/>
  <c r="P69" i="2"/>
  <c r="P18" i="2"/>
  <c r="P64" i="2"/>
  <c r="P54" i="2"/>
  <c r="P38" i="2"/>
  <c r="P76" i="2" l="1"/>
  <c r="P85" i="2" s="1"/>
</calcChain>
</file>

<file path=xl/sharedStrings.xml><?xml version="1.0" encoding="utf-8"?>
<sst xmlns="http://schemas.openxmlformats.org/spreadsheetml/2006/main" count="106" uniqueCount="106">
  <si>
    <t>MINISTERIO DE CULTURA</t>
  </si>
  <si>
    <t xml:space="preserve"> DIRECCION FINANCIERA / DEPARTAMENTO DE PRESUPUESTO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</si>
  <si>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</si>
  <si>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</si>
  <si>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</si>
  <si>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</si>
  <si>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</si>
  <si>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</si>
  <si>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</si>
  <si>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</si>
  <si>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</si>
  <si>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</si>
  <si>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</si>
  <si>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</si>
  <si>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</si>
  <si>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</si>
  <si>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</si>
  <si>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</si>
  <si>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</si>
  <si>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</si>
  <si>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</si>
  <si>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</si>
  <si>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</si>
  <si>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</si>
  <si>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</si>
  <si>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</si>
  <si>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</si>
  <si>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</si>
  <si>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</si>
  <si>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</si>
  <si>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</si>
  <si>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</si>
  <si>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</si>
  <si>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</si>
  <si>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</si>
  <si>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</si>
  <si>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</si>
  <si>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</si>
  <si>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</si>
  <si>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</si>
  <si>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</si>
  <si>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</si>
  <si>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</si>
  <si>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</si>
  <si>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</si>
  <si>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</si>
  <si>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</si>
  <si>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</si>
  <si>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</si>
  <si>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</si>
  <si>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</si>
  <si>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</si>
  <si>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</si>
  <si>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</si>
  <si>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</si>
  <si>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</si>
  <si>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</si>
  <si>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</si>
  <si>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</si>
  <si>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</si>
  <si>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</si>
  <si>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</si>
  <si>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</si>
  <si>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</si>
  <si>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</si>
  <si>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</si>
  <si>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</si>
  <si>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</si>
  <si>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</si>
  <si>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</si>
  <si>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</si>
  <si>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</si>
  <si>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</si>
  <si>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</si>
  <si>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</si>
  <si>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</si>
  <si>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</si>
  <si>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</si>
  <si>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</si>
  <si>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</si>
  <si>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</si>
  <si>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</si>
  <si>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</si>
  <si>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</si>
  <si>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</si>
  <si>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</si>
  <si>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</si>
  <si>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</si>
  <si>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</si>
  <si>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</si>
  <si>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</si>
  <si>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</si>
  <si>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</si>
  <si>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</si>
  <si>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</si>
  <si>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</si>
  <si>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t xml:space="preserve">Unidad Ejecutora 0001 </t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</si>
  <si>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</si>
  <si>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</si>
  <si>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</si>
  <si>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FLORINDA MATRILLE LAJARA</t>
  </si>
  <si>
    <t xml:space="preserve"> JUANA VILLAR</t>
  </si>
  <si>
    <t>Año 2015</t>
  </si>
  <si>
    <r>
      <rPr>
        <b/>
        <sz val="8"/>
        <color theme="1"/>
        <rFont val="Calibri"/>
        <family val="2"/>
        <scheme val="minor"/>
      </rPr>
      <t xml:space="preserve">FUENTE </t>
    </r>
    <r>
      <rPr>
        <sz val="8"/>
        <color theme="1"/>
        <rFont val="Calibri"/>
        <family val="2"/>
        <scheme val="minor"/>
      </rPr>
      <t>: Sistema Integrado de Gestión Financiera  (SIGEF) D/F 14 de junio del 2024</t>
    </r>
  </si>
  <si>
    <t>En RD$1,778,563,344.25</t>
  </si>
  <si>
    <t xml:space="preserve">Ejecución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</si>
</sst>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5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2" borderId="1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/>
    </xf>
    <xf numFmtId="165" fontId="11" fillId="0" borderId="0" xfId="0" applyNumberFormat="1" applyFont="1" applyAlignment="1">
      <alignment vertical="center"/>
    </xf>
    <xf numFmtId="165" fontId="12" fillId="0" borderId="8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4" fontId="12" fillId="0" borderId="8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40" fontId="0" fillId="0" borderId="0" xfId="0" applyNumberForma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 wrapText="1"/>
    </xf>
    <xf numFmtId="164" fontId="7" fillId="2" borderId="6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 readingOrder="1"/>
    </xf>
    <xf numFmtId="0" fontId="5" fillId="4" borderId="0" xfId="0" applyFont="1" applyFill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0" xfId="0" applyFont="1" applyFill="1" applyAlignment="1">
      <alignment horizontal="center" vertical="center" wrapText="1" readingOrder="1"/>
    </xf>
    <xf numFmtId="0" fontId="14" fillId="4" borderId="1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570785</xdr:colOff>
      <xdr:row>0</xdr:row>
      <xdr:rowOff>29307</xdr:rowOff>
    </xdr:from>
    <xdr:to>
      <xdr:col>7</xdr:col>
      <xdr:colOff>317304</xdr:colOff>
      <xdr:row>2</xdr:row>
      <xdr:rowOff>40844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2A9EB6F0-B564-48AE-9CC0-C5160EC1FD0E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3910" y="29307"/>
          <a:ext cx="1222894" cy="6687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E2C4-4534-44EA-AFAE-0F618E153B4C}">
  <sheetPr>
    <tabColor theme="8" tint="0.39997558519241921"/>
  </sheetPr>
  <dimension ref="A1:R102"/>
  <sheetViews>
    <sheetView showGridLines="0" tabSelected="1" topLeftCell="C70" zoomScaleNormal="100" workbookViewId="0">
      <selection activeCell="A4" sqref="A4:P4"/>
    </sheetView>
  </sheetViews>
  <sheetFormatPr baseColWidth="10" defaultColWidth="13.33203125" defaultRowHeight="12.75" x14ac:dyDescent="0.2"/>
  <cols>
    <col min="1" max="1" width="50.1640625" style="1" customWidth="1"/>
    <col min="2" max="2" width="14.83203125" style="1" bestFit="1" customWidth="1"/>
    <col min="3" max="3" width="14.5" style="1" bestFit="1" customWidth="1"/>
    <col min="4" max="5" width="13" style="1" bestFit="1" customWidth="1"/>
    <col min="6" max="6" width="12.83203125" style="1" bestFit="1" customWidth="1"/>
    <col min="7" max="7" width="13" style="1" bestFit="1" customWidth="1"/>
    <col min="8" max="8" width="13.33203125" style="1" bestFit="1" customWidth="1"/>
    <col min="9" max="11" width="12.6640625" style="1" bestFit="1" customWidth="1"/>
    <col min="12" max="12" width="13.1640625" style="1" bestFit="1" customWidth="1"/>
    <col min="13" max="14" width="13" style="1" bestFit="1" customWidth="1"/>
    <col min="15" max="15" width="13.33203125" style="1" bestFit="1" customWidth="1"/>
    <col min="16" max="16" width="14.5" style="1" bestFit="1" customWidth="1"/>
    <col min="17" max="16384" width="13.33203125" style="1"/>
  </cols>
  <sheetData>
    <row r="1" spans="1:17" ht="39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7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7" ht="20.45" customHeight="1" x14ac:dyDescent="0.2">
      <c r="A3" s="49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7" ht="13.15" customHeight="1" x14ac:dyDescent="0.2">
      <c r="A4" s="47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7" ht="13.15" customHeight="1" x14ac:dyDescent="0.2">
      <c r="A5" s="51" t="s">
        <v>102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7" ht="15.75" customHeight="1" x14ac:dyDescent="0.2">
      <c r="A6" s="47" t="s">
        <v>105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7" ht="15.75" customHeight="1" x14ac:dyDescent="0.2">
      <c r="A7" s="50" t="s">
        <v>104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7" ht="15.75" x14ac:dyDescent="0.2">
      <c r="A8" s="47" t="s">
        <v>96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7" ht="25.5" customHeight="1" x14ac:dyDescent="0.2">
      <c r="A9" s="40" t="s">
        <v>2</v>
      </c>
      <c r="B9" s="41" t="s">
        <v>3</v>
      </c>
      <c r="C9" s="41" t="s">
        <v>4</v>
      </c>
      <c r="D9" s="43" t="s">
        <v>5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5"/>
    </row>
    <row r="10" spans="1:17" x14ac:dyDescent="0.2">
      <c r="A10" s="40"/>
      <c r="B10" s="42"/>
      <c r="C10" s="42"/>
      <c r="D10" s="2" t="s">
        <v>6</v>
      </c>
      <c r="E10" s="2" t="s">
        <v>7</v>
      </c>
      <c r="F10" s="2" t="s">
        <v>8</v>
      </c>
      <c r="G10" s="2" t="s">
        <v>9</v>
      </c>
      <c r="H10" s="3" t="s">
        <v>10</v>
      </c>
      <c r="I10" s="2" t="s">
        <v>11</v>
      </c>
      <c r="J10" s="3" t="s">
        <v>12</v>
      </c>
      <c r="K10" s="2" t="s">
        <v>13</v>
      </c>
      <c r="L10" s="2" t="s">
        <v>14</v>
      </c>
      <c r="M10" s="2" t="s">
        <v>15</v>
      </c>
      <c r="N10" s="2" t="s">
        <v>16</v>
      </c>
      <c r="O10" s="3" t="s">
        <v>17</v>
      </c>
      <c r="P10" s="2" t="s">
        <v>18</v>
      </c>
    </row>
    <row r="11" spans="1:17" x14ac:dyDescent="0.2">
      <c r="A11" s="4" t="s">
        <v>19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7" x14ac:dyDescent="0.2">
      <c r="A12" s="5" t="s">
        <v>20</v>
      </c>
      <c r="B12" s="28">
        <f t="shared" ref="B12:C12" si="0">B13+B14+B17+B15+B16</f>
        <v>648861510</v>
      </c>
      <c r="C12" s="28">
        <f t="shared" si="0"/>
        <v>613694563</v>
      </c>
      <c r="D12" s="28">
        <f t="shared" ref="D12" si="1">D13+D14+D17+D15+D16</f>
        <v>43823868.420000002</v>
      </c>
      <c r="E12" s="28">
        <f t="shared" ref="E12:N12" si="2">E13+E14+E17+E15+E16</f>
        <v>44837017.810000002</v>
      </c>
      <c r="F12" s="28">
        <f t="shared" si="2"/>
        <v>46425310.280000001</v>
      </c>
      <c r="G12" s="28">
        <f t="shared" si="2"/>
        <v>45322204.450000003</v>
      </c>
      <c r="H12" s="28">
        <f t="shared" si="2"/>
        <v>45153990.240000002</v>
      </c>
      <c r="I12" s="28">
        <f t="shared" si="2"/>
        <v>53045147.020000003</v>
      </c>
      <c r="J12" s="28">
        <f t="shared" si="2"/>
        <v>45668652.119999997</v>
      </c>
      <c r="K12" s="28">
        <f t="shared" si="2"/>
        <v>45506330.420000002</v>
      </c>
      <c r="L12" s="28">
        <f t="shared" si="2"/>
        <v>50017845.060000002</v>
      </c>
      <c r="M12" s="28">
        <f t="shared" si="2"/>
        <v>46383674</v>
      </c>
      <c r="N12" s="28">
        <f t="shared" si="2"/>
        <v>83402900.579999983</v>
      </c>
      <c r="O12" s="28">
        <f t="shared" ref="O12" si="3">O13+O14+O17+O15+O16</f>
        <v>58892907.789999999</v>
      </c>
      <c r="P12" s="28">
        <f>P13+P14+P17+P15+P16</f>
        <v>608479848.19000006</v>
      </c>
    </row>
    <row r="13" spans="1:17" x14ac:dyDescent="0.2">
      <c r="A13" s="7" t="s">
        <v>21</v>
      </c>
      <c r="B13" s="30">
        <v>568795652</v>
      </c>
      <c r="C13" s="30">
        <v>522036093</v>
      </c>
      <c r="D13" s="30">
        <v>38109504.630000003</v>
      </c>
      <c r="E13" s="30">
        <v>39007118.829999998</v>
      </c>
      <c r="F13" s="30">
        <v>40477437.880000003</v>
      </c>
      <c r="G13" s="30">
        <v>39467082.880000003</v>
      </c>
      <c r="H13" s="30">
        <v>39308452.880000003</v>
      </c>
      <c r="I13" s="30">
        <v>40897483.780000001</v>
      </c>
      <c r="J13" s="30">
        <v>39763789.869999997</v>
      </c>
      <c r="K13" s="30">
        <v>39629149.140000001</v>
      </c>
      <c r="L13" s="30">
        <v>40051264.689999998</v>
      </c>
      <c r="M13" s="30">
        <v>40303583.630000003</v>
      </c>
      <c r="N13" s="30">
        <v>77167374.519999996</v>
      </c>
      <c r="O13" s="30">
        <v>44222230.609999999</v>
      </c>
      <c r="P13" s="30">
        <f>D13+E13+F13+G13+H13+I13+J13+K13+L13+M13+N13+O13</f>
        <v>518404473.33999997</v>
      </c>
    </row>
    <row r="14" spans="1:17" x14ac:dyDescent="0.2">
      <c r="A14" s="7" t="s">
        <v>22</v>
      </c>
      <c r="B14" s="30">
        <v>10746862</v>
      </c>
      <c r="C14" s="30">
        <v>23778260</v>
      </c>
      <c r="D14" s="30">
        <v>360330</v>
      </c>
      <c r="E14" s="30">
        <v>365330</v>
      </c>
      <c r="F14" s="30">
        <v>365330</v>
      </c>
      <c r="G14" s="30">
        <v>376330</v>
      </c>
      <c r="H14" s="30">
        <v>372530</v>
      </c>
      <c r="I14" s="30">
        <v>6650083.96</v>
      </c>
      <c r="J14" s="30">
        <v>382130</v>
      </c>
      <c r="K14" s="30">
        <v>369230</v>
      </c>
      <c r="L14" s="30">
        <v>4381949.71</v>
      </c>
      <c r="M14" s="30">
        <v>383130</v>
      </c>
      <c r="N14" s="30">
        <v>429357.6</v>
      </c>
      <c r="O14" s="30">
        <v>8971900.3699999992</v>
      </c>
      <c r="P14" s="30">
        <f t="shared" ref="P14:P37" si="4">D14+E14+F14+G14+H14+I14+J14+K14+L14+M14+N14+O14</f>
        <v>23407631.640000001</v>
      </c>
    </row>
    <row r="15" spans="1:17" x14ac:dyDescent="0.2">
      <c r="A15" s="9" t="s">
        <v>23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f t="shared" si="4"/>
        <v>0</v>
      </c>
      <c r="Q15" s="10"/>
    </row>
    <row r="16" spans="1:17" x14ac:dyDescent="0.2">
      <c r="A16" s="9" t="s">
        <v>24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f t="shared" si="4"/>
        <v>0</v>
      </c>
    </row>
    <row r="17" spans="1:16" x14ac:dyDescent="0.2">
      <c r="A17" s="9" t="s">
        <v>25</v>
      </c>
      <c r="B17" s="30">
        <v>69318996</v>
      </c>
      <c r="C17" s="30">
        <v>67880210</v>
      </c>
      <c r="D17" s="30">
        <v>5354033.79</v>
      </c>
      <c r="E17" s="30">
        <v>5464568.9800000004</v>
      </c>
      <c r="F17" s="30">
        <v>5582542.4000000004</v>
      </c>
      <c r="G17" s="30">
        <v>5478791.5700000003</v>
      </c>
      <c r="H17" s="30">
        <v>5473007.3600000003</v>
      </c>
      <c r="I17" s="30">
        <v>5497579.2800000003</v>
      </c>
      <c r="J17" s="30">
        <v>5522732.25</v>
      </c>
      <c r="K17" s="30">
        <v>5507951.2800000003</v>
      </c>
      <c r="L17" s="30">
        <v>5584630.6600000001</v>
      </c>
      <c r="M17" s="30">
        <v>5696960.3700000001</v>
      </c>
      <c r="N17" s="30">
        <v>5806168.46</v>
      </c>
      <c r="O17" s="30">
        <v>5698776.8099999996</v>
      </c>
      <c r="P17" s="30">
        <f t="shared" si="4"/>
        <v>66667743.210000008</v>
      </c>
    </row>
    <row r="18" spans="1:16" x14ac:dyDescent="0.2">
      <c r="A18" s="5" t="s">
        <v>26</v>
      </c>
      <c r="B18" s="28">
        <f t="shared" ref="B18:C18" si="5">B19+B20+B21+B22+B23+B24+B25+B26+B27</f>
        <v>349531667</v>
      </c>
      <c r="C18" s="28">
        <f t="shared" si="5"/>
        <v>338472741</v>
      </c>
      <c r="D18" s="28">
        <f t="shared" ref="D18" si="6">D19+D20+D21+D22+D23+D24+D25+D26+D27</f>
        <v>32013245.870000001</v>
      </c>
      <c r="E18" s="28">
        <f t="shared" ref="E18:N18" si="7">E19+E20+E21+E22+E23+E24+E25+E26+E27</f>
        <v>10602781.99</v>
      </c>
      <c r="F18" s="28">
        <f t="shared" si="7"/>
        <v>20858280.919999998</v>
      </c>
      <c r="G18" s="28">
        <f t="shared" si="7"/>
        <v>9787986.5</v>
      </c>
      <c r="H18" s="28">
        <f t="shared" si="7"/>
        <v>36008902.609999999</v>
      </c>
      <c r="I18" s="28">
        <f t="shared" si="7"/>
        <v>13536741.939999999</v>
      </c>
      <c r="J18" s="28">
        <f t="shared" si="7"/>
        <v>24374205.41</v>
      </c>
      <c r="K18" s="28">
        <f t="shared" si="7"/>
        <v>15911755.970000001</v>
      </c>
      <c r="L18" s="28">
        <f t="shared" si="7"/>
        <v>86743332.650000006</v>
      </c>
      <c r="M18" s="28">
        <f t="shared" si="7"/>
        <v>21206411.510000002</v>
      </c>
      <c r="N18" s="28">
        <f t="shared" si="7"/>
        <v>23349264.82</v>
      </c>
      <c r="O18" s="28">
        <f t="shared" ref="O18:P18" si="8">O19+O20+O21+O22+O23+O24+O25+O26+O27</f>
        <v>28038188.360000003</v>
      </c>
      <c r="P18" s="28">
        <f t="shared" si="8"/>
        <v>322431098.54999995</v>
      </c>
    </row>
    <row r="19" spans="1:16" x14ac:dyDescent="0.2">
      <c r="A19" s="7" t="s">
        <v>27</v>
      </c>
      <c r="B19" s="30">
        <v>108955627</v>
      </c>
      <c r="C19" s="30">
        <v>133883326</v>
      </c>
      <c r="D19" s="30">
        <v>6383961.7400000002</v>
      </c>
      <c r="E19" s="30">
        <v>10386151.390000001</v>
      </c>
      <c r="F19" s="30">
        <v>13199993.52</v>
      </c>
      <c r="G19" s="30">
        <v>9367460.5</v>
      </c>
      <c r="H19" s="30">
        <v>9885710.8399999999</v>
      </c>
      <c r="I19" s="30">
        <v>10524015.76</v>
      </c>
      <c r="J19" s="30">
        <v>9113280.1799999997</v>
      </c>
      <c r="K19" s="30">
        <v>14609014.630000001</v>
      </c>
      <c r="L19" s="30">
        <v>9026677.8900000006</v>
      </c>
      <c r="M19" s="30">
        <v>17911359.82</v>
      </c>
      <c r="N19" s="30">
        <v>9573332.4199999999</v>
      </c>
      <c r="O19" s="30">
        <v>12161498.550000001</v>
      </c>
      <c r="P19" s="30">
        <f t="shared" si="4"/>
        <v>132142457.23999998</v>
      </c>
    </row>
    <row r="20" spans="1:16" x14ac:dyDescent="0.2">
      <c r="A20" s="9" t="s">
        <v>28</v>
      </c>
      <c r="B20" s="30">
        <v>20300000</v>
      </c>
      <c r="C20" s="30">
        <v>34043258</v>
      </c>
      <c r="D20" s="30">
        <v>720000</v>
      </c>
      <c r="E20" s="30">
        <v>0</v>
      </c>
      <c r="F20" s="30">
        <v>1798485.2</v>
      </c>
      <c r="G20" s="30">
        <v>0</v>
      </c>
      <c r="H20" s="30">
        <v>5901424.96</v>
      </c>
      <c r="I20" s="30">
        <v>984366</v>
      </c>
      <c r="J20" s="30">
        <v>5425376.9800000004</v>
      </c>
      <c r="K20" s="30">
        <v>579267.9</v>
      </c>
      <c r="L20" s="30">
        <v>12514629.539999999</v>
      </c>
      <c r="M20" s="30">
        <v>595770.19999999995</v>
      </c>
      <c r="N20" s="30">
        <v>531501.80000000005</v>
      </c>
      <c r="O20" s="30">
        <v>4825464.05</v>
      </c>
      <c r="P20" s="30">
        <f t="shared" si="4"/>
        <v>33876286.629999995</v>
      </c>
    </row>
    <row r="21" spans="1:16" x14ac:dyDescent="0.2">
      <c r="A21" s="7" t="s">
        <v>29</v>
      </c>
      <c r="B21" s="30">
        <v>6000000</v>
      </c>
      <c r="C21" s="30">
        <v>1665244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1000000</v>
      </c>
      <c r="M21" s="30">
        <v>0</v>
      </c>
      <c r="N21" s="30">
        <v>0</v>
      </c>
      <c r="O21" s="30">
        <v>665243.9</v>
      </c>
      <c r="P21" s="30">
        <f t="shared" si="4"/>
        <v>1665243.9</v>
      </c>
    </row>
    <row r="22" spans="1:16" x14ac:dyDescent="0.2">
      <c r="A22" s="7" t="s">
        <v>30</v>
      </c>
      <c r="B22" s="30">
        <v>9200000</v>
      </c>
      <c r="C22" s="30">
        <v>12584898</v>
      </c>
      <c r="D22" s="30">
        <v>1200000</v>
      </c>
      <c r="E22" s="30">
        <v>0</v>
      </c>
      <c r="F22" s="30">
        <v>299447</v>
      </c>
      <c r="G22" s="30">
        <v>0</v>
      </c>
      <c r="H22" s="30">
        <v>2210670.4</v>
      </c>
      <c r="I22" s="30">
        <v>0</v>
      </c>
      <c r="J22" s="30">
        <v>911633</v>
      </c>
      <c r="K22" s="30">
        <v>0</v>
      </c>
      <c r="L22" s="30">
        <v>6754654</v>
      </c>
      <c r="M22" s="30">
        <v>341330</v>
      </c>
      <c r="N22" s="30">
        <v>0</v>
      </c>
      <c r="O22" s="30">
        <v>867161.48</v>
      </c>
      <c r="P22" s="30">
        <f t="shared" si="4"/>
        <v>12584895.880000001</v>
      </c>
    </row>
    <row r="23" spans="1:16" x14ac:dyDescent="0.2">
      <c r="A23" s="7" t="s">
        <v>31</v>
      </c>
      <c r="B23" s="30">
        <v>21600000</v>
      </c>
      <c r="C23" s="30">
        <v>37147270</v>
      </c>
      <c r="D23" s="30">
        <v>691099.98</v>
      </c>
      <c r="E23" s="30">
        <v>96630.6</v>
      </c>
      <c r="F23" s="30">
        <v>2520355.2000000002</v>
      </c>
      <c r="G23" s="30">
        <v>27500</v>
      </c>
      <c r="H23" s="30">
        <v>7007076.2000000002</v>
      </c>
      <c r="I23" s="30">
        <v>448861.2</v>
      </c>
      <c r="J23" s="30">
        <v>5303915.25</v>
      </c>
      <c r="K23" s="30">
        <v>603473.43999999994</v>
      </c>
      <c r="L23" s="30">
        <v>14545912.140000001</v>
      </c>
      <c r="M23" s="30">
        <v>1073242.6399999999</v>
      </c>
      <c r="N23" s="30">
        <v>124430.6</v>
      </c>
      <c r="O23" s="30">
        <v>4016580.51</v>
      </c>
      <c r="P23" s="30">
        <f t="shared" si="4"/>
        <v>36459077.759999998</v>
      </c>
    </row>
    <row r="24" spans="1:16" x14ac:dyDescent="0.2">
      <c r="A24" s="7" t="s">
        <v>32</v>
      </c>
      <c r="B24" s="30">
        <v>4716318</v>
      </c>
      <c r="C24" s="30">
        <v>3053068</v>
      </c>
      <c r="D24" s="30">
        <v>976609.15</v>
      </c>
      <c r="E24" s="30">
        <v>0</v>
      </c>
      <c r="F24" s="30">
        <v>0</v>
      </c>
      <c r="G24" s="30">
        <v>393026</v>
      </c>
      <c r="H24" s="30">
        <v>137240.09</v>
      </c>
      <c r="I24" s="30">
        <v>459498.98</v>
      </c>
      <c r="J24" s="30">
        <v>0</v>
      </c>
      <c r="K24" s="30">
        <v>0</v>
      </c>
      <c r="L24" s="30">
        <v>0</v>
      </c>
      <c r="M24" s="30">
        <v>264708.84999999998</v>
      </c>
      <c r="N24" s="30">
        <v>0</v>
      </c>
      <c r="O24" s="30">
        <v>0</v>
      </c>
      <c r="P24" s="30">
        <f t="shared" si="4"/>
        <v>2231083.0699999998</v>
      </c>
    </row>
    <row r="25" spans="1:16" ht="16.149999999999999" customHeight="1" x14ac:dyDescent="0.2">
      <c r="A25" s="9" t="s">
        <v>33</v>
      </c>
      <c r="B25" s="30">
        <v>64996865</v>
      </c>
      <c r="C25" s="30">
        <v>50892877</v>
      </c>
      <c r="D25" s="30">
        <v>10841575</v>
      </c>
      <c r="E25" s="30">
        <v>0</v>
      </c>
      <c r="F25" s="30">
        <v>300000</v>
      </c>
      <c r="G25" s="30">
        <v>0</v>
      </c>
      <c r="H25" s="30">
        <v>7675380.1200000001</v>
      </c>
      <c r="I25" s="30">
        <v>1000000</v>
      </c>
      <c r="J25" s="30">
        <v>3500000</v>
      </c>
      <c r="K25" s="30">
        <v>0</v>
      </c>
      <c r="L25" s="30">
        <v>20224061.82</v>
      </c>
      <c r="M25" s="30">
        <v>0</v>
      </c>
      <c r="N25" s="30">
        <v>0</v>
      </c>
      <c r="O25" s="30">
        <v>4698838.87</v>
      </c>
      <c r="P25" s="30">
        <f t="shared" si="4"/>
        <v>48239855.809999995</v>
      </c>
    </row>
    <row r="26" spans="1:16" x14ac:dyDescent="0.2">
      <c r="A26" s="9" t="s">
        <v>34</v>
      </c>
      <c r="B26" s="30">
        <v>113762857</v>
      </c>
      <c r="C26" s="30">
        <v>65202800</v>
      </c>
      <c r="D26" s="30">
        <v>11200000</v>
      </c>
      <c r="E26" s="30">
        <v>120000</v>
      </c>
      <c r="F26" s="30">
        <v>2740000</v>
      </c>
      <c r="G26" s="30">
        <v>0</v>
      </c>
      <c r="H26" s="30">
        <v>3191400</v>
      </c>
      <c r="I26" s="30">
        <v>120000</v>
      </c>
      <c r="J26" s="30">
        <v>120000</v>
      </c>
      <c r="K26" s="30">
        <v>120000</v>
      </c>
      <c r="L26" s="30">
        <v>22677397.260000002</v>
      </c>
      <c r="M26" s="30">
        <v>1020000</v>
      </c>
      <c r="N26" s="30">
        <v>13120000</v>
      </c>
      <c r="O26" s="30">
        <v>803401</v>
      </c>
      <c r="P26" s="30">
        <f t="shared" si="4"/>
        <v>55232198.260000005</v>
      </c>
    </row>
    <row r="27" spans="1:16" x14ac:dyDescent="0.2">
      <c r="A27" s="9" t="s">
        <v>35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f t="shared" si="4"/>
        <v>0</v>
      </c>
    </row>
    <row r="28" spans="1:16" x14ac:dyDescent="0.2">
      <c r="A28" s="5" t="s">
        <v>36</v>
      </c>
      <c r="B28" s="28">
        <f t="shared" ref="B28:C28" si="9">B37+B35+B34+B33+B32+B31+B30+B29+B36</f>
        <v>102800300</v>
      </c>
      <c r="C28" s="28">
        <f t="shared" si="9"/>
        <v>80335358</v>
      </c>
      <c r="D28" s="28">
        <f t="shared" ref="D28" si="10">D37+D35+D34+D33+D32+D31+D30+D29+D36</f>
        <v>7242999.2000000002</v>
      </c>
      <c r="E28" s="28">
        <f t="shared" ref="E28:N28" si="11">E37+E35+E34+E33+E32+E31+E30+E29+E36</f>
        <v>1895081.08</v>
      </c>
      <c r="F28" s="28">
        <f t="shared" si="11"/>
        <v>7531471.7000000002</v>
      </c>
      <c r="G28" s="28">
        <f t="shared" si="11"/>
        <v>2890386.3</v>
      </c>
      <c r="H28" s="28">
        <f t="shared" si="11"/>
        <v>7205459.8699999992</v>
      </c>
      <c r="I28" s="28">
        <f t="shared" si="11"/>
        <v>3058107.96</v>
      </c>
      <c r="J28" s="28">
        <f t="shared" si="11"/>
        <v>20645048.670000002</v>
      </c>
      <c r="K28" s="28">
        <f t="shared" si="11"/>
        <v>5779497.1200000001</v>
      </c>
      <c r="L28" s="28">
        <f t="shared" si="11"/>
        <v>8903743.5600000005</v>
      </c>
      <c r="M28" s="28">
        <f t="shared" si="11"/>
        <v>3370809.1399999997</v>
      </c>
      <c r="N28" s="28">
        <f t="shared" si="11"/>
        <v>3398718.96</v>
      </c>
      <c r="O28" s="28">
        <f t="shared" ref="O28:P28" si="12">O37+O35+O34+O33+O32+O31+O30+O29+O36</f>
        <v>6293079.3800000008</v>
      </c>
      <c r="P28" s="28">
        <f t="shared" si="12"/>
        <v>78214402.939999998</v>
      </c>
    </row>
    <row r="29" spans="1:16" ht="10.9" customHeight="1" x14ac:dyDescent="0.2">
      <c r="A29" s="31" t="s">
        <v>37</v>
      </c>
      <c r="B29" s="30">
        <v>34604000</v>
      </c>
      <c r="C29" s="30">
        <v>35505020</v>
      </c>
      <c r="D29" s="30">
        <v>1691279.84</v>
      </c>
      <c r="E29" s="30">
        <v>595081.07999999996</v>
      </c>
      <c r="F29" s="30">
        <v>3911322.62</v>
      </c>
      <c r="G29" s="30">
        <v>1590386.3</v>
      </c>
      <c r="H29" s="30">
        <v>3760823.34</v>
      </c>
      <c r="I29" s="30">
        <v>1696747.96</v>
      </c>
      <c r="J29" s="30">
        <v>7501162.8200000003</v>
      </c>
      <c r="K29" s="30">
        <v>4479497.12</v>
      </c>
      <c r="L29" s="30">
        <v>3652548.45</v>
      </c>
      <c r="M29" s="30">
        <v>1935807.7</v>
      </c>
      <c r="N29" s="30">
        <v>2012411.4</v>
      </c>
      <c r="O29" s="30">
        <v>2339879.44</v>
      </c>
      <c r="P29" s="30">
        <f t="shared" si="4"/>
        <v>35166948.07</v>
      </c>
    </row>
    <row r="30" spans="1:16" ht="10.9" customHeight="1" x14ac:dyDescent="0.2">
      <c r="A30" s="29" t="s">
        <v>38</v>
      </c>
      <c r="B30" s="30">
        <v>2900000</v>
      </c>
      <c r="C30" s="30">
        <v>657497</v>
      </c>
      <c r="D30" s="30">
        <v>200000</v>
      </c>
      <c r="E30" s="30">
        <v>0</v>
      </c>
      <c r="F30" s="30">
        <v>0</v>
      </c>
      <c r="G30" s="30">
        <v>0</v>
      </c>
      <c r="H30" s="30">
        <v>98335.3</v>
      </c>
      <c r="I30" s="30">
        <v>61360</v>
      </c>
      <c r="J30" s="30">
        <v>0</v>
      </c>
      <c r="K30" s="30">
        <v>0</v>
      </c>
      <c r="L30" s="30">
        <v>162629.04</v>
      </c>
      <c r="M30" s="30">
        <v>135001.44</v>
      </c>
      <c r="N30" s="30">
        <v>-18830.439999999999</v>
      </c>
      <c r="O30" s="30">
        <v>0</v>
      </c>
      <c r="P30" s="30">
        <f t="shared" si="4"/>
        <v>638495.34000000008</v>
      </c>
    </row>
    <row r="31" spans="1:16" ht="10.9" customHeight="1" x14ac:dyDescent="0.2">
      <c r="A31" s="31" t="s">
        <v>39</v>
      </c>
      <c r="B31" s="30">
        <v>1664300</v>
      </c>
      <c r="C31" s="30">
        <v>950000</v>
      </c>
      <c r="D31" s="30">
        <v>100000</v>
      </c>
      <c r="E31" s="30">
        <v>0</v>
      </c>
      <c r="F31" s="30">
        <v>0</v>
      </c>
      <c r="G31" s="30">
        <v>0</v>
      </c>
      <c r="H31" s="30">
        <v>200000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f t="shared" si="4"/>
        <v>300000</v>
      </c>
    </row>
    <row r="32" spans="1:16" ht="10.9" customHeight="1" x14ac:dyDescent="0.2">
      <c r="A32" s="29" t="s">
        <v>40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f t="shared" si="4"/>
        <v>0</v>
      </c>
    </row>
    <row r="33" spans="1:16" x14ac:dyDescent="0.2">
      <c r="A33" s="31" t="s">
        <v>41</v>
      </c>
      <c r="B33" s="30">
        <v>750000</v>
      </c>
      <c r="C33" s="30">
        <v>701205</v>
      </c>
      <c r="D33" s="30">
        <v>-24621.64</v>
      </c>
      <c r="E33" s="30">
        <v>0</v>
      </c>
      <c r="F33" s="30">
        <v>0</v>
      </c>
      <c r="G33" s="30">
        <v>0</v>
      </c>
      <c r="H33" s="30">
        <v>110626.18</v>
      </c>
      <c r="I33" s="30">
        <v>0</v>
      </c>
      <c r="J33" s="30">
        <v>0</v>
      </c>
      <c r="K33" s="30">
        <v>0</v>
      </c>
      <c r="L33" s="30">
        <v>160817.25</v>
      </c>
      <c r="M33" s="30">
        <v>0</v>
      </c>
      <c r="N33" s="30">
        <v>105138</v>
      </c>
      <c r="O33" s="30">
        <v>24621.64</v>
      </c>
      <c r="P33" s="30">
        <f t="shared" si="4"/>
        <v>376581.43</v>
      </c>
    </row>
    <row r="34" spans="1:16" x14ac:dyDescent="0.2">
      <c r="A34" s="31" t="s">
        <v>42</v>
      </c>
      <c r="B34" s="30">
        <v>2840000</v>
      </c>
      <c r="C34" s="30">
        <v>74253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74252.44</v>
      </c>
      <c r="P34" s="30">
        <f t="shared" si="4"/>
        <v>74252.44</v>
      </c>
    </row>
    <row r="35" spans="1:16" ht="16.5" x14ac:dyDescent="0.2">
      <c r="A35" s="31" t="s">
        <v>43</v>
      </c>
      <c r="B35" s="30">
        <v>26600000</v>
      </c>
      <c r="C35" s="30">
        <v>16697408</v>
      </c>
      <c r="D35" s="30">
        <v>1300000</v>
      </c>
      <c r="E35" s="30">
        <v>1300000</v>
      </c>
      <c r="F35" s="30">
        <v>1300000</v>
      </c>
      <c r="G35" s="30">
        <v>1300000</v>
      </c>
      <c r="H35" s="30">
        <v>1300000</v>
      </c>
      <c r="I35" s="30">
        <v>1300000</v>
      </c>
      <c r="J35" s="30">
        <v>1300000</v>
      </c>
      <c r="K35" s="30">
        <v>1300000</v>
      </c>
      <c r="L35" s="30">
        <v>1473010</v>
      </c>
      <c r="M35" s="30">
        <v>1300000</v>
      </c>
      <c r="N35" s="30">
        <v>1300000</v>
      </c>
      <c r="O35" s="30">
        <v>1744825.01</v>
      </c>
      <c r="P35" s="30">
        <f t="shared" si="4"/>
        <v>16217835.01</v>
      </c>
    </row>
    <row r="36" spans="1:16" ht="16.5" x14ac:dyDescent="0.2">
      <c r="A36" s="31" t="s">
        <v>44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f t="shared" si="4"/>
        <v>0</v>
      </c>
    </row>
    <row r="37" spans="1:16" x14ac:dyDescent="0.2">
      <c r="A37" s="29" t="s">
        <v>45</v>
      </c>
      <c r="B37" s="30">
        <v>33442000</v>
      </c>
      <c r="C37" s="30">
        <v>25749975</v>
      </c>
      <c r="D37" s="30">
        <v>3976341</v>
      </c>
      <c r="E37" s="30">
        <v>0</v>
      </c>
      <c r="F37" s="30">
        <v>2320149.08</v>
      </c>
      <c r="G37" s="30">
        <v>0</v>
      </c>
      <c r="H37" s="30">
        <v>1735675.05</v>
      </c>
      <c r="I37" s="30">
        <v>0</v>
      </c>
      <c r="J37" s="30">
        <v>11843885.85</v>
      </c>
      <c r="K37" s="30">
        <v>0</v>
      </c>
      <c r="L37" s="30">
        <v>3454738.82</v>
      </c>
      <c r="M37" s="30">
        <v>0</v>
      </c>
      <c r="N37" s="30">
        <v>0</v>
      </c>
      <c r="O37" s="30">
        <v>2109500.85</v>
      </c>
      <c r="P37" s="30">
        <f t="shared" si="4"/>
        <v>25440290.650000002</v>
      </c>
    </row>
    <row r="38" spans="1:16" x14ac:dyDescent="0.2">
      <c r="A38" s="27" t="s">
        <v>46</v>
      </c>
      <c r="B38" s="28">
        <f t="shared" ref="B38:C38" si="13">B39+B40+B42+B44+B45+B46+B41+B43</f>
        <v>643661937</v>
      </c>
      <c r="C38" s="28">
        <f t="shared" si="13"/>
        <v>677243917</v>
      </c>
      <c r="D38" s="28">
        <f t="shared" ref="D38" si="14">D39+D40+D42+D44+D45+D46+D41+D43</f>
        <v>39137309.039999999</v>
      </c>
      <c r="E38" s="28">
        <f t="shared" ref="E38:N38" si="15">E39+E40+E42+E44+E45+E46+E41+E43</f>
        <v>51275802.829999998</v>
      </c>
      <c r="F38" s="28">
        <f t="shared" si="15"/>
        <v>50847663.439999998</v>
      </c>
      <c r="G38" s="28">
        <f t="shared" si="15"/>
        <v>52810275.100000009</v>
      </c>
      <c r="H38" s="28">
        <f t="shared" si="15"/>
        <v>58035750.780000001</v>
      </c>
      <c r="I38" s="28">
        <f t="shared" si="15"/>
        <v>55093740.100000009</v>
      </c>
      <c r="J38" s="28">
        <f t="shared" si="15"/>
        <v>51862869.100000009</v>
      </c>
      <c r="K38" s="28">
        <f t="shared" si="15"/>
        <v>49887942.100000009</v>
      </c>
      <c r="L38" s="28">
        <f t="shared" si="15"/>
        <v>73982473.099999994</v>
      </c>
      <c r="M38" s="28">
        <f t="shared" si="15"/>
        <v>49873703.100000009</v>
      </c>
      <c r="N38" s="28">
        <f t="shared" si="15"/>
        <v>74591075.319999993</v>
      </c>
      <c r="O38" s="28">
        <f t="shared" ref="O38:P38" si="16">O39+O40+O42+O44+O45+O46+O41+O43</f>
        <v>65909612.969999999</v>
      </c>
      <c r="P38" s="28">
        <f t="shared" si="16"/>
        <v>673308216.98000002</v>
      </c>
    </row>
    <row r="39" spans="1:16" x14ac:dyDescent="0.2">
      <c r="A39" s="31" t="s">
        <v>47</v>
      </c>
      <c r="B39" s="30">
        <v>43542808</v>
      </c>
      <c r="C39" s="30">
        <v>39953214</v>
      </c>
      <c r="D39" s="30">
        <v>0</v>
      </c>
      <c r="E39" s="30">
        <v>3899800</v>
      </c>
      <c r="F39" s="30">
        <v>3091202.01</v>
      </c>
      <c r="G39" s="30">
        <v>5287000.67</v>
      </c>
      <c r="H39" s="30">
        <v>2317000.67</v>
      </c>
      <c r="I39" s="30">
        <v>2407000.67</v>
      </c>
      <c r="J39" s="30">
        <v>4332000.67</v>
      </c>
      <c r="K39" s="30">
        <v>2352000.67</v>
      </c>
      <c r="L39" s="30">
        <v>6924000.6699999999</v>
      </c>
      <c r="M39" s="30">
        <v>2332000.67</v>
      </c>
      <c r="N39" s="30">
        <v>4332000.67</v>
      </c>
      <c r="O39" s="30">
        <v>2587000.67</v>
      </c>
      <c r="P39" s="30">
        <f t="shared" ref="P39:P75" si="17">D39+E39+F39+G39+H39+I39+J39+K39+L39+M39+N39+O39</f>
        <v>39861008.040000007</v>
      </c>
    </row>
    <row r="40" spans="1:16" ht="16.5" x14ac:dyDescent="0.2">
      <c r="A40" s="31" t="s">
        <v>48</v>
      </c>
      <c r="B40" s="30">
        <v>308616344</v>
      </c>
      <c r="C40" s="30">
        <v>308616344</v>
      </c>
      <c r="D40" s="30">
        <v>16554707.279999999</v>
      </c>
      <c r="E40" s="30">
        <v>24689913.07</v>
      </c>
      <c r="F40" s="30">
        <v>24691067.670000002</v>
      </c>
      <c r="G40" s="30">
        <v>24691067.670000002</v>
      </c>
      <c r="H40" s="30">
        <v>32795706.350000001</v>
      </c>
      <c r="I40" s="30">
        <v>24691067.670000002</v>
      </c>
      <c r="J40" s="30">
        <v>24691067.670000002</v>
      </c>
      <c r="K40" s="30">
        <v>24691067.670000002</v>
      </c>
      <c r="L40" s="30">
        <v>24691067.670000002</v>
      </c>
      <c r="M40" s="30">
        <v>24691067.670000002</v>
      </c>
      <c r="N40" s="30">
        <v>25249767.670000002</v>
      </c>
      <c r="O40" s="30">
        <v>33337980.539999999</v>
      </c>
      <c r="P40" s="30">
        <f t="shared" si="17"/>
        <v>305465548.60000008</v>
      </c>
    </row>
    <row r="41" spans="1:16" ht="16.5" x14ac:dyDescent="0.2">
      <c r="A41" s="31" t="s">
        <v>49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f t="shared" si="17"/>
        <v>0</v>
      </c>
    </row>
    <row r="42" spans="1:16" ht="16.5" x14ac:dyDescent="0.2">
      <c r="A42" s="31" t="s">
        <v>50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f t="shared" si="17"/>
        <v>0</v>
      </c>
    </row>
    <row r="43" spans="1:16" ht="16.5" x14ac:dyDescent="0.2">
      <c r="A43" s="31" t="s">
        <v>51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f t="shared" si="17"/>
        <v>0</v>
      </c>
    </row>
    <row r="44" spans="1:16" x14ac:dyDescent="0.2">
      <c r="A44" s="7" t="s">
        <v>52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f t="shared" si="17"/>
        <v>0</v>
      </c>
    </row>
    <row r="45" spans="1:16" x14ac:dyDescent="0.2">
      <c r="A45" s="9" t="s">
        <v>53</v>
      </c>
      <c r="B45" s="30">
        <v>7983267</v>
      </c>
      <c r="C45" s="30">
        <v>6444485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6444485</v>
      </c>
      <c r="M45" s="30">
        <v>0</v>
      </c>
      <c r="N45" s="30">
        <v>0</v>
      </c>
      <c r="O45" s="30">
        <v>0</v>
      </c>
      <c r="P45" s="30">
        <f t="shared" si="17"/>
        <v>6444485</v>
      </c>
    </row>
    <row r="46" spans="1:16" ht="16.5" x14ac:dyDescent="0.2">
      <c r="A46" s="9" t="s">
        <v>54</v>
      </c>
      <c r="B46" s="30">
        <v>283519518</v>
      </c>
      <c r="C46" s="30">
        <v>322229874</v>
      </c>
      <c r="D46" s="30">
        <v>22582601.760000002</v>
      </c>
      <c r="E46" s="30">
        <v>22686089.760000002</v>
      </c>
      <c r="F46" s="30">
        <v>23065393.760000002</v>
      </c>
      <c r="G46" s="30">
        <v>22832206.760000002</v>
      </c>
      <c r="H46" s="30">
        <v>22923043.760000002</v>
      </c>
      <c r="I46" s="30">
        <v>27995671.760000002</v>
      </c>
      <c r="J46" s="30">
        <v>22839800.760000002</v>
      </c>
      <c r="K46" s="30">
        <v>22844873.760000002</v>
      </c>
      <c r="L46" s="30">
        <v>35922919.759999998</v>
      </c>
      <c r="M46" s="30">
        <v>22850634.760000002</v>
      </c>
      <c r="N46" s="30">
        <v>45009306.979999997</v>
      </c>
      <c r="O46" s="30">
        <v>29984631.760000002</v>
      </c>
      <c r="P46" s="30">
        <f t="shared" si="17"/>
        <v>321537175.33999997</v>
      </c>
    </row>
    <row r="47" spans="1:16" s="12" customFormat="1" ht="15" x14ac:dyDescent="0.2">
      <c r="A47" s="5" t="s">
        <v>55</v>
      </c>
      <c r="B47" s="28">
        <f t="shared" ref="B47:C47" si="18">SUM(B48:B53)</f>
        <v>25000000</v>
      </c>
      <c r="C47" s="28">
        <f t="shared" si="18"/>
        <v>16418020</v>
      </c>
      <c r="D47" s="28">
        <f t="shared" ref="D47" si="19">SUM(D48:D53)</f>
        <v>0</v>
      </c>
      <c r="E47" s="28">
        <f t="shared" ref="E47:N47" si="20">SUM(E48:E53)</f>
        <v>2083334</v>
      </c>
      <c r="F47" s="28">
        <f t="shared" si="20"/>
        <v>2083334</v>
      </c>
      <c r="G47" s="28">
        <f t="shared" si="20"/>
        <v>2083334</v>
      </c>
      <c r="H47" s="28">
        <f t="shared" si="20"/>
        <v>0</v>
      </c>
      <c r="I47" s="28">
        <f t="shared" si="20"/>
        <v>2083334</v>
      </c>
      <c r="J47" s="28">
        <f t="shared" si="20"/>
        <v>0</v>
      </c>
      <c r="K47" s="28">
        <f t="shared" si="20"/>
        <v>0</v>
      </c>
      <c r="L47" s="28">
        <f t="shared" si="20"/>
        <v>2083334</v>
      </c>
      <c r="M47" s="28">
        <f t="shared" si="20"/>
        <v>0</v>
      </c>
      <c r="N47" s="28">
        <f t="shared" si="20"/>
        <v>0</v>
      </c>
      <c r="O47" s="28">
        <f t="shared" ref="O47:P47" si="21">SUM(O48:O53)</f>
        <v>6001350</v>
      </c>
      <c r="P47" s="28">
        <f t="shared" si="21"/>
        <v>16418020</v>
      </c>
    </row>
    <row r="48" spans="1:16" x14ac:dyDescent="0.2">
      <c r="A48" s="9" t="s">
        <v>56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f t="shared" si="17"/>
        <v>0</v>
      </c>
    </row>
    <row r="49" spans="1:16" x14ac:dyDescent="0.2">
      <c r="A49" s="9" t="s">
        <v>57</v>
      </c>
      <c r="B49" s="30">
        <v>25000000</v>
      </c>
      <c r="C49" s="30">
        <v>16418020</v>
      </c>
      <c r="D49" s="30">
        <v>0</v>
      </c>
      <c r="E49" s="30">
        <v>2083334</v>
      </c>
      <c r="F49" s="30">
        <v>2083334</v>
      </c>
      <c r="G49" s="30">
        <v>2083334</v>
      </c>
      <c r="H49" s="30">
        <v>0</v>
      </c>
      <c r="I49" s="30">
        <v>2083334</v>
      </c>
      <c r="J49" s="30">
        <v>0</v>
      </c>
      <c r="K49" s="30">
        <v>0</v>
      </c>
      <c r="L49" s="30">
        <v>2083334</v>
      </c>
      <c r="M49" s="30">
        <v>0</v>
      </c>
      <c r="N49" s="30">
        <v>0</v>
      </c>
      <c r="O49" s="30">
        <v>6001350</v>
      </c>
      <c r="P49" s="30">
        <f t="shared" si="17"/>
        <v>16418020</v>
      </c>
    </row>
    <row r="50" spans="1:16" ht="16.5" x14ac:dyDescent="0.2">
      <c r="A50" s="9" t="s">
        <v>58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f t="shared" si="17"/>
        <v>0</v>
      </c>
    </row>
    <row r="51" spans="1:16" ht="16.5" x14ac:dyDescent="0.2">
      <c r="A51" s="9" t="s">
        <v>59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f t="shared" si="17"/>
        <v>0</v>
      </c>
    </row>
    <row r="52" spans="1:16" x14ac:dyDescent="0.2">
      <c r="A52" s="9" t="s">
        <v>60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f t="shared" si="17"/>
        <v>0</v>
      </c>
    </row>
    <row r="53" spans="1:16" x14ac:dyDescent="0.2">
      <c r="A53" s="9" t="s">
        <v>61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f t="shared" si="17"/>
        <v>0</v>
      </c>
    </row>
    <row r="54" spans="1:16" ht="16.149999999999999" customHeight="1" x14ac:dyDescent="0.2">
      <c r="A54" s="5" t="s">
        <v>62</v>
      </c>
      <c r="B54" s="28">
        <f t="shared" ref="B54:C54" si="22">B55+B56+B58+B59+B60+B62+B57+B63+B61</f>
        <v>20605090</v>
      </c>
      <c r="C54" s="28">
        <f t="shared" si="22"/>
        <v>14950238</v>
      </c>
      <c r="D54" s="28">
        <f t="shared" ref="D54" si="23">D55+D56+D58+D59+D60+D62+D57+D63+D61</f>
        <v>3331374.87</v>
      </c>
      <c r="E54" s="28">
        <f t="shared" ref="E54:H54" si="24">E55+E56+E58+E59+E60+E62+E57+E63+E61</f>
        <v>0</v>
      </c>
      <c r="F54" s="28">
        <f t="shared" si="24"/>
        <v>755473.68</v>
      </c>
      <c r="G54" s="28">
        <f t="shared" si="24"/>
        <v>0</v>
      </c>
      <c r="H54" s="28">
        <f t="shared" si="24"/>
        <v>7540735.8300000001</v>
      </c>
      <c r="I54" s="28">
        <f t="shared" ref="I54:N54" si="25">I55+I56+I58+I59+I60+I62+I57+I63+I61</f>
        <v>0</v>
      </c>
      <c r="J54" s="28">
        <f t="shared" si="25"/>
        <v>1000000</v>
      </c>
      <c r="K54" s="28">
        <f t="shared" si="25"/>
        <v>0</v>
      </c>
      <c r="L54" s="28">
        <f t="shared" si="25"/>
        <v>2079221.78</v>
      </c>
      <c r="M54" s="28">
        <f t="shared" si="25"/>
        <v>0</v>
      </c>
      <c r="N54" s="28">
        <f t="shared" si="25"/>
        <v>0</v>
      </c>
      <c r="O54" s="28">
        <f t="shared" ref="O54:P54" si="26">O55+O56+O58+O59+O60+O62+O57+O63+O61</f>
        <v>243129.46</v>
      </c>
      <c r="P54" s="28">
        <f t="shared" si="26"/>
        <v>14949935.620000001</v>
      </c>
    </row>
    <row r="55" spans="1:16" ht="10.9" customHeight="1" x14ac:dyDescent="0.2">
      <c r="A55" s="7" t="s">
        <v>63</v>
      </c>
      <c r="B55" s="30">
        <v>11700000</v>
      </c>
      <c r="C55" s="30">
        <v>7000238</v>
      </c>
      <c r="D55" s="30">
        <v>2331374.87</v>
      </c>
      <c r="E55" s="30">
        <v>0</v>
      </c>
      <c r="F55" s="30">
        <v>755473.68</v>
      </c>
      <c r="G55" s="30">
        <v>0</v>
      </c>
      <c r="H55" s="30">
        <v>1740735.83</v>
      </c>
      <c r="I55" s="30">
        <v>0</v>
      </c>
      <c r="J55" s="30">
        <v>0</v>
      </c>
      <c r="K55" s="30">
        <v>0</v>
      </c>
      <c r="L55" s="30">
        <v>1929221.78</v>
      </c>
      <c r="M55" s="30">
        <v>0</v>
      </c>
      <c r="N55" s="30">
        <v>0</v>
      </c>
      <c r="O55" s="30">
        <v>243129.46</v>
      </c>
      <c r="P55" s="30">
        <f t="shared" ref="P55:P60" si="27">D55+E55+F55+G55+H55+I55+J55+K55+L55+M55+N55+O55</f>
        <v>6999935.620000001</v>
      </c>
    </row>
    <row r="56" spans="1:16" ht="16.5" x14ac:dyDescent="0.2">
      <c r="A56" s="9" t="s">
        <v>64</v>
      </c>
      <c r="B56" s="30">
        <v>1975200</v>
      </c>
      <c r="C56" s="30">
        <v>1150000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1000000</v>
      </c>
      <c r="K56" s="30">
        <v>0</v>
      </c>
      <c r="L56" s="30">
        <v>150000</v>
      </c>
      <c r="M56" s="30">
        <v>0</v>
      </c>
      <c r="N56" s="30">
        <v>0</v>
      </c>
      <c r="O56" s="30">
        <v>0</v>
      </c>
      <c r="P56" s="30">
        <f t="shared" si="27"/>
        <v>1150000</v>
      </c>
    </row>
    <row r="57" spans="1:16" x14ac:dyDescent="0.2">
      <c r="A57" s="9" t="s">
        <v>65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f t="shared" si="27"/>
        <v>0</v>
      </c>
    </row>
    <row r="58" spans="1:16" ht="10.9" customHeight="1" x14ac:dyDescent="0.2">
      <c r="A58" s="9" t="s">
        <v>66</v>
      </c>
      <c r="B58" s="30">
        <v>0</v>
      </c>
      <c r="C58" s="30">
        <v>0</v>
      </c>
      <c r="D58" s="30">
        <v>1000000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f t="shared" si="27"/>
        <v>1000000</v>
      </c>
    </row>
    <row r="59" spans="1:16" ht="10.9" customHeight="1" x14ac:dyDescent="0.2">
      <c r="A59" s="9" t="s">
        <v>67</v>
      </c>
      <c r="B59" s="30">
        <v>6729890</v>
      </c>
      <c r="C59" s="30">
        <v>1000000</v>
      </c>
      <c r="D59" s="30">
        <v>0</v>
      </c>
      <c r="E59" s="30">
        <v>0</v>
      </c>
      <c r="F59" s="30">
        <v>0</v>
      </c>
      <c r="G59" s="30">
        <v>0</v>
      </c>
      <c r="H59" s="30">
        <v>5800000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f t="shared" si="27"/>
        <v>5800000</v>
      </c>
    </row>
    <row r="60" spans="1:16" ht="10.9" customHeight="1" x14ac:dyDescent="0.2">
      <c r="A60" s="9" t="s">
        <v>68</v>
      </c>
      <c r="B60" s="30">
        <v>200000</v>
      </c>
      <c r="C60" s="30">
        <v>5800000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f t="shared" si="27"/>
        <v>0</v>
      </c>
    </row>
    <row r="61" spans="1:16" ht="10.9" customHeight="1" x14ac:dyDescent="0.2">
      <c r="A61" s="7" t="s">
        <v>69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f t="shared" si="17"/>
        <v>0</v>
      </c>
    </row>
    <row r="62" spans="1:16" ht="10.9" customHeight="1" x14ac:dyDescent="0.2">
      <c r="A62" s="7" t="s">
        <v>70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f t="shared" si="17"/>
        <v>0</v>
      </c>
    </row>
    <row r="63" spans="1:16" ht="16.5" x14ac:dyDescent="0.2">
      <c r="A63" s="9" t="s">
        <v>71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f t="shared" si="17"/>
        <v>0</v>
      </c>
    </row>
    <row r="64" spans="1:16" x14ac:dyDescent="0.2">
      <c r="A64" s="13" t="s">
        <v>72</v>
      </c>
      <c r="B64" s="28">
        <f t="shared" ref="B64:C64" si="28">B65+B66+B67+B68</f>
        <v>0</v>
      </c>
      <c r="C64" s="28">
        <f t="shared" si="28"/>
        <v>4763000</v>
      </c>
      <c r="D64" s="28">
        <f t="shared" ref="D64" si="29">D65+D66+D67+D68</f>
        <v>1763000</v>
      </c>
      <c r="E64" s="28">
        <f t="shared" ref="E64:N64" si="30">E65+E66+E67+E68</f>
        <v>0</v>
      </c>
      <c r="F64" s="28">
        <f t="shared" si="30"/>
        <v>0</v>
      </c>
      <c r="G64" s="28">
        <f t="shared" si="30"/>
        <v>0</v>
      </c>
      <c r="H64" s="28">
        <f t="shared" si="30"/>
        <v>0</v>
      </c>
      <c r="I64" s="28">
        <f t="shared" si="30"/>
        <v>0</v>
      </c>
      <c r="J64" s="28">
        <f t="shared" si="30"/>
        <v>0</v>
      </c>
      <c r="K64" s="28">
        <f t="shared" si="30"/>
        <v>0</v>
      </c>
      <c r="L64" s="28">
        <f t="shared" si="30"/>
        <v>2000000</v>
      </c>
      <c r="M64" s="28">
        <f t="shared" si="30"/>
        <v>0</v>
      </c>
      <c r="N64" s="28">
        <f t="shared" si="30"/>
        <v>-2000000</v>
      </c>
      <c r="O64" s="28">
        <f t="shared" ref="O64:P64" si="31">O65+O66+O67+O68</f>
        <v>3000000</v>
      </c>
      <c r="P64" s="28">
        <f t="shared" si="31"/>
        <v>4763000</v>
      </c>
    </row>
    <row r="65" spans="1:16" x14ac:dyDescent="0.2">
      <c r="A65" s="7" t="s">
        <v>73</v>
      </c>
      <c r="B65" s="30">
        <v>0</v>
      </c>
      <c r="C65" s="30">
        <v>4763000</v>
      </c>
      <c r="D65" s="30">
        <v>1763000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2000000</v>
      </c>
      <c r="M65" s="30">
        <v>0</v>
      </c>
      <c r="N65" s="30">
        <v>-2000000</v>
      </c>
      <c r="O65" s="30">
        <v>3000000</v>
      </c>
      <c r="P65" s="30">
        <f t="shared" si="17"/>
        <v>4763000</v>
      </c>
    </row>
    <row r="66" spans="1:16" x14ac:dyDescent="0.2">
      <c r="A66" s="7" t="s">
        <v>74</v>
      </c>
      <c r="B66" s="30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f t="shared" si="17"/>
        <v>0</v>
      </c>
    </row>
    <row r="67" spans="1:16" ht="19.149999999999999" customHeight="1" x14ac:dyDescent="0.2">
      <c r="A67" s="9" t="s">
        <v>75</v>
      </c>
      <c r="B67" s="30"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f t="shared" si="17"/>
        <v>0</v>
      </c>
    </row>
    <row r="68" spans="1:16" ht="17.45" customHeight="1" x14ac:dyDescent="0.2">
      <c r="A68" s="9" t="s">
        <v>76</v>
      </c>
      <c r="B68" s="30"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f t="shared" si="17"/>
        <v>0</v>
      </c>
    </row>
    <row r="69" spans="1:16" ht="18" customHeight="1" x14ac:dyDescent="0.2">
      <c r="A69" s="5" t="s">
        <v>77</v>
      </c>
      <c r="B69" s="28">
        <f t="shared" ref="B69:C69" si="32">SUM(B70:B71)</f>
        <v>0</v>
      </c>
      <c r="C69" s="28">
        <f t="shared" si="32"/>
        <v>0</v>
      </c>
      <c r="D69" s="28">
        <f t="shared" ref="D69" si="33">SUM(D70:D71)</f>
        <v>0</v>
      </c>
      <c r="E69" s="28">
        <f t="shared" ref="E69:N69" si="34">SUM(E70:E71)</f>
        <v>0</v>
      </c>
      <c r="F69" s="28">
        <f t="shared" si="34"/>
        <v>0</v>
      </c>
      <c r="G69" s="28">
        <f t="shared" si="34"/>
        <v>0</v>
      </c>
      <c r="H69" s="28">
        <f t="shared" si="34"/>
        <v>0</v>
      </c>
      <c r="I69" s="28">
        <f t="shared" si="34"/>
        <v>0</v>
      </c>
      <c r="J69" s="28">
        <f t="shared" si="34"/>
        <v>0</v>
      </c>
      <c r="K69" s="28">
        <f t="shared" si="34"/>
        <v>0</v>
      </c>
      <c r="L69" s="28">
        <f t="shared" si="34"/>
        <v>0</v>
      </c>
      <c r="M69" s="28">
        <f t="shared" si="34"/>
        <v>0</v>
      </c>
      <c r="N69" s="28">
        <f t="shared" si="34"/>
        <v>0</v>
      </c>
      <c r="O69" s="28">
        <f t="shared" ref="O69:P69" si="35">SUM(O70:O71)</f>
        <v>0</v>
      </c>
      <c r="P69" s="28">
        <f t="shared" si="35"/>
        <v>0</v>
      </c>
    </row>
    <row r="70" spans="1:16" ht="12.6" customHeight="1" x14ac:dyDescent="0.2">
      <c r="A70" s="7" t="s">
        <v>78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f t="shared" si="17"/>
        <v>0</v>
      </c>
    </row>
    <row r="71" spans="1:16" ht="18.600000000000001" customHeight="1" x14ac:dyDescent="0.2">
      <c r="A71" s="9" t="s">
        <v>79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f t="shared" si="17"/>
        <v>0</v>
      </c>
    </row>
    <row r="72" spans="1:16" ht="19.899999999999999" customHeight="1" x14ac:dyDescent="0.2">
      <c r="A72" s="13" t="s">
        <v>80</v>
      </c>
      <c r="B72" s="28">
        <f t="shared" ref="B72:C72" si="36">SUM(B73:B75)</f>
        <v>0</v>
      </c>
      <c r="C72" s="28">
        <f t="shared" si="36"/>
        <v>0</v>
      </c>
      <c r="D72" s="28">
        <f t="shared" ref="D72" si="37">SUM(D73:D75)</f>
        <v>0</v>
      </c>
      <c r="E72" s="28">
        <f t="shared" ref="E72:N72" si="38">SUM(E73:E75)</f>
        <v>0</v>
      </c>
      <c r="F72" s="28">
        <f t="shared" si="38"/>
        <v>0</v>
      </c>
      <c r="G72" s="28">
        <f t="shared" si="38"/>
        <v>0</v>
      </c>
      <c r="H72" s="28">
        <f t="shared" si="38"/>
        <v>0</v>
      </c>
      <c r="I72" s="28">
        <f t="shared" si="38"/>
        <v>0</v>
      </c>
      <c r="J72" s="28">
        <f t="shared" si="38"/>
        <v>0</v>
      </c>
      <c r="K72" s="28">
        <f t="shared" si="38"/>
        <v>0</v>
      </c>
      <c r="L72" s="28">
        <f t="shared" si="38"/>
        <v>0</v>
      </c>
      <c r="M72" s="28">
        <f t="shared" si="38"/>
        <v>0</v>
      </c>
      <c r="N72" s="28">
        <f t="shared" si="38"/>
        <v>0</v>
      </c>
      <c r="O72" s="28">
        <f t="shared" ref="O72:P72" si="39">SUM(O73:O75)</f>
        <v>0</v>
      </c>
      <c r="P72" s="28">
        <f t="shared" si="39"/>
        <v>0</v>
      </c>
    </row>
    <row r="73" spans="1:16" ht="9.6" customHeight="1" x14ac:dyDescent="0.2">
      <c r="A73" s="9" t="s">
        <v>81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f t="shared" si="17"/>
        <v>0</v>
      </c>
    </row>
    <row r="74" spans="1:16" ht="9.6" customHeight="1" x14ac:dyDescent="0.2">
      <c r="A74" s="9" t="s">
        <v>82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f t="shared" si="17"/>
        <v>0</v>
      </c>
    </row>
    <row r="75" spans="1:16" ht="9.6" customHeight="1" x14ac:dyDescent="0.2">
      <c r="A75" s="9" t="s">
        <v>83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f t="shared" si="17"/>
        <v>0</v>
      </c>
    </row>
    <row r="76" spans="1:16" x14ac:dyDescent="0.2">
      <c r="A76" s="4" t="s">
        <v>84</v>
      </c>
      <c r="B76" s="32">
        <f t="shared" ref="B76:C76" si="40">+B77+B80+B83</f>
        <v>60000000</v>
      </c>
      <c r="C76" s="32">
        <f t="shared" si="40"/>
        <v>60000000</v>
      </c>
      <c r="D76" s="32">
        <f t="shared" ref="D76" si="41">+D77+D80+D83</f>
        <v>0</v>
      </c>
      <c r="E76" s="32">
        <f t="shared" ref="E76:N76" si="42">+E77+E80+E83</f>
        <v>29378567.039999999</v>
      </c>
      <c r="F76" s="32">
        <f t="shared" si="42"/>
        <v>616677.26</v>
      </c>
      <c r="G76" s="32">
        <f t="shared" si="42"/>
        <v>8160274.3899999997</v>
      </c>
      <c r="H76" s="32">
        <f t="shared" si="42"/>
        <v>6781226.1100000003</v>
      </c>
      <c r="I76" s="32">
        <f t="shared" si="42"/>
        <v>0</v>
      </c>
      <c r="J76" s="32">
        <f t="shared" si="42"/>
        <v>10993041.109999999</v>
      </c>
      <c r="K76" s="32">
        <f t="shared" si="42"/>
        <v>0</v>
      </c>
      <c r="L76" s="32">
        <f t="shared" si="42"/>
        <v>-4716</v>
      </c>
      <c r="M76" s="32">
        <f t="shared" si="42"/>
        <v>0</v>
      </c>
      <c r="N76" s="32">
        <f t="shared" si="42"/>
        <v>0</v>
      </c>
      <c r="O76" s="32">
        <f t="shared" ref="O76:P76" si="43">+O77+O80+O83</f>
        <v>4073752.06</v>
      </c>
      <c r="P76" s="32">
        <f t="shared" si="43"/>
        <v>59998821.969999999</v>
      </c>
    </row>
    <row r="77" spans="1:16" x14ac:dyDescent="0.2">
      <c r="A77" s="5" t="s">
        <v>85</v>
      </c>
      <c r="B77" s="28">
        <f t="shared" ref="B77:C77" si="44">SUM(B78:B79)</f>
        <v>60000000</v>
      </c>
      <c r="C77" s="28">
        <f t="shared" si="44"/>
        <v>60000000</v>
      </c>
      <c r="D77" s="28">
        <f t="shared" ref="D77" si="45">SUM(D78:D79)</f>
        <v>0</v>
      </c>
      <c r="E77" s="28">
        <f t="shared" ref="E77:N77" si="46">SUM(E78:E79)</f>
        <v>0</v>
      </c>
      <c r="F77" s="28">
        <f t="shared" si="46"/>
        <v>0</v>
      </c>
      <c r="G77" s="28">
        <f t="shared" si="46"/>
        <v>0</v>
      </c>
      <c r="H77" s="28">
        <f t="shared" si="46"/>
        <v>0</v>
      </c>
      <c r="I77" s="28">
        <f t="shared" si="46"/>
        <v>0</v>
      </c>
      <c r="J77" s="28">
        <f t="shared" si="46"/>
        <v>0</v>
      </c>
      <c r="K77" s="28">
        <f t="shared" si="46"/>
        <v>0</v>
      </c>
      <c r="L77" s="28">
        <f t="shared" si="46"/>
        <v>0</v>
      </c>
      <c r="M77" s="28">
        <f t="shared" si="46"/>
        <v>0</v>
      </c>
      <c r="N77" s="28">
        <f t="shared" si="46"/>
        <v>0</v>
      </c>
      <c r="O77" s="28">
        <f t="shared" ref="O77:P77" si="47">SUM(O78:O79)</f>
        <v>0</v>
      </c>
      <c r="P77" s="28">
        <f t="shared" si="47"/>
        <v>0</v>
      </c>
    </row>
    <row r="78" spans="1:16" ht="10.9" customHeight="1" x14ac:dyDescent="0.2">
      <c r="A78" s="9" t="s">
        <v>86</v>
      </c>
      <c r="B78" s="30">
        <v>60000000</v>
      </c>
      <c r="C78" s="30">
        <v>60000000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f>D78+E78+F78+G78+H78+I78+J78+K78+L78+M78+N78+O78</f>
        <v>0</v>
      </c>
    </row>
    <row r="79" spans="1:16" ht="10.9" customHeight="1" x14ac:dyDescent="0.2">
      <c r="A79" s="9" t="s">
        <v>87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f>D79+E79+F79+G79+H79+I79+J79+K79+L79+M79+N79+O79</f>
        <v>0</v>
      </c>
    </row>
    <row r="80" spans="1:16" x14ac:dyDescent="0.2">
      <c r="A80" s="13" t="s">
        <v>88</v>
      </c>
      <c r="B80" s="28">
        <f t="shared" ref="B80:C80" si="48">SUM(B81:B82)</f>
        <v>0</v>
      </c>
      <c r="C80" s="28">
        <f t="shared" si="48"/>
        <v>0</v>
      </c>
      <c r="D80" s="28">
        <f t="shared" ref="D80" si="49">SUM(D81:D82)</f>
        <v>0</v>
      </c>
      <c r="E80" s="28">
        <f t="shared" ref="E80:N80" si="50">SUM(E81:E82)</f>
        <v>29378567.039999999</v>
      </c>
      <c r="F80" s="28">
        <f t="shared" si="50"/>
        <v>616677.26</v>
      </c>
      <c r="G80" s="28">
        <f t="shared" si="50"/>
        <v>8160274.3899999997</v>
      </c>
      <c r="H80" s="28">
        <f t="shared" si="50"/>
        <v>6781226.1100000003</v>
      </c>
      <c r="I80" s="28">
        <f t="shared" si="50"/>
        <v>0</v>
      </c>
      <c r="J80" s="28">
        <f t="shared" si="50"/>
        <v>10993041.109999999</v>
      </c>
      <c r="K80" s="28">
        <f t="shared" si="50"/>
        <v>0</v>
      </c>
      <c r="L80" s="28">
        <f t="shared" si="50"/>
        <v>-4716</v>
      </c>
      <c r="M80" s="28">
        <f t="shared" si="50"/>
        <v>0</v>
      </c>
      <c r="N80" s="28">
        <f t="shared" si="50"/>
        <v>0</v>
      </c>
      <c r="O80" s="28">
        <f t="shared" ref="O80:P80" si="51">SUM(O81:O82)</f>
        <v>4073752.06</v>
      </c>
      <c r="P80" s="28">
        <f t="shared" si="51"/>
        <v>59998821.969999999</v>
      </c>
    </row>
    <row r="81" spans="1:18" ht="12.6" customHeight="1" x14ac:dyDescent="0.2">
      <c r="A81" s="9" t="s">
        <v>89</v>
      </c>
      <c r="B81" s="30">
        <v>0</v>
      </c>
      <c r="C81" s="30">
        <v>0</v>
      </c>
      <c r="D81" s="30">
        <v>0</v>
      </c>
      <c r="E81" s="30">
        <v>29378567.039999999</v>
      </c>
      <c r="F81" s="30">
        <v>616677.26</v>
      </c>
      <c r="G81" s="30">
        <v>8160274.3899999997</v>
      </c>
      <c r="H81" s="30">
        <v>6781226.1100000003</v>
      </c>
      <c r="I81" s="30">
        <v>0</v>
      </c>
      <c r="J81" s="30">
        <v>10993041.109999999</v>
      </c>
      <c r="K81" s="30">
        <v>0</v>
      </c>
      <c r="L81" s="30">
        <v>-4716</v>
      </c>
      <c r="M81" s="30">
        <v>0</v>
      </c>
      <c r="N81" s="30">
        <v>0</v>
      </c>
      <c r="O81" s="30">
        <v>4073752.06</v>
      </c>
      <c r="P81" s="30">
        <f>D81+E81+F81+G81+H81+I81+J81+K81+L81+M81+N81+O81</f>
        <v>59998821.969999999</v>
      </c>
    </row>
    <row r="82" spans="1:18" ht="12.6" customHeight="1" x14ac:dyDescent="0.2">
      <c r="A82" s="9" t="s">
        <v>90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f>D82+E82+F82+G82+H82+I82+J82+K82+L82+M82+N82+O82</f>
        <v>0</v>
      </c>
    </row>
    <row r="83" spans="1:18" x14ac:dyDescent="0.2">
      <c r="A83" s="13" t="s">
        <v>91</v>
      </c>
      <c r="B83" s="16">
        <f t="shared" ref="B83:P83" si="52">+B84</f>
        <v>0</v>
      </c>
      <c r="C83" s="16">
        <f t="shared" si="52"/>
        <v>0</v>
      </c>
      <c r="D83" s="16">
        <f t="shared" si="52"/>
        <v>0</v>
      </c>
      <c r="E83" s="16">
        <f t="shared" si="52"/>
        <v>0</v>
      </c>
      <c r="F83" s="16">
        <f t="shared" si="52"/>
        <v>0</v>
      </c>
      <c r="G83" s="16">
        <f t="shared" si="52"/>
        <v>0</v>
      </c>
      <c r="H83" s="16">
        <f t="shared" si="52"/>
        <v>0</v>
      </c>
      <c r="I83" s="16">
        <f t="shared" si="52"/>
        <v>0</v>
      </c>
      <c r="J83" s="16">
        <f t="shared" si="52"/>
        <v>0</v>
      </c>
      <c r="K83" s="16">
        <f t="shared" si="52"/>
        <v>0</v>
      </c>
      <c r="L83" s="16">
        <f t="shared" si="52"/>
        <v>0</v>
      </c>
      <c r="M83" s="16">
        <f t="shared" si="52"/>
        <v>0</v>
      </c>
      <c r="N83" s="16">
        <f t="shared" si="52"/>
        <v>0</v>
      </c>
      <c r="O83" s="16">
        <f t="shared" si="52"/>
        <v>0</v>
      </c>
      <c r="P83" s="16">
        <f t="shared" si="52"/>
        <v>0</v>
      </c>
    </row>
    <row r="84" spans="1:18" x14ac:dyDescent="0.2">
      <c r="A84" s="9" t="s">
        <v>92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f>D84+E84+F84+G84+H84+I84+J84+K84+L84+M84+N84+O84</f>
        <v>0</v>
      </c>
    </row>
    <row r="85" spans="1:18" x14ac:dyDescent="0.2">
      <c r="A85" s="14" t="s">
        <v>93</v>
      </c>
      <c r="B85" s="17">
        <f>B12+B18+B28+B38+B47+B54+B64+B76</f>
        <v>1850460504</v>
      </c>
      <c r="C85" s="17">
        <f t="shared" ref="C85:P85" si="53">C12+C18+C28+C38+C47+C54+C64+C76</f>
        <v>1805877837</v>
      </c>
      <c r="D85" s="17">
        <f t="shared" si="53"/>
        <v>127311797.40000001</v>
      </c>
      <c r="E85" s="17">
        <f t="shared" si="53"/>
        <v>140072584.75</v>
      </c>
      <c r="F85" s="17">
        <f t="shared" si="53"/>
        <v>129118211.28000002</v>
      </c>
      <c r="G85" s="17">
        <f t="shared" si="53"/>
        <v>121054460.74000001</v>
      </c>
      <c r="H85" s="17">
        <f t="shared" si="53"/>
        <v>160726065.44000003</v>
      </c>
      <c r="I85" s="17">
        <f t="shared" si="53"/>
        <v>126817071.02000001</v>
      </c>
      <c r="J85" s="17">
        <f t="shared" si="53"/>
        <v>154543816.41000003</v>
      </c>
      <c r="K85" s="17">
        <f t="shared" si="53"/>
        <v>117085525.61000001</v>
      </c>
      <c r="L85" s="17">
        <f t="shared" si="53"/>
        <v>225805234.15000001</v>
      </c>
      <c r="M85" s="17">
        <f t="shared" si="53"/>
        <v>120834597.75000001</v>
      </c>
      <c r="N85" s="17">
        <f t="shared" si="53"/>
        <v>182741959.67999995</v>
      </c>
      <c r="O85" s="17">
        <f t="shared" si="53"/>
        <v>172452020.02000001</v>
      </c>
      <c r="P85" s="17">
        <f t="shared" si="53"/>
        <v>1778563344.25</v>
      </c>
      <c r="Q85" s="35"/>
      <c r="R85" s="33"/>
    </row>
    <row r="86" spans="1:18" x14ac:dyDescent="0.2">
      <c r="A86" s="36" t="s">
        <v>103</v>
      </c>
      <c r="B86" s="15"/>
      <c r="C86" s="15"/>
      <c r="D86" s="25"/>
      <c r="E86" s="25"/>
      <c r="F86" s="25"/>
      <c r="G86" s="25"/>
      <c r="H86" s="25"/>
      <c r="I86" s="25"/>
      <c r="J86" s="25"/>
      <c r="K86" s="6"/>
      <c r="L86" s="6"/>
      <c r="M86" s="6"/>
      <c r="N86" s="11"/>
      <c r="O86" s="11"/>
      <c r="P86" s="11"/>
    </row>
    <row r="87" spans="1:18" ht="12" customHeight="1" x14ac:dyDescent="0.2">
      <c r="A87" s="39" t="s">
        <v>97</v>
      </c>
      <c r="B87" s="39"/>
      <c r="C87" s="39"/>
      <c r="D87" s="39"/>
      <c r="E87" s="39"/>
      <c r="F87" s="39"/>
      <c r="G87" s="39"/>
      <c r="H87" s="39"/>
      <c r="I87" s="39"/>
      <c r="J87" s="39"/>
      <c r="K87" s="11"/>
      <c r="L87" s="11"/>
      <c r="M87" s="11"/>
      <c r="N87" s="11"/>
      <c r="O87" s="11"/>
      <c r="P87" s="11"/>
    </row>
    <row r="88" spans="1:18" ht="14.25" customHeight="1" x14ac:dyDescent="0.2">
      <c r="A88" s="46" t="s">
        <v>98</v>
      </c>
      <c r="B88" s="46"/>
      <c r="C88" s="46"/>
      <c r="D88" s="46"/>
      <c r="E88" s="46"/>
      <c r="F88" s="46"/>
      <c r="G88" s="46"/>
      <c r="H88" s="46"/>
      <c r="I88" s="46"/>
      <c r="J88" s="46"/>
      <c r="K88" s="11"/>
      <c r="L88" s="11"/>
      <c r="M88" s="11"/>
      <c r="N88" s="11"/>
      <c r="O88" s="11"/>
      <c r="P88" s="11"/>
    </row>
    <row r="89" spans="1:18" ht="27" customHeight="1" x14ac:dyDescent="0.2">
      <c r="A89" s="39" t="s">
        <v>99</v>
      </c>
      <c r="B89" s="39"/>
      <c r="C89" s="39"/>
      <c r="D89" s="39"/>
      <c r="E89" s="39"/>
      <c r="F89" s="39"/>
      <c r="G89" s="39"/>
      <c r="H89" s="39"/>
      <c r="I89" s="39"/>
      <c r="J89" s="39"/>
      <c r="K89" s="11"/>
      <c r="L89" s="11"/>
      <c r="M89" s="11"/>
      <c r="N89" s="11"/>
      <c r="O89" s="11"/>
      <c r="P89" s="11"/>
    </row>
    <row r="90" spans="1:18" ht="42" customHeight="1" x14ac:dyDescent="0.2">
      <c r="A90" s="23"/>
      <c r="B90" s="22"/>
      <c r="C90" s="22"/>
      <c r="D90" s="22"/>
      <c r="E90" s="22"/>
      <c r="F90" s="22"/>
      <c r="G90" s="22"/>
      <c r="H90" s="22"/>
      <c r="I90" s="22"/>
      <c r="J90" s="22"/>
      <c r="K90" s="18"/>
      <c r="L90" s="18"/>
      <c r="M90" s="18"/>
      <c r="N90" s="24"/>
      <c r="O90" s="24"/>
      <c r="P90" s="21"/>
    </row>
    <row r="91" spans="1:18" s="12" customFormat="1" ht="15" x14ac:dyDescent="0.2">
      <c r="A91" s="19" t="s">
        <v>101</v>
      </c>
      <c r="N91" s="37" t="s">
        <v>100</v>
      </c>
      <c r="O91" s="37"/>
      <c r="P91" s="37"/>
    </row>
    <row r="92" spans="1:18" ht="15" x14ac:dyDescent="0.2">
      <c r="A92" s="20" t="s">
        <v>94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38" t="s">
        <v>95</v>
      </c>
      <c r="O92" s="38"/>
      <c r="P92" s="38"/>
    </row>
    <row r="93" spans="1:18" ht="15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1"/>
    </row>
    <row r="94" spans="1:18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1:18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</row>
    <row r="96" spans="1:18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</row>
    <row r="97" spans="1:16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</row>
    <row r="98" spans="1:16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</row>
    <row r="99" spans="1:16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</row>
    <row r="100" spans="1:16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1:16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1:16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</sheetData>
  <mergeCells count="15">
    <mergeCell ref="A8:P8"/>
    <mergeCell ref="A3:P3"/>
    <mergeCell ref="A4:P4"/>
    <mergeCell ref="A5:P5"/>
    <mergeCell ref="A6:P6"/>
    <mergeCell ref="A7:P7"/>
    <mergeCell ref="N91:P91"/>
    <mergeCell ref="N92:P92"/>
    <mergeCell ref="A89:J89"/>
    <mergeCell ref="A9:A10"/>
    <mergeCell ref="B9:B10"/>
    <mergeCell ref="C9:C10"/>
    <mergeCell ref="D9:P9"/>
    <mergeCell ref="A87:J87"/>
    <mergeCell ref="A88:J88"/>
  </mergeCells>
  <printOptions horizontalCentered="1"/>
  <pageMargins left="0" right="0" top="0.55000000000000004" bottom="0.42" header="0.3" footer="0.3"/>
  <pageSetup paperSize="5" scale="90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0001</vt:lpstr>
      <vt:lpstr>'0001'!Área_de_impresión</vt:lpstr>
      <vt:lpstr>'0001'!Títulos_a_imprimir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2024-06-18T18:12:02Z</cp:lastPrinted>
  <dcterms:created xsi:type="dcterms:W3CDTF">2022-09-16T14:51:44Z</dcterms:created>
  <dcterms:modified xsi:type="dcterms:W3CDTF">2024-07-03T13:40:50Z</dcterms:modified>
</cp:coreProperties>
</file>