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Junio\"/>
    </mc:Choice>
  </mc:AlternateContent>
  <xr:revisionPtr revIDLastSave="0" documentId="13_ncr:1_{96B8D4FA-1B8B-4BE9-8D35-E0964C5BCF3D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001" sheetId="2" r:id="rId1"/>
  </sheets>
  <definedNames>
    <definedName name="_xlnm.Print_Area" localSheetId="0">'0001'!$A$1:$P$92</definedName>
    <definedName name="_xlnm.Print_Titles" localSheetId="0">'0001'!$1:$10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2" l="1"/>
  <c r="D80" i="2"/>
  <c r="D77" i="2"/>
  <c r="D76" i="2" s="1"/>
  <c r="D72" i="2"/>
  <c r="D69" i="2"/>
  <c r="D64" i="2"/>
  <c r="D54" i="2"/>
  <c r="D47" i="2"/>
  <c r="D38" i="2"/>
  <c r="D28" i="2"/>
  <c r="D18" i="2"/>
  <c r="D12" i="2"/>
  <c r="C83" i="2"/>
  <c r="C80" i="2"/>
  <c r="C77" i="2"/>
  <c r="C76" i="2" s="1"/>
  <c r="C72" i="2"/>
  <c r="C69" i="2"/>
  <c r="C64" i="2"/>
  <c r="C54" i="2"/>
  <c r="C47" i="2"/>
  <c r="C38" i="2"/>
  <c r="C28" i="2"/>
  <c r="C18" i="2"/>
  <c r="C12" i="2"/>
  <c r="B83" i="2"/>
  <c r="B80" i="2"/>
  <c r="B77" i="2"/>
  <c r="B76" i="2" s="1"/>
  <c r="B72" i="2"/>
  <c r="B69" i="2"/>
  <c r="B64" i="2"/>
  <c r="B54" i="2"/>
  <c r="B47" i="2"/>
  <c r="B38" i="2"/>
  <c r="B28" i="2"/>
  <c r="B18" i="2"/>
  <c r="B12" i="2"/>
  <c r="C85" i="2" l="1"/>
  <c r="B85" i="2"/>
  <c r="D85" i="2"/>
  <c r="P13" i="2"/>
  <c r="N83" i="2" l="1"/>
  <c r="M83" i="2"/>
  <c r="I83" i="2"/>
  <c r="G83" i="2"/>
  <c r="F83" i="2"/>
  <c r="E83" i="2"/>
  <c r="L83" i="2"/>
  <c r="K83" i="2"/>
  <c r="J83" i="2"/>
  <c r="H83" i="2"/>
  <c r="N80" i="2"/>
  <c r="M80" i="2"/>
  <c r="L80" i="2"/>
  <c r="I80" i="2"/>
  <c r="H80" i="2"/>
  <c r="E80" i="2"/>
  <c r="K80" i="2"/>
  <c r="F80" i="2"/>
  <c r="I77" i="2"/>
  <c r="N77" i="2"/>
  <c r="M77" i="2"/>
  <c r="K77" i="2"/>
  <c r="G77" i="2"/>
  <c r="F77" i="2"/>
  <c r="E77" i="2"/>
  <c r="L77" i="2"/>
  <c r="K72" i="2"/>
  <c r="J72" i="2"/>
  <c r="N72" i="2"/>
  <c r="M72" i="2"/>
  <c r="L72" i="2"/>
  <c r="H72" i="2"/>
  <c r="E72" i="2"/>
  <c r="L69" i="2"/>
  <c r="N69" i="2"/>
  <c r="J69" i="2"/>
  <c r="I69" i="2"/>
  <c r="H69" i="2"/>
  <c r="G69" i="2"/>
  <c r="K69" i="2"/>
  <c r="F69" i="2"/>
  <c r="M64" i="2"/>
  <c r="E64" i="2"/>
  <c r="L64" i="2"/>
  <c r="J64" i="2"/>
  <c r="I54" i="2"/>
  <c r="L54" i="2"/>
  <c r="M54" i="2"/>
  <c r="H54" i="2"/>
  <c r="E54" i="2"/>
  <c r="M47" i="2"/>
  <c r="E47" i="2"/>
  <c r="K47" i="2"/>
  <c r="H38" i="2"/>
  <c r="G38" i="2"/>
  <c r="J38" i="2"/>
  <c r="N28" i="2"/>
  <c r="F28" i="2"/>
  <c r="L18" i="2"/>
  <c r="N12" i="2"/>
  <c r="I12" i="2"/>
  <c r="L12" i="2"/>
  <c r="F12" i="2"/>
  <c r="F76" i="2" l="1"/>
  <c r="K76" i="2"/>
  <c r="L76" i="2"/>
  <c r="E28" i="2"/>
  <c r="M28" i="2"/>
  <c r="F54" i="2"/>
  <c r="N54" i="2"/>
  <c r="K54" i="2"/>
  <c r="J12" i="2"/>
  <c r="H28" i="2"/>
  <c r="J47" i="2"/>
  <c r="I47" i="2"/>
  <c r="F47" i="2"/>
  <c r="N47" i="2"/>
  <c r="G72" i="2"/>
  <c r="E76" i="2"/>
  <c r="M76" i="2"/>
  <c r="J77" i="2"/>
  <c r="F18" i="2"/>
  <c r="N18" i="2"/>
  <c r="K18" i="2"/>
  <c r="E38" i="2"/>
  <c r="M38" i="2"/>
  <c r="L38" i="2"/>
  <c r="I38" i="2"/>
  <c r="H47" i="2"/>
  <c r="I64" i="2"/>
  <c r="F64" i="2"/>
  <c r="N64" i="2"/>
  <c r="K64" i="2"/>
  <c r="N76" i="2"/>
  <c r="I76" i="2"/>
  <c r="H12" i="2"/>
  <c r="E12" i="2"/>
  <c r="M12" i="2"/>
  <c r="F38" i="2"/>
  <c r="N38" i="2"/>
  <c r="K38" i="2"/>
  <c r="I72" i="2"/>
  <c r="J28" i="2"/>
  <c r="G28" i="2"/>
  <c r="I28" i="2"/>
  <c r="K28" i="2"/>
  <c r="J54" i="2"/>
  <c r="G54" i="2"/>
  <c r="H77" i="2"/>
  <c r="H76" i="2" s="1"/>
  <c r="J80" i="2"/>
  <c r="G80" i="2"/>
  <c r="G76" i="2" s="1"/>
  <c r="I18" i="2"/>
  <c r="H18" i="2"/>
  <c r="E18" i="2"/>
  <c r="M18" i="2"/>
  <c r="G18" i="2"/>
  <c r="L28" i="2"/>
  <c r="G64" i="2"/>
  <c r="E69" i="2"/>
  <c r="M69" i="2"/>
  <c r="K12" i="2"/>
  <c r="G12" i="2"/>
  <c r="J18" i="2"/>
  <c r="G47" i="2"/>
  <c r="L47" i="2"/>
  <c r="H64" i="2"/>
  <c r="F72" i="2"/>
  <c r="O77" i="2"/>
  <c r="F85" i="2" l="1"/>
  <c r="E85" i="2"/>
  <c r="I85" i="2"/>
  <c r="N85" i="2"/>
  <c r="L85" i="2"/>
  <c r="M85" i="2"/>
  <c r="G85" i="2"/>
  <c r="J85" i="2"/>
  <c r="K85" i="2"/>
  <c r="H85" i="2"/>
  <c r="J76" i="2"/>
  <c r="P48" i="2"/>
  <c r="O83" i="2" l="1"/>
  <c r="O80" i="2"/>
  <c r="O69" i="2"/>
  <c r="O64" i="2"/>
  <c r="O54" i="2"/>
  <c r="P17" i="2"/>
  <c r="O12" i="2"/>
  <c r="O76" i="2" l="1"/>
  <c r="O18" i="2"/>
  <c r="O38" i="2"/>
  <c r="O47" i="2"/>
  <c r="O28" i="2"/>
  <c r="O72" i="2"/>
  <c r="P33" i="2"/>
  <c r="P31" i="2"/>
  <c r="P43" i="2"/>
  <c r="P66" i="2"/>
  <c r="P73" i="2"/>
  <c r="P21" i="2"/>
  <c r="P37" i="2"/>
  <c r="P51" i="2"/>
  <c r="P63" i="2"/>
  <c r="P82" i="2"/>
  <c r="P50" i="2"/>
  <c r="P57" i="2"/>
  <c r="P71" i="2"/>
  <c r="P81" i="2"/>
  <c r="P42" i="2"/>
  <c r="P59" i="2"/>
  <c r="P62" i="2"/>
  <c r="P79" i="2"/>
  <c r="P15" i="2"/>
  <c r="P45" i="2"/>
  <c r="P27" i="2"/>
  <c r="P44" i="2"/>
  <c r="P49" i="2"/>
  <c r="P53" i="2"/>
  <c r="P65" i="2"/>
  <c r="P70" i="2"/>
  <c r="P36" i="2"/>
  <c r="P61" i="2"/>
  <c r="P68" i="2"/>
  <c r="P75" i="2"/>
  <c r="P78" i="2"/>
  <c r="P39" i="2"/>
  <c r="P52" i="2"/>
  <c r="P23" i="2"/>
  <c r="P26" i="2"/>
  <c r="P30" i="2"/>
  <c r="P35" i="2"/>
  <c r="P41" i="2"/>
  <c r="P60" i="2"/>
  <c r="P67" i="2"/>
  <c r="P74" i="2"/>
  <c r="P84" i="2"/>
  <c r="P83" i="2" s="1"/>
  <c r="P32" i="2"/>
  <c r="P14" i="2"/>
  <c r="P24" i="2"/>
  <c r="P40" i="2"/>
  <c r="P55" i="2"/>
  <c r="P56" i="2"/>
  <c r="P16" i="2"/>
  <c r="P20" i="2"/>
  <c r="P22" i="2"/>
  <c r="P29" i="2"/>
  <c r="P46" i="2"/>
  <c r="P58" i="2"/>
  <c r="P34" i="2"/>
  <c r="P25" i="2"/>
  <c r="P19" i="2"/>
  <c r="P12" i="2" l="1"/>
  <c r="P77" i="2"/>
  <c r="P47" i="2"/>
  <c r="P28" i="2"/>
  <c r="P80" i="2"/>
  <c r="P72" i="2"/>
  <c r="P69" i="2"/>
  <c r="P18" i="2"/>
  <c r="P64" i="2"/>
  <c r="P54" i="2"/>
  <c r="P38" i="2"/>
  <c r="O85" i="2"/>
  <c r="P76" i="2" l="1"/>
  <c r="P85" i="2"/>
</calcChain>
</file>

<file path=xl/sharedStrings.xml><?xml version="1.0" encoding="utf-8"?>
<sst xmlns="http://schemas.openxmlformats.org/spreadsheetml/2006/main" count="106" uniqueCount="106">
  <si>
    <t>MINISTERIO DE CULTURA</t>
  </si>
  <si>
    <t xml:space="preserve"> DIRECCION FINANCIERA / DEPARTAMENTO DE PRESUPUESTO</t>
  </si>
  <si>
    <t xml:space="preserve">Ejecución de Gastos y Aplicaciones financieras 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</si>
  <si>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</si>
  <si>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</si>
  <si>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</si>
  <si>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</si>
  <si>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</si>
  <si>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</si>
  <si>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</si>
  <si>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</si>
  <si>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</si>
  <si>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</si>
  <si>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</si>
  <si>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</si>
  <si>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</si>
  <si>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</si>
  <si>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</si>
  <si>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</si>
  <si>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</si>
  <si>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</si>
  <si>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</si>
  <si>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</si>
  <si>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</si>
  <si>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</si>
  <si>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</si>
  <si>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</si>
  <si>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</si>
  <si>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</si>
  <si>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</si>
  <si>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</si>
  <si>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</si>
  <si>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</si>
  <si>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</si>
  <si>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</si>
  <si>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</si>
  <si>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</si>
  <si>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</si>
  <si>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</si>
  <si>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</si>
  <si>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</si>
  <si>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</si>
  <si>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</si>
  <si>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</si>
  <si>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</si>
  <si>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</si>
  <si>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</si>
  <si>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</si>
  <si>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</si>
  <si>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</si>
  <si>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</si>
  <si>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</si>
  <si>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</si>
  <si>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</si>
  <si>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</si>
  <si>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</si>
  <si>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</si>
  <si>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</si>
  <si>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</si>
  <si>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</si>
  <si>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</si>
  <si>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</si>
  <si>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</si>
  <si>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</si>
  <si>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</si>
  <si>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</si>
  <si>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</si>
  <si>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</si>
  <si>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</si>
  <si>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</si>
  <si>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</si>
  <si>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</si>
  <si>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</si>
  <si>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</si>
  <si>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</si>
  <si>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</si>
  <si>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</si>
  <si>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</si>
  <si>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</si>
  <si>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</si>
  <si>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</si>
  <si>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</si>
  <si>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</si>
  <si>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</si>
  <si>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</si>
  <si>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</si>
  <si>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</si>
  <si>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</si>
  <si>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</si>
  <si>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</si>
  <si>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</si>
  <si>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</si>
  <si>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</si>
  <si>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</si>
  <si>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</si>
  <si>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</si>
  <si>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</si>
  <si>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t xml:space="preserve">Unidad Ejecutora 0001 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</si>
  <si>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</si>
  <si>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</si>
  <si>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</si>
  <si>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FLORINDA MATRILLE LAJARA</t>
  </si>
  <si>
    <t xml:space="preserve"> JUANA VILLAR</t>
  </si>
  <si>
    <t>Año 2016</t>
  </si>
  <si>
    <t>En RD$1,970,057,790.48</t>
  </si>
  <si>
    <r>
      <rPr>
        <b/>
        <sz val="8"/>
        <color theme="1"/>
        <rFont val="Calibri"/>
        <family val="2"/>
        <scheme val="minor"/>
      </rPr>
      <t xml:space="preserve">FUENTE </t>
    </r>
    <r>
      <rPr>
        <sz val="8"/>
        <color theme="1"/>
        <rFont val="Calibri"/>
        <family val="2"/>
        <scheme val="minor"/>
      </rPr>
      <t>: Sistema Integrado de Gestión Financiera  (SIGEF), D/F 14 de junio 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</si>
</sst>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5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2" fillId="0" borderId="8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40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0" xfId="0" applyFont="1" applyFill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646985</xdr:colOff>
      <xdr:row>0</xdr:row>
      <xdr:rowOff>48357</xdr:rowOff>
    </xdr:from>
    <xdr:to>
      <xdr:col>6</xdr:col>
      <xdr:colOff>399219</xdr:colOff>
      <xdr:row>2</xdr:row>
      <xdr:rowOff>56084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322" y="48357"/>
          <a:ext cx="1449890" cy="6849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theme="8" tint="0.39997558519241921"/>
  </sheetPr>
  <dimension ref="A1:R102"/>
  <sheetViews>
    <sheetView showGridLines="0" tabSelected="1" topLeftCell="C70" zoomScaleNormal="100" workbookViewId="0">
      <selection activeCell="F26" sqref="F26"/>
    </sheetView>
  </sheetViews>
  <sheetFormatPr baseColWidth="10" defaultColWidth="13.33203125" defaultRowHeight="12.75" x14ac:dyDescent="0.2"/>
  <cols>
    <col min="1" max="1" width="50.1640625" style="1" customWidth="1"/>
    <col min="2" max="2" width="14.5" style="1" bestFit="1" customWidth="1"/>
    <col min="3" max="3" width="15" style="1" bestFit="1" customWidth="1"/>
    <col min="4" max="4" width="13.33203125" style="1" bestFit="1" customWidth="1"/>
    <col min="5" max="6" width="12.83203125" style="1" bestFit="1" customWidth="1"/>
    <col min="7" max="7" width="13" style="1" bestFit="1" customWidth="1"/>
    <col min="8" max="8" width="13.5" style="1" bestFit="1" customWidth="1"/>
    <col min="9" max="9" width="13.33203125" style="1" bestFit="1" customWidth="1"/>
    <col min="10" max="10" width="13" style="1" bestFit="1" customWidth="1"/>
    <col min="11" max="12" width="13.33203125" style="1" bestFit="1" customWidth="1"/>
    <col min="13" max="13" width="12.83203125" style="1" bestFit="1" customWidth="1"/>
    <col min="14" max="14" width="14" style="1" bestFit="1" customWidth="1"/>
    <col min="15" max="15" width="13.5" style="1" bestFit="1" customWidth="1"/>
    <col min="16" max="16" width="14.5" style="1" bestFit="1" customWidth="1"/>
    <col min="17" max="16384" width="13.33203125" style="1"/>
  </cols>
  <sheetData>
    <row r="1" spans="1:17" ht="39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7" ht="20.45" customHeight="1" x14ac:dyDescent="0.2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7" ht="13.15" customHeight="1" x14ac:dyDescent="0.2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3.15" customHeight="1" x14ac:dyDescent="0.2">
      <c r="A5" s="51" t="s">
        <v>103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7" ht="15.75" customHeight="1" x14ac:dyDescent="0.2">
      <c r="A6" s="47" t="s">
        <v>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7" ht="15.75" customHeight="1" x14ac:dyDescent="0.2">
      <c r="A7" s="50" t="s">
        <v>104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7" ht="15.75" x14ac:dyDescent="0.2">
      <c r="A8" s="47" t="s">
        <v>97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7" ht="25.5" customHeight="1" x14ac:dyDescent="0.2">
      <c r="A9" s="40" t="s">
        <v>3</v>
      </c>
      <c r="B9" s="41" t="s">
        <v>4</v>
      </c>
      <c r="C9" s="41" t="s">
        <v>5</v>
      </c>
      <c r="D9" s="43" t="s">
        <v>6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17" x14ac:dyDescent="0.2">
      <c r="A10" s="40"/>
      <c r="B10" s="42"/>
      <c r="C10" s="42"/>
      <c r="D10" s="2" t="s">
        <v>7</v>
      </c>
      <c r="E10" s="2" t="s">
        <v>8</v>
      </c>
      <c r="F10" s="2" t="s">
        <v>9</v>
      </c>
      <c r="G10" s="2" t="s">
        <v>10</v>
      </c>
      <c r="H10" s="3" t="s">
        <v>11</v>
      </c>
      <c r="I10" s="2" t="s">
        <v>12</v>
      </c>
      <c r="J10" s="3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3" t="s">
        <v>18</v>
      </c>
      <c r="P10" s="2" t="s">
        <v>19</v>
      </c>
    </row>
    <row r="11" spans="1:17" x14ac:dyDescent="0.2">
      <c r="A11" s="4" t="s">
        <v>20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">
      <c r="A12" s="5" t="s">
        <v>21</v>
      </c>
      <c r="B12" s="28">
        <f t="shared" ref="B12:C12" si="0">B13+B14+B17+B15+B16</f>
        <v>745283557</v>
      </c>
      <c r="C12" s="28">
        <f t="shared" si="0"/>
        <v>726539031</v>
      </c>
      <c r="D12" s="28">
        <f t="shared" ref="D12" si="1">D13+D14+D17+D15+D16</f>
        <v>48921008.980000004</v>
      </c>
      <c r="E12" s="28">
        <f t="shared" ref="E12:N12" si="2">E13+E14+E17+E15+E16</f>
        <v>50436541.25</v>
      </c>
      <c r="F12" s="28">
        <f t="shared" si="2"/>
        <v>54017623.890000001</v>
      </c>
      <c r="G12" s="28">
        <f t="shared" si="2"/>
        <v>51986069.189999998</v>
      </c>
      <c r="H12" s="28">
        <f t="shared" si="2"/>
        <v>51935055.270000003</v>
      </c>
      <c r="I12" s="28">
        <f t="shared" si="2"/>
        <v>64224771.299999997</v>
      </c>
      <c r="J12" s="28">
        <f t="shared" si="2"/>
        <v>53237207.800000004</v>
      </c>
      <c r="K12" s="28">
        <f t="shared" si="2"/>
        <v>53398485.780000001</v>
      </c>
      <c r="L12" s="28">
        <f t="shared" si="2"/>
        <v>52721783.710000001</v>
      </c>
      <c r="M12" s="28">
        <f t="shared" si="2"/>
        <v>52648306.519999996</v>
      </c>
      <c r="N12" s="28">
        <f t="shared" si="2"/>
        <v>53047041.990000002</v>
      </c>
      <c r="O12" s="28">
        <f t="shared" ref="O12" si="3">O13+O14+O17+O15+O16</f>
        <v>112848684.31</v>
      </c>
      <c r="P12" s="28">
        <f>P13+P14+P17+P15+P16</f>
        <v>699422579.99000001</v>
      </c>
    </row>
    <row r="13" spans="1:17" x14ac:dyDescent="0.2">
      <c r="A13" s="7" t="s">
        <v>22</v>
      </c>
      <c r="B13" s="30">
        <v>654420753</v>
      </c>
      <c r="C13" s="30">
        <v>620007638</v>
      </c>
      <c r="D13" s="30">
        <v>42503677.270000003</v>
      </c>
      <c r="E13" s="30">
        <v>43865685.100000001</v>
      </c>
      <c r="F13" s="30">
        <v>47263325.159999996</v>
      </c>
      <c r="G13" s="30">
        <v>45240398.159999996</v>
      </c>
      <c r="H13" s="30">
        <v>45192038.520000003</v>
      </c>
      <c r="I13" s="30">
        <v>46774252.5</v>
      </c>
      <c r="J13" s="30">
        <v>46308991.200000003</v>
      </c>
      <c r="K13" s="30">
        <v>46482948.200000003</v>
      </c>
      <c r="L13" s="30">
        <v>45820095.579999998</v>
      </c>
      <c r="M13" s="30">
        <v>45750940</v>
      </c>
      <c r="N13" s="30">
        <v>46153030.700000003</v>
      </c>
      <c r="O13" s="30">
        <v>104258984.40000001</v>
      </c>
      <c r="P13" s="30">
        <f>D13+E13+F13+G13+H13+I13+J13+K13+L13+M13+N13+O13</f>
        <v>605614366.78999996</v>
      </c>
    </row>
    <row r="14" spans="1:17" x14ac:dyDescent="0.2">
      <c r="A14" s="7" t="s">
        <v>23</v>
      </c>
      <c r="B14" s="30">
        <v>15737600</v>
      </c>
      <c r="C14" s="30">
        <v>23458017</v>
      </c>
      <c r="D14" s="30">
        <v>382330</v>
      </c>
      <c r="E14" s="30">
        <v>382330</v>
      </c>
      <c r="F14" s="30">
        <v>382330</v>
      </c>
      <c r="G14" s="30">
        <v>382330</v>
      </c>
      <c r="H14" s="30">
        <v>382330</v>
      </c>
      <c r="I14" s="30">
        <v>10900471.119999999</v>
      </c>
      <c r="J14" s="30">
        <v>381830</v>
      </c>
      <c r="K14" s="30">
        <v>379830</v>
      </c>
      <c r="L14" s="30">
        <v>379830</v>
      </c>
      <c r="M14" s="30">
        <v>379830</v>
      </c>
      <c r="N14" s="30">
        <v>378830</v>
      </c>
      <c r="O14" s="30">
        <v>378830</v>
      </c>
      <c r="P14" s="30">
        <f t="shared" ref="P14:P37" si="4">D14+E14+F14+G14+H14+I14+J14+K14+L14+M14+N14+O14</f>
        <v>15091101.119999999</v>
      </c>
    </row>
    <row r="15" spans="1:17" x14ac:dyDescent="0.2">
      <c r="A15" s="9" t="s">
        <v>24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 t="shared" si="4"/>
        <v>0</v>
      </c>
      <c r="Q15" s="10"/>
    </row>
    <row r="16" spans="1:17" x14ac:dyDescent="0.2">
      <c r="A16" s="9" t="s">
        <v>25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 t="shared" si="4"/>
        <v>0</v>
      </c>
    </row>
    <row r="17" spans="1:16" x14ac:dyDescent="0.2">
      <c r="A17" s="9" t="s">
        <v>26</v>
      </c>
      <c r="B17" s="30">
        <v>75125204</v>
      </c>
      <c r="C17" s="30">
        <v>83073376</v>
      </c>
      <c r="D17" s="30">
        <v>6035001.71</v>
      </c>
      <c r="E17" s="30">
        <v>6188526.1500000004</v>
      </c>
      <c r="F17" s="30">
        <v>6371968.7300000004</v>
      </c>
      <c r="G17" s="30">
        <v>6363341.0300000003</v>
      </c>
      <c r="H17" s="30">
        <v>6360686.75</v>
      </c>
      <c r="I17" s="30">
        <v>6550047.6799999997</v>
      </c>
      <c r="J17" s="30">
        <v>6546386.5999999996</v>
      </c>
      <c r="K17" s="30">
        <v>6535707.5800000001</v>
      </c>
      <c r="L17" s="30">
        <v>6521858.1299999999</v>
      </c>
      <c r="M17" s="30">
        <v>6517536.5199999996</v>
      </c>
      <c r="N17" s="30">
        <v>6515181.29</v>
      </c>
      <c r="O17" s="30">
        <v>8210869.9100000001</v>
      </c>
      <c r="P17" s="30">
        <f t="shared" si="4"/>
        <v>78717112.079999998</v>
      </c>
    </row>
    <row r="18" spans="1:16" x14ac:dyDescent="0.2">
      <c r="A18" s="5" t="s">
        <v>27</v>
      </c>
      <c r="B18" s="28">
        <f t="shared" ref="B18:C18" si="5">B19+B20+B21+B22+B23+B24+B25+B26+B27</f>
        <v>368874056</v>
      </c>
      <c r="C18" s="28">
        <f t="shared" si="5"/>
        <v>378769519.12</v>
      </c>
      <c r="D18" s="28">
        <f t="shared" ref="D18" si="6">D19+D20+D21+D22+D23+D24+D25+D26+D27</f>
        <v>19106197.09</v>
      </c>
      <c r="E18" s="28">
        <f t="shared" ref="E18:N18" si="7">E19+E20+E21+E22+E23+E24+E25+E26+E27</f>
        <v>24627049.150000002</v>
      </c>
      <c r="F18" s="28">
        <f t="shared" si="7"/>
        <v>25973827.670000002</v>
      </c>
      <c r="G18" s="28">
        <f t="shared" si="7"/>
        <v>10525473.77</v>
      </c>
      <c r="H18" s="28">
        <f t="shared" si="7"/>
        <v>28761424.170000002</v>
      </c>
      <c r="I18" s="28">
        <f t="shared" si="7"/>
        <v>18032468.149999999</v>
      </c>
      <c r="J18" s="28">
        <f t="shared" si="7"/>
        <v>23029406.329999998</v>
      </c>
      <c r="K18" s="28">
        <f t="shared" si="7"/>
        <v>24316655.740000002</v>
      </c>
      <c r="L18" s="28">
        <f t="shared" si="7"/>
        <v>11839139.469999999</v>
      </c>
      <c r="M18" s="28">
        <f t="shared" si="7"/>
        <v>53120321.740000002</v>
      </c>
      <c r="N18" s="28">
        <f t="shared" si="7"/>
        <v>74407597.590000004</v>
      </c>
      <c r="O18" s="28">
        <f t="shared" ref="O18:P18" si="8">O19+O20+O21+O22+O23+O24+O25+O26+O27</f>
        <v>13388956.539999999</v>
      </c>
      <c r="P18" s="28">
        <f t="shared" si="8"/>
        <v>327128517.41000003</v>
      </c>
    </row>
    <row r="19" spans="1:16" x14ac:dyDescent="0.2">
      <c r="A19" s="7" t="s">
        <v>28</v>
      </c>
      <c r="B19" s="30">
        <v>125389745</v>
      </c>
      <c r="C19" s="30">
        <v>153142869</v>
      </c>
      <c r="D19" s="30">
        <v>9786197.0899999999</v>
      </c>
      <c r="E19" s="30">
        <v>8712646.1300000008</v>
      </c>
      <c r="F19" s="30">
        <v>18301563.789999999</v>
      </c>
      <c r="G19" s="30">
        <v>7426333.5199999996</v>
      </c>
      <c r="H19" s="30">
        <v>7233488.3300000001</v>
      </c>
      <c r="I19" s="30">
        <v>14055369.15</v>
      </c>
      <c r="J19" s="30">
        <v>10301645.73</v>
      </c>
      <c r="K19" s="30">
        <v>10168123</v>
      </c>
      <c r="L19" s="30">
        <v>11721958.869999999</v>
      </c>
      <c r="M19" s="30">
        <v>7199452.0999999996</v>
      </c>
      <c r="N19" s="30">
        <v>16353943.26</v>
      </c>
      <c r="O19" s="30">
        <v>13059057.939999999</v>
      </c>
      <c r="P19" s="30">
        <f t="shared" si="4"/>
        <v>134319778.91</v>
      </c>
    </row>
    <row r="20" spans="1:16" x14ac:dyDescent="0.2">
      <c r="A20" s="9" t="s">
        <v>29</v>
      </c>
      <c r="B20" s="30">
        <v>26500000</v>
      </c>
      <c r="C20" s="30">
        <v>27838964.57</v>
      </c>
      <c r="D20" s="30">
        <v>1600000</v>
      </c>
      <c r="E20" s="30">
        <v>3992041.96</v>
      </c>
      <c r="F20" s="30">
        <v>145582.5</v>
      </c>
      <c r="G20" s="30">
        <v>0</v>
      </c>
      <c r="H20" s="30">
        <v>4389348.47</v>
      </c>
      <c r="I20" s="30">
        <v>0</v>
      </c>
      <c r="J20" s="30">
        <v>744456</v>
      </c>
      <c r="K20" s="30">
        <v>702300</v>
      </c>
      <c r="L20" s="30">
        <v>-130000</v>
      </c>
      <c r="M20" s="30">
        <v>7088012.21</v>
      </c>
      <c r="N20" s="30">
        <v>4000000</v>
      </c>
      <c r="O20" s="30">
        <v>0</v>
      </c>
      <c r="P20" s="30">
        <f t="shared" si="4"/>
        <v>22531741.140000001</v>
      </c>
    </row>
    <row r="21" spans="1:16" x14ac:dyDescent="0.2">
      <c r="A21" s="7" t="s">
        <v>30</v>
      </c>
      <c r="B21" s="30">
        <v>4000000</v>
      </c>
      <c r="C21" s="30">
        <v>14719297</v>
      </c>
      <c r="D21" s="30">
        <v>800000</v>
      </c>
      <c r="E21" s="30">
        <v>449341.37</v>
      </c>
      <c r="F21" s="30">
        <v>0</v>
      </c>
      <c r="G21" s="30">
        <v>0</v>
      </c>
      <c r="H21" s="30">
        <v>215181.79</v>
      </c>
      <c r="I21" s="30">
        <v>0</v>
      </c>
      <c r="J21" s="30">
        <v>24550</v>
      </c>
      <c r="K21" s="30">
        <v>0</v>
      </c>
      <c r="L21" s="30">
        <v>0</v>
      </c>
      <c r="M21" s="30">
        <v>0</v>
      </c>
      <c r="N21" s="30">
        <v>12000000</v>
      </c>
      <c r="O21" s="30">
        <v>0</v>
      </c>
      <c r="P21" s="30">
        <f t="shared" si="4"/>
        <v>13489073.16</v>
      </c>
    </row>
    <row r="22" spans="1:16" x14ac:dyDescent="0.2">
      <c r="A22" s="7" t="s">
        <v>31</v>
      </c>
      <c r="B22" s="30">
        <v>2000000</v>
      </c>
      <c r="C22" s="30">
        <v>13625327.199999999</v>
      </c>
      <c r="D22" s="30">
        <v>400000</v>
      </c>
      <c r="E22" s="30">
        <v>1379090</v>
      </c>
      <c r="F22" s="30">
        <v>262224</v>
      </c>
      <c r="G22" s="30">
        <v>0</v>
      </c>
      <c r="H22" s="30">
        <v>656387</v>
      </c>
      <c r="I22" s="30">
        <v>0</v>
      </c>
      <c r="J22" s="30">
        <v>170369</v>
      </c>
      <c r="K22" s="30">
        <v>852693</v>
      </c>
      <c r="L22" s="30">
        <v>0</v>
      </c>
      <c r="M22" s="30">
        <v>5093497.1399999997</v>
      </c>
      <c r="N22" s="30">
        <v>3989500</v>
      </c>
      <c r="O22" s="30">
        <v>0</v>
      </c>
      <c r="P22" s="30">
        <f t="shared" si="4"/>
        <v>12803760.140000001</v>
      </c>
    </row>
    <row r="23" spans="1:16" x14ac:dyDescent="0.2">
      <c r="A23" s="7" t="s">
        <v>32</v>
      </c>
      <c r="B23" s="30">
        <v>25444468</v>
      </c>
      <c r="C23" s="30">
        <v>43165804</v>
      </c>
      <c r="D23" s="30">
        <v>1000000</v>
      </c>
      <c r="E23" s="30">
        <v>5437947.1299999999</v>
      </c>
      <c r="F23" s="30">
        <v>5316926.5999999996</v>
      </c>
      <c r="G23" s="30">
        <v>3099140.25</v>
      </c>
      <c r="H23" s="30">
        <v>4361056.9000000004</v>
      </c>
      <c r="I23" s="30">
        <v>0</v>
      </c>
      <c r="J23" s="30">
        <v>4214447.5999999996</v>
      </c>
      <c r="K23" s="30">
        <v>2678051.42</v>
      </c>
      <c r="L23" s="30">
        <v>127180.6</v>
      </c>
      <c r="M23" s="30">
        <v>8109758.6900000004</v>
      </c>
      <c r="N23" s="30">
        <v>3127180.6</v>
      </c>
      <c r="O23" s="30">
        <v>127180.6</v>
      </c>
      <c r="P23" s="30">
        <f t="shared" si="4"/>
        <v>37598870.390000008</v>
      </c>
    </row>
    <row r="24" spans="1:16" x14ac:dyDescent="0.2">
      <c r="A24" s="7" t="s">
        <v>33</v>
      </c>
      <c r="B24" s="30">
        <v>2000000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 t="shared" si="4"/>
        <v>0</v>
      </c>
    </row>
    <row r="25" spans="1:16" ht="16.149999999999999" customHeight="1" x14ac:dyDescent="0.2">
      <c r="A25" s="9" t="s">
        <v>34</v>
      </c>
      <c r="B25" s="30">
        <v>13500000</v>
      </c>
      <c r="C25" s="30">
        <v>54065110</v>
      </c>
      <c r="D25" s="30">
        <v>2600000</v>
      </c>
      <c r="E25" s="30">
        <v>3636195.78</v>
      </c>
      <c r="F25" s="30">
        <v>1827530.78</v>
      </c>
      <c r="G25" s="30">
        <v>0</v>
      </c>
      <c r="H25" s="30">
        <v>6247265.2000000002</v>
      </c>
      <c r="I25" s="30">
        <v>0</v>
      </c>
      <c r="J25" s="30">
        <v>11210</v>
      </c>
      <c r="K25" s="30">
        <v>8755488.3200000003</v>
      </c>
      <c r="L25" s="30">
        <v>0</v>
      </c>
      <c r="M25" s="30">
        <v>18055853.25</v>
      </c>
      <c r="N25" s="30">
        <v>9957407.9000000004</v>
      </c>
      <c r="O25" s="30">
        <v>82718</v>
      </c>
      <c r="P25" s="30">
        <f t="shared" si="4"/>
        <v>51173669.229999997</v>
      </c>
    </row>
    <row r="26" spans="1:16" x14ac:dyDescent="0.2">
      <c r="A26" s="9" t="s">
        <v>35</v>
      </c>
      <c r="B26" s="30">
        <v>170039843</v>
      </c>
      <c r="C26" s="30">
        <v>72212147.349999994</v>
      </c>
      <c r="D26" s="30">
        <v>2920000</v>
      </c>
      <c r="E26" s="30">
        <v>1019786.78</v>
      </c>
      <c r="F26" s="30">
        <v>120000</v>
      </c>
      <c r="G26" s="30">
        <v>0</v>
      </c>
      <c r="H26" s="30">
        <v>5658696.4800000004</v>
      </c>
      <c r="I26" s="30">
        <v>3977099</v>
      </c>
      <c r="J26" s="30">
        <v>7562728</v>
      </c>
      <c r="K26" s="30">
        <v>1160000</v>
      </c>
      <c r="L26" s="30">
        <v>120000</v>
      </c>
      <c r="M26" s="30">
        <v>7573748.3499999996</v>
      </c>
      <c r="N26" s="30">
        <v>24979565.829999998</v>
      </c>
      <c r="O26" s="30">
        <v>120000</v>
      </c>
      <c r="P26" s="30">
        <f t="shared" si="4"/>
        <v>55211624.439999998</v>
      </c>
    </row>
    <row r="27" spans="1:16" x14ac:dyDescent="0.2">
      <c r="A27" s="9" t="s">
        <v>36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f t="shared" si="4"/>
        <v>0</v>
      </c>
    </row>
    <row r="28" spans="1:16" x14ac:dyDescent="0.2">
      <c r="A28" s="5" t="s">
        <v>37</v>
      </c>
      <c r="B28" s="28">
        <f t="shared" ref="B28:C28" si="9">B37+B35+B34+B33+B32+B31+B30+B29+B36</f>
        <v>90700000</v>
      </c>
      <c r="C28" s="28">
        <f t="shared" si="9"/>
        <v>87756894.370000005</v>
      </c>
      <c r="D28" s="28">
        <f t="shared" ref="D28" si="10">D37+D35+D34+D33+D32+D31+D30+D29+D36</f>
        <v>3800000</v>
      </c>
      <c r="E28" s="28">
        <f t="shared" ref="E28:N28" si="11">E37+E35+E34+E33+E32+E31+E30+E29+E36</f>
        <v>10622288.24</v>
      </c>
      <c r="F28" s="28">
        <f t="shared" si="11"/>
        <v>6137830.1299999999</v>
      </c>
      <c r="G28" s="28">
        <f t="shared" si="11"/>
        <v>3754999</v>
      </c>
      <c r="H28" s="28">
        <f t="shared" si="11"/>
        <v>10522885.640000001</v>
      </c>
      <c r="I28" s="28">
        <f t="shared" si="11"/>
        <v>4591218.4800000004</v>
      </c>
      <c r="J28" s="28">
        <f t="shared" si="11"/>
        <v>6237882.1600000001</v>
      </c>
      <c r="K28" s="28">
        <f t="shared" si="11"/>
        <v>7325235.4399999995</v>
      </c>
      <c r="L28" s="28">
        <f t="shared" si="11"/>
        <v>2941399.15</v>
      </c>
      <c r="M28" s="28">
        <f t="shared" si="11"/>
        <v>10450133.540000001</v>
      </c>
      <c r="N28" s="28">
        <f t="shared" si="11"/>
        <v>5271428.8</v>
      </c>
      <c r="O28" s="28">
        <f t="shared" ref="O28:P28" si="12">O37+O35+O34+O33+O32+O31+O30+O29+O36</f>
        <v>2772085.4</v>
      </c>
      <c r="P28" s="28">
        <f t="shared" si="12"/>
        <v>74427385.980000004</v>
      </c>
    </row>
    <row r="29" spans="1:16" ht="10.9" customHeight="1" x14ac:dyDescent="0.2">
      <c r="A29" s="31" t="s">
        <v>38</v>
      </c>
      <c r="B29" s="30">
        <v>49000000</v>
      </c>
      <c r="C29" s="30">
        <v>49232395.009999998</v>
      </c>
      <c r="D29" s="30">
        <v>2500000</v>
      </c>
      <c r="E29" s="30">
        <v>7732389.8899999997</v>
      </c>
      <c r="F29" s="30">
        <v>4264993.87</v>
      </c>
      <c r="G29" s="30">
        <v>2454999</v>
      </c>
      <c r="H29" s="30">
        <v>3745632.24</v>
      </c>
      <c r="I29" s="30">
        <v>2548556.2400000002</v>
      </c>
      <c r="J29" s="30">
        <v>4086770.16</v>
      </c>
      <c r="K29" s="30">
        <v>4652387.12</v>
      </c>
      <c r="L29" s="30">
        <v>1641399.15</v>
      </c>
      <c r="M29" s="30">
        <v>6774085.4000000004</v>
      </c>
      <c r="N29" s="30">
        <v>2951428.8</v>
      </c>
      <c r="O29" s="30">
        <v>1472085.4</v>
      </c>
      <c r="P29" s="30">
        <f t="shared" si="4"/>
        <v>44824727.269999996</v>
      </c>
    </row>
    <row r="30" spans="1:16" ht="10.9" customHeight="1" x14ac:dyDescent="0.2">
      <c r="A30" s="29" t="s">
        <v>39</v>
      </c>
      <c r="B30" s="30">
        <v>500000</v>
      </c>
      <c r="C30" s="30">
        <v>2958575</v>
      </c>
      <c r="D30" s="30">
        <v>0</v>
      </c>
      <c r="E30" s="30">
        <v>459725.64</v>
      </c>
      <c r="F30" s="30">
        <v>0</v>
      </c>
      <c r="G30" s="30">
        <v>0</v>
      </c>
      <c r="H30" s="30">
        <v>1337895.8</v>
      </c>
      <c r="I30" s="30">
        <v>0</v>
      </c>
      <c r="J30" s="30">
        <v>486465</v>
      </c>
      <c r="K30" s="30">
        <v>604750</v>
      </c>
      <c r="L30" s="30">
        <v>0</v>
      </c>
      <c r="M30" s="30">
        <v>0</v>
      </c>
      <c r="N30" s="30">
        <v>0</v>
      </c>
      <c r="O30" s="30">
        <v>0</v>
      </c>
      <c r="P30" s="30">
        <f t="shared" si="4"/>
        <v>2888836.44</v>
      </c>
    </row>
    <row r="31" spans="1:16" ht="10.9" customHeight="1" x14ac:dyDescent="0.2">
      <c r="A31" s="31" t="s">
        <v>40</v>
      </c>
      <c r="B31" s="30">
        <v>0</v>
      </c>
      <c r="C31" s="30">
        <v>200000</v>
      </c>
      <c r="D31" s="30">
        <v>0</v>
      </c>
      <c r="E31" s="30">
        <v>0</v>
      </c>
      <c r="F31" s="30">
        <v>0</v>
      </c>
      <c r="G31" s="30">
        <v>0</v>
      </c>
      <c r="H31" s="30">
        <v>200000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f t="shared" si="4"/>
        <v>200000</v>
      </c>
    </row>
    <row r="32" spans="1:16" ht="10.9" customHeight="1" x14ac:dyDescent="0.2">
      <c r="A32" s="29" t="s">
        <v>41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f t="shared" si="4"/>
        <v>0</v>
      </c>
    </row>
    <row r="33" spans="1:16" x14ac:dyDescent="0.2">
      <c r="A33" s="31" t="s">
        <v>42</v>
      </c>
      <c r="B33" s="30">
        <v>0</v>
      </c>
      <c r="C33" s="30">
        <v>104756</v>
      </c>
      <c r="D33" s="30">
        <v>0</v>
      </c>
      <c r="E33" s="30">
        <v>0</v>
      </c>
      <c r="F33" s="30">
        <v>0</v>
      </c>
      <c r="G33" s="30">
        <v>0</v>
      </c>
      <c r="H33" s="30">
        <v>24621.64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f t="shared" si="4"/>
        <v>24621.64</v>
      </c>
    </row>
    <row r="34" spans="1:16" x14ac:dyDescent="0.2">
      <c r="A34" s="31" t="s">
        <v>43</v>
      </c>
      <c r="B34" s="30">
        <v>0</v>
      </c>
      <c r="C34" s="30">
        <v>646836</v>
      </c>
      <c r="D34" s="30">
        <v>0</v>
      </c>
      <c r="E34" s="30">
        <v>0</v>
      </c>
      <c r="F34" s="30">
        <v>0</v>
      </c>
      <c r="G34" s="30">
        <v>0</v>
      </c>
      <c r="H34" s="30">
        <v>270415.88</v>
      </c>
      <c r="I34" s="30">
        <v>0</v>
      </c>
      <c r="J34" s="30">
        <v>223820</v>
      </c>
      <c r="K34" s="30">
        <v>152599.13</v>
      </c>
      <c r="L34" s="30">
        <v>0</v>
      </c>
      <c r="M34" s="30">
        <v>0</v>
      </c>
      <c r="N34" s="30">
        <v>0</v>
      </c>
      <c r="O34" s="30">
        <v>0</v>
      </c>
      <c r="P34" s="30">
        <f t="shared" si="4"/>
        <v>646835.01</v>
      </c>
    </row>
    <row r="35" spans="1:16" ht="16.5" x14ac:dyDescent="0.2">
      <c r="A35" s="31" t="s">
        <v>44</v>
      </c>
      <c r="B35" s="30">
        <v>22800000</v>
      </c>
      <c r="C35" s="30">
        <v>22214321.359999999</v>
      </c>
      <c r="D35" s="30">
        <v>1300000</v>
      </c>
      <c r="E35" s="30">
        <v>1418783.6</v>
      </c>
      <c r="F35" s="30">
        <v>1397930</v>
      </c>
      <c r="G35" s="30">
        <v>1300000</v>
      </c>
      <c r="H35" s="30">
        <v>1621408.44</v>
      </c>
      <c r="I35" s="30">
        <v>2042662.24</v>
      </c>
      <c r="J35" s="30">
        <v>1374589</v>
      </c>
      <c r="K35" s="30">
        <v>1559529.39</v>
      </c>
      <c r="L35" s="30">
        <v>1300000</v>
      </c>
      <c r="M35" s="30">
        <v>2036427.36</v>
      </c>
      <c r="N35" s="30">
        <v>1320000</v>
      </c>
      <c r="O35" s="30">
        <v>1300000</v>
      </c>
      <c r="P35" s="30">
        <f t="shared" si="4"/>
        <v>17971330.030000001</v>
      </c>
    </row>
    <row r="36" spans="1:16" ht="16.5" x14ac:dyDescent="0.2">
      <c r="A36" s="31" t="s">
        <v>45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f t="shared" si="4"/>
        <v>0</v>
      </c>
    </row>
    <row r="37" spans="1:16" ht="10.9" customHeight="1" x14ac:dyDescent="0.2">
      <c r="A37" s="29" t="s">
        <v>46</v>
      </c>
      <c r="B37" s="30">
        <v>18400000</v>
      </c>
      <c r="C37" s="30">
        <v>12400011</v>
      </c>
      <c r="D37" s="30">
        <v>0</v>
      </c>
      <c r="E37" s="30">
        <v>1011389.11</v>
      </c>
      <c r="F37" s="30">
        <v>474906.26</v>
      </c>
      <c r="G37" s="30">
        <v>0</v>
      </c>
      <c r="H37" s="30">
        <v>3322911.64</v>
      </c>
      <c r="I37" s="30">
        <v>0</v>
      </c>
      <c r="J37" s="30">
        <v>66238</v>
      </c>
      <c r="K37" s="30">
        <v>355969.8</v>
      </c>
      <c r="L37" s="30">
        <v>0</v>
      </c>
      <c r="M37" s="30">
        <v>1639620.78</v>
      </c>
      <c r="N37" s="30">
        <v>1000000</v>
      </c>
      <c r="O37" s="30">
        <v>0</v>
      </c>
      <c r="P37" s="30">
        <f t="shared" si="4"/>
        <v>7871035.5899999999</v>
      </c>
    </row>
    <row r="38" spans="1:16" ht="9.6" customHeight="1" x14ac:dyDescent="0.2">
      <c r="A38" s="27" t="s">
        <v>47</v>
      </c>
      <c r="B38" s="28">
        <f t="shared" ref="B38:C38" si="13">B39+B40+B42+B44+B45+B46+B41+B43</f>
        <v>754368352</v>
      </c>
      <c r="C38" s="28">
        <f t="shared" si="13"/>
        <v>784606663</v>
      </c>
      <c r="D38" s="28">
        <f t="shared" ref="D38" si="14">D39+D40+D42+D44+D45+D46+D41+D43</f>
        <v>55912594.590000004</v>
      </c>
      <c r="E38" s="28">
        <f t="shared" ref="E38:N38" si="15">E39+E40+E42+E44+E45+E46+E41+E43</f>
        <v>60466478.770000011</v>
      </c>
      <c r="F38" s="28">
        <f t="shared" si="15"/>
        <v>62967216.780000001</v>
      </c>
      <c r="G38" s="28">
        <f t="shared" si="15"/>
        <v>60903860.63000001</v>
      </c>
      <c r="H38" s="28">
        <f t="shared" si="15"/>
        <v>48224526.950000003</v>
      </c>
      <c r="I38" s="28">
        <f t="shared" si="15"/>
        <v>82550121.099999994</v>
      </c>
      <c r="J38" s="28">
        <f t="shared" si="15"/>
        <v>58577364.75</v>
      </c>
      <c r="K38" s="28">
        <f t="shared" si="15"/>
        <v>61372535.409999996</v>
      </c>
      <c r="L38" s="28">
        <f t="shared" si="15"/>
        <v>59597638.460000008</v>
      </c>
      <c r="M38" s="28">
        <f t="shared" si="15"/>
        <v>61637303.420000002</v>
      </c>
      <c r="N38" s="28">
        <f t="shared" si="15"/>
        <v>105305660.5</v>
      </c>
      <c r="O38" s="28">
        <f t="shared" ref="O38:P38" si="16">O39+O40+O42+O44+O45+O46+O41+O43</f>
        <v>63297359.570000008</v>
      </c>
      <c r="P38" s="28">
        <f t="shared" si="16"/>
        <v>780812660.93000007</v>
      </c>
    </row>
    <row r="39" spans="1:16" x14ac:dyDescent="0.2">
      <c r="A39" s="31" t="s">
        <v>48</v>
      </c>
      <c r="B39" s="30">
        <v>48342808</v>
      </c>
      <c r="C39" s="30">
        <v>41043283</v>
      </c>
      <c r="D39" s="30">
        <v>0</v>
      </c>
      <c r="E39" s="30">
        <v>4599206.34</v>
      </c>
      <c r="F39" s="30">
        <v>4278266.68</v>
      </c>
      <c r="G39" s="30">
        <v>2266206.34</v>
      </c>
      <c r="H39" s="30">
        <v>2787167.34</v>
      </c>
      <c r="I39" s="30">
        <v>2733136.67</v>
      </c>
      <c r="J39" s="30">
        <v>2988667.34</v>
      </c>
      <c r="K39" s="30">
        <v>5693667.3399999999</v>
      </c>
      <c r="L39" s="30">
        <v>3892833.99</v>
      </c>
      <c r="M39" s="30">
        <v>5998667.3399999999</v>
      </c>
      <c r="N39" s="30">
        <v>2828667.34</v>
      </c>
      <c r="O39" s="30">
        <v>2868667.34</v>
      </c>
      <c r="P39" s="30">
        <f t="shared" ref="P39:P75" si="17">D39+E39+F39+G39+H39+I39+J39+K39+L39+M39+N39+O39</f>
        <v>40935154.060000002</v>
      </c>
    </row>
    <row r="40" spans="1:16" ht="16.5" x14ac:dyDescent="0.2">
      <c r="A40" s="31" t="s">
        <v>49</v>
      </c>
      <c r="B40" s="30">
        <v>411722759</v>
      </c>
      <c r="C40" s="30">
        <v>310239656</v>
      </c>
      <c r="D40" s="30">
        <v>24691067.670000002</v>
      </c>
      <c r="E40" s="30">
        <v>24691067.670000002</v>
      </c>
      <c r="F40" s="30">
        <v>27691067.670000002</v>
      </c>
      <c r="G40" s="30">
        <v>24691067.670000002</v>
      </c>
      <c r="H40" s="30">
        <v>14442502.67</v>
      </c>
      <c r="I40" s="30">
        <v>34939632.670000002</v>
      </c>
      <c r="J40" s="30">
        <v>24691067.670000002</v>
      </c>
      <c r="K40" s="30">
        <v>24691067.670000002</v>
      </c>
      <c r="L40" s="30">
        <v>24691067.670000002</v>
      </c>
      <c r="M40" s="30">
        <v>24691067.670000002</v>
      </c>
      <c r="N40" s="30">
        <v>35573081.509999998</v>
      </c>
      <c r="O40" s="30">
        <v>24691067.670000002</v>
      </c>
      <c r="P40" s="30">
        <f t="shared" si="17"/>
        <v>310174825.88000005</v>
      </c>
    </row>
    <row r="41" spans="1:16" ht="16.5" x14ac:dyDescent="0.2">
      <c r="A41" s="31" t="s">
        <v>50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f t="shared" si="17"/>
        <v>0</v>
      </c>
    </row>
    <row r="42" spans="1:16" ht="16.5" x14ac:dyDescent="0.2">
      <c r="A42" s="31" t="s">
        <v>51</v>
      </c>
      <c r="B42" s="30">
        <v>0</v>
      </c>
      <c r="C42" s="30">
        <v>106106415</v>
      </c>
      <c r="D42" s="30">
        <v>8555075.1600000001</v>
      </c>
      <c r="E42" s="30">
        <v>8058962</v>
      </c>
      <c r="F42" s="30">
        <v>8077642.6699999999</v>
      </c>
      <c r="G42" s="30">
        <v>10942261.859999999</v>
      </c>
      <c r="H42" s="30">
        <v>8090433.1799999997</v>
      </c>
      <c r="I42" s="30">
        <v>6948872</v>
      </c>
      <c r="J42" s="30">
        <v>8027393.9800000004</v>
      </c>
      <c r="K42" s="30">
        <v>8058927.6399999997</v>
      </c>
      <c r="L42" s="30">
        <v>7976454.04</v>
      </c>
      <c r="M42" s="30">
        <v>8102613.6500000004</v>
      </c>
      <c r="N42" s="30">
        <v>14713519.02</v>
      </c>
      <c r="O42" s="30">
        <v>8554258.8000000007</v>
      </c>
      <c r="P42" s="30">
        <f t="shared" si="17"/>
        <v>106106414</v>
      </c>
    </row>
    <row r="43" spans="1:16" ht="16.5" x14ac:dyDescent="0.2">
      <c r="A43" s="31" t="s">
        <v>52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f t="shared" si="17"/>
        <v>0</v>
      </c>
    </row>
    <row r="44" spans="1:16" x14ac:dyDescent="0.2">
      <c r="A44" s="7" t="s">
        <v>53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f t="shared" si="17"/>
        <v>0</v>
      </c>
    </row>
    <row r="45" spans="1:16" x14ac:dyDescent="0.2">
      <c r="A45" s="9" t="s">
        <v>54</v>
      </c>
      <c r="B45" s="30">
        <v>7983267</v>
      </c>
      <c r="C45" s="30">
        <v>2232599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f t="shared" si="17"/>
        <v>0</v>
      </c>
    </row>
    <row r="46" spans="1:16" ht="16.5" x14ac:dyDescent="0.2">
      <c r="A46" s="9" t="s">
        <v>55</v>
      </c>
      <c r="B46" s="30">
        <v>286319518</v>
      </c>
      <c r="C46" s="30">
        <v>324984710</v>
      </c>
      <c r="D46" s="30">
        <v>22666451.760000002</v>
      </c>
      <c r="E46" s="30">
        <v>23117242.760000002</v>
      </c>
      <c r="F46" s="30">
        <v>22920239.760000002</v>
      </c>
      <c r="G46" s="30">
        <v>23004324.760000002</v>
      </c>
      <c r="H46" s="30">
        <v>22904423.760000002</v>
      </c>
      <c r="I46" s="30">
        <v>37928479.759999998</v>
      </c>
      <c r="J46" s="30">
        <v>22870235.760000002</v>
      </c>
      <c r="K46" s="30">
        <v>22928872.760000002</v>
      </c>
      <c r="L46" s="30">
        <v>23037282.760000002</v>
      </c>
      <c r="M46" s="30">
        <v>22844954.760000002</v>
      </c>
      <c r="N46" s="30">
        <v>52190392.630000003</v>
      </c>
      <c r="O46" s="30">
        <v>27183365.760000002</v>
      </c>
      <c r="P46" s="30">
        <f t="shared" si="17"/>
        <v>323596266.98999995</v>
      </c>
    </row>
    <row r="47" spans="1:16" s="12" customFormat="1" ht="15" x14ac:dyDescent="0.2">
      <c r="A47" s="5" t="s">
        <v>56</v>
      </c>
      <c r="B47" s="28">
        <f t="shared" ref="B47:C47" si="18">SUM(B48:B53)</f>
        <v>25000000</v>
      </c>
      <c r="C47" s="28">
        <f t="shared" si="18"/>
        <v>95376689</v>
      </c>
      <c r="D47" s="28">
        <f t="shared" ref="D47" si="19">SUM(D48:D53)</f>
        <v>0</v>
      </c>
      <c r="E47" s="28">
        <f t="shared" ref="E47:N47" si="20">SUM(E48:E53)</f>
        <v>0</v>
      </c>
      <c r="F47" s="28">
        <f t="shared" si="20"/>
        <v>10000000</v>
      </c>
      <c r="G47" s="28">
        <f t="shared" si="20"/>
        <v>0</v>
      </c>
      <c r="H47" s="28">
        <f t="shared" si="20"/>
        <v>0</v>
      </c>
      <c r="I47" s="28">
        <f t="shared" si="20"/>
        <v>0</v>
      </c>
      <c r="J47" s="28">
        <f t="shared" si="20"/>
        <v>0</v>
      </c>
      <c r="K47" s="28">
        <f t="shared" si="20"/>
        <v>0</v>
      </c>
      <c r="L47" s="28">
        <f t="shared" si="20"/>
        <v>0</v>
      </c>
      <c r="M47" s="28">
        <f t="shared" si="20"/>
        <v>0</v>
      </c>
      <c r="N47" s="28">
        <f t="shared" si="20"/>
        <v>0</v>
      </c>
      <c r="O47" s="28">
        <f t="shared" ref="O47:P47" si="21">SUM(O48:O53)</f>
        <v>75000000</v>
      </c>
      <c r="P47" s="28">
        <f t="shared" si="21"/>
        <v>85000000</v>
      </c>
    </row>
    <row r="48" spans="1:16" x14ac:dyDescent="0.2">
      <c r="A48" s="9" t="s">
        <v>57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f t="shared" si="17"/>
        <v>0</v>
      </c>
    </row>
    <row r="49" spans="1:16" x14ac:dyDescent="0.2">
      <c r="A49" s="9" t="s">
        <v>58</v>
      </c>
      <c r="B49" s="30">
        <v>25000000</v>
      </c>
      <c r="C49" s="30">
        <v>20376688</v>
      </c>
      <c r="D49" s="30">
        <v>0</v>
      </c>
      <c r="E49" s="30">
        <v>0</v>
      </c>
      <c r="F49" s="30">
        <v>10000000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f t="shared" si="17"/>
        <v>10000000</v>
      </c>
    </row>
    <row r="50" spans="1:16" ht="16.5" x14ac:dyDescent="0.2">
      <c r="A50" s="9" t="s">
        <v>59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f t="shared" si="17"/>
        <v>0</v>
      </c>
    </row>
    <row r="51" spans="1:16" ht="16.5" x14ac:dyDescent="0.2">
      <c r="A51" s="9" t="s">
        <v>60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f t="shared" si="17"/>
        <v>0</v>
      </c>
    </row>
    <row r="52" spans="1:16" x14ac:dyDescent="0.2">
      <c r="A52" s="9" t="s">
        <v>61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f t="shared" si="17"/>
        <v>0</v>
      </c>
    </row>
    <row r="53" spans="1:16" x14ac:dyDescent="0.2">
      <c r="A53" s="9" t="s">
        <v>62</v>
      </c>
      <c r="B53" s="30">
        <v>0</v>
      </c>
      <c r="C53" s="30">
        <v>75000001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75000000</v>
      </c>
      <c r="P53" s="30">
        <f t="shared" si="17"/>
        <v>75000000</v>
      </c>
    </row>
    <row r="54" spans="1:16" ht="16.149999999999999" customHeight="1" x14ac:dyDescent="0.2">
      <c r="A54" s="5" t="s">
        <v>63</v>
      </c>
      <c r="B54" s="28">
        <f t="shared" ref="B54:C54" si="22">B55+B56+B58+B59+B60+B62+B57+B63+B61</f>
        <v>27000000</v>
      </c>
      <c r="C54" s="28">
        <f t="shared" si="22"/>
        <v>4734439</v>
      </c>
      <c r="D54" s="28">
        <f t="shared" ref="D54" si="23">D55+D56+D58+D59+D60+D62+D57+D63+D61</f>
        <v>0</v>
      </c>
      <c r="E54" s="28">
        <f t="shared" ref="E54:H54" si="24">E55+E56+E58+E59+E60+E62+E57+E63+E61</f>
        <v>41032.75</v>
      </c>
      <c r="F54" s="28">
        <f t="shared" si="24"/>
        <v>199227.66</v>
      </c>
      <c r="G54" s="28">
        <f t="shared" si="24"/>
        <v>0</v>
      </c>
      <c r="H54" s="28">
        <f t="shared" si="24"/>
        <v>805271.04000000004</v>
      </c>
      <c r="I54" s="28">
        <f t="shared" ref="I54:N54" si="25">I55+I56+I58+I59+I60+I62+I57+I63+I61</f>
        <v>0</v>
      </c>
      <c r="J54" s="28">
        <f t="shared" si="25"/>
        <v>0</v>
      </c>
      <c r="K54" s="28">
        <f t="shared" si="25"/>
        <v>16461</v>
      </c>
      <c r="L54" s="28">
        <f t="shared" si="25"/>
        <v>0</v>
      </c>
      <c r="M54" s="28">
        <f t="shared" si="25"/>
        <v>276703.83</v>
      </c>
      <c r="N54" s="28">
        <f t="shared" si="25"/>
        <v>370756</v>
      </c>
      <c r="O54" s="28">
        <f t="shared" ref="O54:P54" si="26">O55+O56+O58+O59+O60+O62+O57+O63+O61</f>
        <v>0</v>
      </c>
      <c r="P54" s="28">
        <f t="shared" si="26"/>
        <v>1709452.28</v>
      </c>
    </row>
    <row r="55" spans="1:16" ht="10.9" customHeight="1" x14ac:dyDescent="0.2">
      <c r="A55" s="7" t="s">
        <v>64</v>
      </c>
      <c r="B55" s="30">
        <v>27000000</v>
      </c>
      <c r="C55" s="30">
        <v>4412983</v>
      </c>
      <c r="D55" s="30">
        <v>0</v>
      </c>
      <c r="E55" s="30">
        <v>41032.75</v>
      </c>
      <c r="F55" s="30">
        <v>199227.66</v>
      </c>
      <c r="G55" s="30">
        <v>0</v>
      </c>
      <c r="H55" s="30">
        <v>483815.86</v>
      </c>
      <c r="I55" s="30">
        <v>0</v>
      </c>
      <c r="J55" s="30">
        <v>0</v>
      </c>
      <c r="K55" s="30">
        <v>16461</v>
      </c>
      <c r="L55" s="30">
        <v>0</v>
      </c>
      <c r="M55" s="30">
        <v>276703.83</v>
      </c>
      <c r="N55" s="30">
        <v>370756</v>
      </c>
      <c r="O55" s="30">
        <v>0</v>
      </c>
      <c r="P55" s="30">
        <f t="shared" ref="P55:P60" si="27">D55+E55+F55+G55+H55+I55+J55+K55+L55+M55+N55+O55</f>
        <v>1387997.1</v>
      </c>
    </row>
    <row r="56" spans="1:16" ht="16.5" x14ac:dyDescent="0.2">
      <c r="A56" s="9" t="s">
        <v>65</v>
      </c>
      <c r="B56" s="30">
        <v>0</v>
      </c>
      <c r="C56" s="30">
        <v>321456</v>
      </c>
      <c r="D56" s="30">
        <v>0</v>
      </c>
      <c r="E56" s="30">
        <v>0</v>
      </c>
      <c r="F56" s="30">
        <v>0</v>
      </c>
      <c r="G56" s="30">
        <v>0</v>
      </c>
      <c r="H56" s="30">
        <v>321455.18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f t="shared" si="27"/>
        <v>321455.18</v>
      </c>
    </row>
    <row r="57" spans="1:16" ht="10.9" customHeight="1" x14ac:dyDescent="0.2">
      <c r="A57" s="9" t="s">
        <v>66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f t="shared" si="27"/>
        <v>0</v>
      </c>
    </row>
    <row r="58" spans="1:16" x14ac:dyDescent="0.2">
      <c r="A58" s="9" t="s">
        <v>67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f t="shared" si="27"/>
        <v>0</v>
      </c>
    </row>
    <row r="59" spans="1:16" ht="10.9" customHeight="1" x14ac:dyDescent="0.2">
      <c r="A59" s="9" t="s">
        <v>68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f t="shared" si="27"/>
        <v>0</v>
      </c>
    </row>
    <row r="60" spans="1:16" ht="10.9" customHeight="1" x14ac:dyDescent="0.2">
      <c r="A60" s="9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f t="shared" si="27"/>
        <v>0</v>
      </c>
    </row>
    <row r="61" spans="1:16" ht="10.9" customHeight="1" x14ac:dyDescent="0.2">
      <c r="A61" s="7" t="s">
        <v>70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f t="shared" si="17"/>
        <v>0</v>
      </c>
    </row>
    <row r="62" spans="1:16" ht="10.9" customHeight="1" x14ac:dyDescent="0.2">
      <c r="A62" s="7" t="s">
        <v>71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17"/>
        <v>0</v>
      </c>
    </row>
    <row r="63" spans="1:16" ht="16.5" x14ac:dyDescent="0.2">
      <c r="A63" s="9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f t="shared" si="17"/>
        <v>0</v>
      </c>
    </row>
    <row r="64" spans="1:16" x14ac:dyDescent="0.2">
      <c r="A64" s="13" t="s">
        <v>73</v>
      </c>
      <c r="B64" s="28">
        <f t="shared" ref="B64:C64" si="28">B65+B66+B67+B68</f>
        <v>0</v>
      </c>
      <c r="C64" s="28">
        <f t="shared" si="28"/>
        <v>1558000.51</v>
      </c>
      <c r="D64" s="28">
        <f t="shared" ref="D64" si="29">D65+D66+D67+D68</f>
        <v>0</v>
      </c>
      <c r="E64" s="28">
        <f t="shared" ref="E64:N64" si="30">E65+E66+E67+E68</f>
        <v>1000000</v>
      </c>
      <c r="F64" s="28">
        <f t="shared" si="30"/>
        <v>0</v>
      </c>
      <c r="G64" s="28">
        <f t="shared" si="30"/>
        <v>0</v>
      </c>
      <c r="H64" s="28">
        <f t="shared" si="30"/>
        <v>557193.89</v>
      </c>
      <c r="I64" s="28">
        <f t="shared" si="30"/>
        <v>0</v>
      </c>
      <c r="J64" s="28">
        <f t="shared" si="30"/>
        <v>0</v>
      </c>
      <c r="K64" s="28">
        <f t="shared" si="30"/>
        <v>0</v>
      </c>
      <c r="L64" s="28">
        <f t="shared" si="30"/>
        <v>0</v>
      </c>
      <c r="M64" s="28">
        <f t="shared" si="30"/>
        <v>0</v>
      </c>
      <c r="N64" s="28">
        <f t="shared" si="30"/>
        <v>0</v>
      </c>
      <c r="O64" s="28">
        <f t="shared" ref="O64:P64" si="31">O65+O66+O67+O68</f>
        <v>0</v>
      </c>
      <c r="P64" s="28">
        <f t="shared" si="31"/>
        <v>1557193.8900000001</v>
      </c>
    </row>
    <row r="65" spans="1:16" x14ac:dyDescent="0.2">
      <c r="A65" s="7" t="s">
        <v>74</v>
      </c>
      <c r="B65" s="30">
        <v>0</v>
      </c>
      <c r="C65" s="30">
        <v>1558000</v>
      </c>
      <c r="D65" s="30">
        <v>0</v>
      </c>
      <c r="E65" s="30">
        <v>1000000</v>
      </c>
      <c r="F65" s="30">
        <v>0</v>
      </c>
      <c r="G65" s="30">
        <v>0</v>
      </c>
      <c r="H65" s="30">
        <v>557193.89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f t="shared" si="17"/>
        <v>1557193.8900000001</v>
      </c>
    </row>
    <row r="66" spans="1:16" x14ac:dyDescent="0.2">
      <c r="A66" s="7" t="s">
        <v>75</v>
      </c>
      <c r="B66" s="30">
        <v>0</v>
      </c>
      <c r="C66" s="30">
        <v>0.51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f t="shared" si="17"/>
        <v>0</v>
      </c>
    </row>
    <row r="67" spans="1:16" ht="19.149999999999999" customHeight="1" x14ac:dyDescent="0.2">
      <c r="A67" s="9" t="s">
        <v>76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f t="shared" si="17"/>
        <v>0</v>
      </c>
    </row>
    <row r="68" spans="1:16" ht="17.45" customHeight="1" x14ac:dyDescent="0.2">
      <c r="A68" s="9" t="s">
        <v>77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f t="shared" si="17"/>
        <v>0</v>
      </c>
    </row>
    <row r="69" spans="1:16" ht="18" customHeight="1" x14ac:dyDescent="0.2">
      <c r="A69" s="5" t="s">
        <v>78</v>
      </c>
      <c r="B69" s="28">
        <f t="shared" ref="B69:C69" si="32">SUM(B70:B71)</f>
        <v>0</v>
      </c>
      <c r="C69" s="28">
        <f t="shared" si="32"/>
        <v>0</v>
      </c>
      <c r="D69" s="28">
        <f t="shared" ref="D69" si="33">SUM(D70:D71)</f>
        <v>0</v>
      </c>
      <c r="E69" s="28">
        <f t="shared" ref="E69:N69" si="34">SUM(E70:E71)</f>
        <v>0</v>
      </c>
      <c r="F69" s="28">
        <f t="shared" si="34"/>
        <v>0</v>
      </c>
      <c r="G69" s="28">
        <f t="shared" si="34"/>
        <v>0</v>
      </c>
      <c r="H69" s="28">
        <f t="shared" si="34"/>
        <v>0</v>
      </c>
      <c r="I69" s="28">
        <f t="shared" si="34"/>
        <v>0</v>
      </c>
      <c r="J69" s="28">
        <f t="shared" si="34"/>
        <v>0</v>
      </c>
      <c r="K69" s="28">
        <f t="shared" si="34"/>
        <v>0</v>
      </c>
      <c r="L69" s="28">
        <f t="shared" si="34"/>
        <v>0</v>
      </c>
      <c r="M69" s="28">
        <f t="shared" si="34"/>
        <v>0</v>
      </c>
      <c r="N69" s="28">
        <f t="shared" si="34"/>
        <v>0</v>
      </c>
      <c r="O69" s="28">
        <f t="shared" ref="O69:P69" si="35">SUM(O70:O71)</f>
        <v>0</v>
      </c>
      <c r="P69" s="28">
        <f t="shared" si="35"/>
        <v>0</v>
      </c>
    </row>
    <row r="70" spans="1:16" ht="12.6" customHeight="1" x14ac:dyDescent="0.2">
      <c r="A70" s="7" t="s">
        <v>79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f t="shared" si="17"/>
        <v>0</v>
      </c>
    </row>
    <row r="71" spans="1:16" ht="18.600000000000001" customHeight="1" x14ac:dyDescent="0.2">
      <c r="A71" s="9" t="s">
        <v>80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f t="shared" si="17"/>
        <v>0</v>
      </c>
    </row>
    <row r="72" spans="1:16" ht="19.899999999999999" customHeight="1" x14ac:dyDescent="0.2">
      <c r="A72" s="13" t="s">
        <v>81</v>
      </c>
      <c r="B72" s="28">
        <f t="shared" ref="B72:C72" si="36">SUM(B73:B75)</f>
        <v>0</v>
      </c>
      <c r="C72" s="28">
        <f t="shared" si="36"/>
        <v>0</v>
      </c>
      <c r="D72" s="28">
        <f t="shared" ref="D72" si="37">SUM(D73:D75)</f>
        <v>0</v>
      </c>
      <c r="E72" s="28">
        <f t="shared" ref="E72:N72" si="38">SUM(E73:E75)</f>
        <v>0</v>
      </c>
      <c r="F72" s="28">
        <f t="shared" si="38"/>
        <v>0</v>
      </c>
      <c r="G72" s="28">
        <f t="shared" si="38"/>
        <v>0</v>
      </c>
      <c r="H72" s="28">
        <f t="shared" si="38"/>
        <v>0</v>
      </c>
      <c r="I72" s="28">
        <f t="shared" si="38"/>
        <v>0</v>
      </c>
      <c r="J72" s="28">
        <f t="shared" si="38"/>
        <v>0</v>
      </c>
      <c r="K72" s="28">
        <f t="shared" si="38"/>
        <v>0</v>
      </c>
      <c r="L72" s="28">
        <f t="shared" si="38"/>
        <v>0</v>
      </c>
      <c r="M72" s="28">
        <f t="shared" si="38"/>
        <v>0</v>
      </c>
      <c r="N72" s="28">
        <f t="shared" si="38"/>
        <v>0</v>
      </c>
      <c r="O72" s="28">
        <f t="shared" ref="O72:P72" si="39">SUM(O73:O75)</f>
        <v>0</v>
      </c>
      <c r="P72" s="28">
        <f t="shared" si="39"/>
        <v>0</v>
      </c>
    </row>
    <row r="73" spans="1:16" ht="9.6" customHeight="1" x14ac:dyDescent="0.2">
      <c r="A73" s="9" t="s">
        <v>82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f t="shared" si="17"/>
        <v>0</v>
      </c>
    </row>
    <row r="74" spans="1:16" ht="9.6" customHeight="1" x14ac:dyDescent="0.2">
      <c r="A74" s="9" t="s">
        <v>83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f t="shared" si="17"/>
        <v>0</v>
      </c>
    </row>
    <row r="75" spans="1:16" ht="9.6" customHeight="1" x14ac:dyDescent="0.2">
      <c r="A75" s="9" t="s">
        <v>84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f t="shared" si="17"/>
        <v>0</v>
      </c>
    </row>
    <row r="76" spans="1:16" x14ac:dyDescent="0.2">
      <c r="A76" s="4" t="s">
        <v>85</v>
      </c>
      <c r="B76" s="32">
        <f t="shared" ref="B76:C76" si="40">+B77+B80+B83</f>
        <v>0</v>
      </c>
      <c r="C76" s="32">
        <f t="shared" si="40"/>
        <v>0</v>
      </c>
      <c r="D76" s="32">
        <f t="shared" ref="D76" si="41">+D77+D80+D83</f>
        <v>0</v>
      </c>
      <c r="E76" s="32">
        <f t="shared" ref="E76:N76" si="42">+E77+E80+E83</f>
        <v>0</v>
      </c>
      <c r="F76" s="32">
        <f t="shared" si="42"/>
        <v>0</v>
      </c>
      <c r="G76" s="32">
        <f t="shared" si="42"/>
        <v>0</v>
      </c>
      <c r="H76" s="32">
        <f t="shared" si="42"/>
        <v>0</v>
      </c>
      <c r="I76" s="32">
        <f t="shared" si="42"/>
        <v>0</v>
      </c>
      <c r="J76" s="32">
        <f t="shared" si="42"/>
        <v>0</v>
      </c>
      <c r="K76" s="32">
        <f t="shared" si="42"/>
        <v>0</v>
      </c>
      <c r="L76" s="32">
        <f t="shared" si="42"/>
        <v>0</v>
      </c>
      <c r="M76" s="32">
        <f t="shared" si="42"/>
        <v>0</v>
      </c>
      <c r="N76" s="32">
        <f t="shared" si="42"/>
        <v>0</v>
      </c>
      <c r="O76" s="32">
        <f t="shared" ref="O76:P76" si="43">+O77+O80+O83</f>
        <v>0</v>
      </c>
      <c r="P76" s="32">
        <f t="shared" si="43"/>
        <v>0</v>
      </c>
    </row>
    <row r="77" spans="1:16" x14ac:dyDescent="0.2">
      <c r="A77" s="5" t="s">
        <v>86</v>
      </c>
      <c r="B77" s="28">
        <f t="shared" ref="B77:C77" si="44">SUM(B78:B79)</f>
        <v>0</v>
      </c>
      <c r="C77" s="28">
        <f t="shared" si="44"/>
        <v>0</v>
      </c>
      <c r="D77" s="28">
        <f t="shared" ref="D77" si="45">SUM(D78:D79)</f>
        <v>0</v>
      </c>
      <c r="E77" s="28">
        <f t="shared" ref="E77:N77" si="46">SUM(E78:E79)</f>
        <v>0</v>
      </c>
      <c r="F77" s="28">
        <f t="shared" si="46"/>
        <v>0</v>
      </c>
      <c r="G77" s="28">
        <f t="shared" si="46"/>
        <v>0</v>
      </c>
      <c r="H77" s="28">
        <f t="shared" si="46"/>
        <v>0</v>
      </c>
      <c r="I77" s="28">
        <f t="shared" si="46"/>
        <v>0</v>
      </c>
      <c r="J77" s="28">
        <f t="shared" si="46"/>
        <v>0</v>
      </c>
      <c r="K77" s="28">
        <f t="shared" si="46"/>
        <v>0</v>
      </c>
      <c r="L77" s="28">
        <f t="shared" si="46"/>
        <v>0</v>
      </c>
      <c r="M77" s="28">
        <f t="shared" si="46"/>
        <v>0</v>
      </c>
      <c r="N77" s="28">
        <f t="shared" si="46"/>
        <v>0</v>
      </c>
      <c r="O77" s="28">
        <f t="shared" ref="O77:P77" si="47">SUM(O78:O79)</f>
        <v>0</v>
      </c>
      <c r="P77" s="28">
        <f t="shared" si="47"/>
        <v>0</v>
      </c>
    </row>
    <row r="78" spans="1:16" ht="10.9" customHeight="1" x14ac:dyDescent="0.2">
      <c r="A78" s="9" t="s">
        <v>87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f>D78+E78+F78+G78+H78+I78+J78+K78+L78+M78+N78+O78</f>
        <v>0</v>
      </c>
    </row>
    <row r="79" spans="1:16" ht="10.9" customHeight="1" x14ac:dyDescent="0.2">
      <c r="A79" s="9" t="s">
        <v>88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f>D79+E79+F79+G79+H79+I79+J79+K79+L79+M79+N79+O79</f>
        <v>0</v>
      </c>
    </row>
    <row r="80" spans="1:16" x14ac:dyDescent="0.2">
      <c r="A80" s="13" t="s">
        <v>89</v>
      </c>
      <c r="B80" s="28">
        <f t="shared" ref="B80:C80" si="48">SUM(B81:B82)</f>
        <v>0</v>
      </c>
      <c r="C80" s="28">
        <f t="shared" si="48"/>
        <v>0</v>
      </c>
      <c r="D80" s="28">
        <f t="shared" ref="D80" si="49">SUM(D81:D82)</f>
        <v>0</v>
      </c>
      <c r="E80" s="28">
        <f t="shared" ref="E80:N80" si="50">SUM(E81:E82)</f>
        <v>0</v>
      </c>
      <c r="F80" s="28">
        <f t="shared" si="50"/>
        <v>0</v>
      </c>
      <c r="G80" s="28">
        <f t="shared" si="50"/>
        <v>0</v>
      </c>
      <c r="H80" s="28">
        <f t="shared" si="50"/>
        <v>0</v>
      </c>
      <c r="I80" s="28">
        <f t="shared" si="50"/>
        <v>0</v>
      </c>
      <c r="J80" s="28">
        <f t="shared" si="50"/>
        <v>0</v>
      </c>
      <c r="K80" s="28">
        <f t="shared" si="50"/>
        <v>0</v>
      </c>
      <c r="L80" s="28">
        <f t="shared" si="50"/>
        <v>0</v>
      </c>
      <c r="M80" s="28">
        <f t="shared" si="50"/>
        <v>0</v>
      </c>
      <c r="N80" s="28">
        <f t="shared" si="50"/>
        <v>0</v>
      </c>
      <c r="O80" s="28">
        <f t="shared" ref="O80:P80" si="51">SUM(O81:O82)</f>
        <v>0</v>
      </c>
      <c r="P80" s="28">
        <f t="shared" si="51"/>
        <v>0</v>
      </c>
    </row>
    <row r="81" spans="1:18" ht="12.6" customHeight="1" x14ac:dyDescent="0.2">
      <c r="A81" s="9" t="s">
        <v>90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f>D81+E81+F81+G81+H81+I81+J81+K81+L81+M81+N81+O81</f>
        <v>0</v>
      </c>
    </row>
    <row r="82" spans="1:18" ht="12.6" customHeight="1" x14ac:dyDescent="0.2">
      <c r="A82" s="9" t="s">
        <v>91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f>D82+E82+F82+G82+H82+I82+J82+K82+L82+M82+N82+O82</f>
        <v>0</v>
      </c>
    </row>
    <row r="83" spans="1:18" x14ac:dyDescent="0.2">
      <c r="A83" s="13" t="s">
        <v>92</v>
      </c>
      <c r="B83" s="16">
        <f t="shared" ref="B83:P83" si="52">+B84</f>
        <v>0</v>
      </c>
      <c r="C83" s="16">
        <f t="shared" si="52"/>
        <v>0</v>
      </c>
      <c r="D83" s="16">
        <f t="shared" si="52"/>
        <v>0</v>
      </c>
      <c r="E83" s="16">
        <f t="shared" si="52"/>
        <v>0</v>
      </c>
      <c r="F83" s="16">
        <f t="shared" si="52"/>
        <v>0</v>
      </c>
      <c r="G83" s="16">
        <f t="shared" si="52"/>
        <v>0</v>
      </c>
      <c r="H83" s="16">
        <f t="shared" si="52"/>
        <v>0</v>
      </c>
      <c r="I83" s="16">
        <f t="shared" si="52"/>
        <v>0</v>
      </c>
      <c r="J83" s="16">
        <f t="shared" si="52"/>
        <v>0</v>
      </c>
      <c r="K83" s="16">
        <f t="shared" si="52"/>
        <v>0</v>
      </c>
      <c r="L83" s="16">
        <f t="shared" si="52"/>
        <v>0</v>
      </c>
      <c r="M83" s="16">
        <f t="shared" si="52"/>
        <v>0</v>
      </c>
      <c r="N83" s="16">
        <f t="shared" si="52"/>
        <v>0</v>
      </c>
      <c r="O83" s="16">
        <f t="shared" si="52"/>
        <v>0</v>
      </c>
      <c r="P83" s="16">
        <f t="shared" si="52"/>
        <v>0</v>
      </c>
    </row>
    <row r="84" spans="1:18" x14ac:dyDescent="0.2">
      <c r="A84" s="9" t="s">
        <v>93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f>D84+E84+F84+G84+H84+I84+J84+K84+L84+M84+N84+O84</f>
        <v>0</v>
      </c>
    </row>
    <row r="85" spans="1:18" x14ac:dyDescent="0.2">
      <c r="A85" s="14" t="s">
        <v>94</v>
      </c>
      <c r="B85" s="17">
        <f t="shared" ref="B85:C85" si="53">B12+B18+B28+B38+B47+B54+B64</f>
        <v>2011225965</v>
      </c>
      <c r="C85" s="17">
        <f t="shared" si="53"/>
        <v>2079341235.9999998</v>
      </c>
      <c r="D85" s="17">
        <f t="shared" ref="D85" si="54">D12+D18+D28+D38+D47+D54+D64</f>
        <v>127739800.66000001</v>
      </c>
      <c r="E85" s="17">
        <f t="shared" ref="E85:N85" si="55">E12+E18+E28+E38+E47+E54+E64</f>
        <v>147193390.16000003</v>
      </c>
      <c r="F85" s="17">
        <f t="shared" si="55"/>
        <v>159295726.13</v>
      </c>
      <c r="G85" s="17">
        <f t="shared" si="55"/>
        <v>127170402.59</v>
      </c>
      <c r="H85" s="17">
        <f t="shared" si="55"/>
        <v>140806356.95999998</v>
      </c>
      <c r="I85" s="17">
        <f t="shared" si="55"/>
        <v>169398579.02999997</v>
      </c>
      <c r="J85" s="17">
        <f t="shared" si="55"/>
        <v>141081861.03999999</v>
      </c>
      <c r="K85" s="17">
        <f t="shared" si="55"/>
        <v>146429373.37</v>
      </c>
      <c r="L85" s="17">
        <f t="shared" si="55"/>
        <v>127099960.79000001</v>
      </c>
      <c r="M85" s="17">
        <f t="shared" si="55"/>
        <v>178132769.05000001</v>
      </c>
      <c r="N85" s="17">
        <f t="shared" si="55"/>
        <v>238402484.88</v>
      </c>
      <c r="O85" s="17">
        <f t="shared" ref="O85" si="56">O12+O18+O28+O38+O47+O54+O64</f>
        <v>267307085.81999999</v>
      </c>
      <c r="P85" s="17">
        <f>P12+P18+P28+P38+P47+P54+P64</f>
        <v>1970057790.4800003</v>
      </c>
      <c r="Q85" s="35"/>
      <c r="R85" s="33"/>
    </row>
    <row r="86" spans="1:18" x14ac:dyDescent="0.2">
      <c r="A86" s="36" t="s">
        <v>105</v>
      </c>
      <c r="B86" s="15"/>
      <c r="C86" s="15"/>
      <c r="D86" s="25"/>
      <c r="E86" s="25"/>
      <c r="F86" s="25"/>
      <c r="G86" s="25"/>
      <c r="H86" s="25"/>
      <c r="I86" s="25"/>
      <c r="J86" s="25"/>
      <c r="K86" s="6"/>
      <c r="L86" s="6"/>
      <c r="M86" s="6"/>
      <c r="N86" s="11"/>
      <c r="O86" s="11"/>
      <c r="P86" s="11"/>
    </row>
    <row r="87" spans="1:18" ht="12" customHeight="1" x14ac:dyDescent="0.2">
      <c r="A87" s="39" t="s">
        <v>98</v>
      </c>
      <c r="B87" s="39"/>
      <c r="C87" s="39"/>
      <c r="D87" s="39"/>
      <c r="E87" s="39"/>
      <c r="F87" s="39"/>
      <c r="G87" s="39"/>
      <c r="H87" s="39"/>
      <c r="I87" s="39"/>
      <c r="J87" s="39"/>
      <c r="K87" s="11"/>
      <c r="L87" s="11"/>
      <c r="M87" s="11"/>
      <c r="N87" s="11"/>
      <c r="O87" s="11"/>
      <c r="P87" s="11"/>
    </row>
    <row r="88" spans="1:18" ht="14.25" customHeight="1" x14ac:dyDescent="0.2">
      <c r="A88" s="46" t="s">
        <v>99</v>
      </c>
      <c r="B88" s="46"/>
      <c r="C88" s="46"/>
      <c r="D88" s="46"/>
      <c r="E88" s="46"/>
      <c r="F88" s="46"/>
      <c r="G88" s="46"/>
      <c r="H88" s="46"/>
      <c r="I88" s="46"/>
      <c r="J88" s="46"/>
      <c r="K88" s="11"/>
      <c r="L88" s="11"/>
      <c r="M88" s="11"/>
      <c r="N88" s="11"/>
      <c r="O88" s="11"/>
      <c r="P88" s="11"/>
    </row>
    <row r="89" spans="1:18" ht="27" customHeight="1" x14ac:dyDescent="0.2">
      <c r="A89" s="39" t="s">
        <v>100</v>
      </c>
      <c r="B89" s="39"/>
      <c r="C89" s="39"/>
      <c r="D89" s="39"/>
      <c r="E89" s="39"/>
      <c r="F89" s="39"/>
      <c r="G89" s="39"/>
      <c r="H89" s="39"/>
      <c r="I89" s="39"/>
      <c r="J89" s="39"/>
      <c r="K89" s="11"/>
      <c r="L89" s="11"/>
      <c r="M89" s="11"/>
      <c r="N89" s="11"/>
      <c r="O89" s="11"/>
      <c r="P89" s="11"/>
    </row>
    <row r="90" spans="1:18" ht="42" customHeight="1" x14ac:dyDescent="0.2">
      <c r="A90" s="23"/>
      <c r="B90" s="22"/>
      <c r="C90" s="22"/>
      <c r="D90" s="22"/>
      <c r="E90" s="22"/>
      <c r="F90" s="22"/>
      <c r="G90" s="22"/>
      <c r="H90" s="22"/>
      <c r="I90" s="22"/>
      <c r="J90" s="22"/>
      <c r="K90" s="18"/>
      <c r="L90" s="18"/>
      <c r="M90" s="18"/>
      <c r="N90" s="24"/>
      <c r="O90" s="24"/>
      <c r="P90" s="21"/>
    </row>
    <row r="91" spans="1:18" s="12" customFormat="1" ht="15" x14ac:dyDescent="0.2">
      <c r="A91" s="19" t="s">
        <v>102</v>
      </c>
      <c r="N91" s="37" t="s">
        <v>101</v>
      </c>
      <c r="O91" s="37"/>
      <c r="P91" s="37"/>
    </row>
    <row r="92" spans="1:18" ht="15" x14ac:dyDescent="0.2">
      <c r="A92" s="20" t="s">
        <v>95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38" t="s">
        <v>96</v>
      </c>
      <c r="O92" s="38"/>
      <c r="P92" s="38"/>
    </row>
    <row r="93" spans="1:18" ht="15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1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</sheetData>
  <mergeCells count="15">
    <mergeCell ref="A8:P8"/>
    <mergeCell ref="A3:P3"/>
    <mergeCell ref="A4:P4"/>
    <mergeCell ref="A5:P5"/>
    <mergeCell ref="A6:P6"/>
    <mergeCell ref="A7:P7"/>
    <mergeCell ref="N91:P91"/>
    <mergeCell ref="N92:P92"/>
    <mergeCell ref="A89:J89"/>
    <mergeCell ref="A9:A10"/>
    <mergeCell ref="B9:B10"/>
    <mergeCell ref="C9:C10"/>
    <mergeCell ref="D9:P9"/>
    <mergeCell ref="A87:J87"/>
    <mergeCell ref="A88:J88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0001</vt:lpstr>
      <vt:lpstr>'0001'!Área_de_impresión</vt:lpstr>
      <vt:lpstr>'0001'!Títulos_a_imprimir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2024-06-18T18:30:13Z</cp:lastPrinted>
  <dcterms:created xsi:type="dcterms:W3CDTF">2022-09-16T14:51:44Z</dcterms:created>
  <dcterms:modified xsi:type="dcterms:W3CDTF">2024-07-03T13:42:06Z</dcterms:modified>
</cp:coreProperties>
</file>