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Diciembre\Planificación\"/>
    </mc:Choice>
  </mc:AlternateContent>
  <xr:revisionPtr revIDLastSave="0" documentId="13_ncr:1_{FD080507-8CC3-4628-B2B2-AD039911C7D4}" xr6:coauthVersionLast="47" xr6:coauthVersionMax="47" xr10:uidLastSave="{00000000-0000-0000-0000-000000000000}"/>
  <bookViews>
    <workbookView xWindow="-120" yWindow="-120" windowWidth="20730" windowHeight="11160" xr2:uid="{91D02523-C735-42CD-AAD7-D0A6160F4AF2}"/>
  </bookViews>
  <sheets>
    <sheet name="Segundo Semestre-2024" sheetId="1" r:id="rId1"/>
  </sheets>
  <definedNames>
    <definedName name="_xlnm.Print_Titles" localSheetId="0">'Segundo Semestre-2024'!$28:$28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 i="1" l="1"/>
  <c r="F25" i="1"/>
  <c r="I25" i="1" s="1"/>
  <c r="H30" i="1"/>
  <c r="H31" i="1"/>
  <c r="J31" i="1" s="1"/>
  <c r="G31" i="1"/>
  <c r="I31" i="1" s="1"/>
  <c r="H32" i="1"/>
  <c r="J32" i="1" s="1"/>
  <c r="I29" i="1"/>
  <c r="I30" i="1"/>
  <c r="I33" i="1"/>
  <c r="J29" i="1"/>
  <c r="J30" i="1"/>
  <c r="J33" i="1"/>
  <c r="H33" i="1"/>
  <c r="G33" i="1"/>
  <c r="F33" i="1"/>
  <c r="F31" i="1"/>
  <c r="E31" i="1"/>
  <c r="F30" i="1"/>
</calcChain>
</file>

<file path=xl/sharedStrings.xml><?xml version="1.0" encoding="utf-8"?>
<sst xmlns="http://schemas.openxmlformats.org/spreadsheetml/2006/main" count="81" uniqueCount="80">
  <si>
    <t>Informe de Evaluación Semestral de las Metas Físicas-Financieras</t>
  </si>
  <si>
    <t>Código</t>
  </si>
  <si>
    <t>Documento Relacionado</t>
  </si>
  <si>
    <t>Fecha Versión</t>
  </si>
  <si>
    <t>Versión</t>
  </si>
  <si>
    <t>DEC-FOR013</t>
  </si>
  <si>
    <t>I -Información Instituciónal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</si>
  <si>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</si>
  <si>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</si>
  <si>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</si>
  <si>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</si>
  <si>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</si>
  <si>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</si>
  <si>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</si>
  <si>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</si>
  <si>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</si>
  <si>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</si>
  <si>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</si>
  <si>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</si>
  <si>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</si>
  <si>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</si>
  <si>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</si>
  <si>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</si>
  <si>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</si>
  <si>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</si>
  <si>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</si>
  <si>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</si>
  <si>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</si>
  <si>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</si>
  <si>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</si>
  <si>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</si>
  <si>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</si>
  <si>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Poblacion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</si>
  <si>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</si>
  <si>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</si>
  <si>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</si>
  <si>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</si>
  <si>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</si>
  <si>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</si>
  <si>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</si>
  <si>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</si>
  <si>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</si>
  <si>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Ejecución Semestral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</si>
  <si>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</si>
  <si>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</si>
  <si>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</si>
  <si>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</si>
  <si>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</si>
  <si>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</si>
  <si>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</si>
  <si>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</si>
  <si>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</si>
  <si>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</si>
  <si>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</si>
  <si>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</si>
  <si>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</si>
  <si>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</si>
  <si>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</si>
  <si>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</si>
  <si>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</si>
  <si>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</si>
  <si>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</si>
  <si>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</si>
  <si>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</si>
  <si>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</si>
  <si>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</si>
  <si>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</si>
  <si>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</si>
  <si>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</si>
  <si>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</si>
  <si>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</si>
  <si>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</si>
  <si>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</si>
  <si>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</si>
  <si>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t>Lorena Valenzuela</t>
  </si>
  <si>
    <t>Directora de Planificación y Desarrollo</t>
  </si>
  <si>
    <t>Programación Semestral</t>
  </si>
  <si>
    <r>
      <t xml:space="preserve">Segundo semestre: 
Producto 6530:
</t>
    </r>
    <r>
      <rPr>
        <i/>
        <sz val="11"/>
        <color theme="1"/>
        <rFont val="Calibri"/>
        <family val="2"/>
        <scheme val="minor"/>
      </rPr>
      <t xml:space="preserve"> La desviación física es de un 9% mayor debido a que se contó con la participación de los centros educativos públicos y privados, con el apoyo del Ministerio de Educación, incentivando a la población a visitar la Feria del Libro, logrando un impacto positivo en la cantidad de asistentes totales. 
La desviación financiera se sitúa en un 15% por debajo de lo presupuestado, gracias al apoyo recibido a través de patrocinadores. Diversas instituciones colaboraron económicamente con el proyecto, aportando recursos adicionales que no estaban contemplados en el presupuesto inicial. Este respaldo permitió cubrir una parte significativa de los costos previstos, optimizando el uso de los fondos. Además, es importante mencionar que resta aproximadamente 900 mil pesos de balance de servicios prestados, cuya liquidación de fondos está programada para este año fiscal. 
</t>
    </r>
    <r>
      <rPr>
        <b/>
        <i/>
        <sz val="11"/>
        <color theme="1"/>
        <rFont val="Calibri"/>
        <family val="2"/>
        <scheme val="minor"/>
      </rPr>
      <t xml:space="preserve">Producto 5850:
</t>
    </r>
    <r>
      <rPr>
        <i/>
        <sz val="11"/>
        <color theme="1"/>
        <rFont val="Calibri"/>
        <family val="2"/>
        <scheme val="minor"/>
      </rPr>
      <t xml:space="preserve"> La desviación física alcanzó un 85% superior a lo programado, debido a una mayor asistencia de personas en comparación con las expectativas iniciales. Este incremento se atribuye, principalmente, al apoyo recibido por parte de diversas instituciones educativas, como escuelas y colegios, que participaron activamente en la actividad. Estas entidades movilizaron a un número significativo de estudiantes y docentes, superando ampliamente la cantidad de asistentes originalmente estimada, basada en el histórico de festivales anteriores realizados.</t>
    </r>
  </si>
  <si>
    <t>Se logró al 100% la entrega de premios con los fondos asignados 
Casi el 100% de personas recibieron formación en arte y áreas del quehacer cultural con los fondos asignados 
Se logró que el 100% de la población nacional y extranjera acceda a oferta literaria a través de eventos para el fomento de la lectura y la cultura</t>
  </si>
  <si>
    <t xml:space="preserve">Segundo Semestre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</si>
</sst>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25">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9" xfId="0" applyFont="1" applyBorder="1" applyAlignment="1">
      <alignment vertical="center"/>
    </xf>
    <xf numFmtId="0" fontId="2" fillId="0" borderId="19" xfId="0" applyFont="1" applyBorder="1"/>
    <xf numFmtId="0" fontId="12" fillId="0" borderId="0" xfId="0" applyFont="1" applyProtection="1">
      <protection locked="0"/>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13" fillId="0" borderId="20" xfId="0" applyFont="1" applyBorder="1" applyAlignment="1" applyProtection="1">
      <alignment horizontal="center" vertical="center" wrapText="1"/>
      <protection locked="0"/>
    </xf>
    <xf numFmtId="0" fontId="9" fillId="0" borderId="19" xfId="0" applyFont="1" applyBorder="1" applyAlignment="1">
      <alignment vertical="center" wrapText="1"/>
    </xf>
    <xf numFmtId="165" fontId="0" fillId="0" borderId="0" xfId="0" applyNumberFormat="1"/>
    <xf numFmtId="0" fontId="17" fillId="9" borderId="19" xfId="0" applyFont="1" applyFill="1" applyBorder="1" applyAlignment="1">
      <alignment horizontal="center" vertical="center" wrapText="1" readingOrder="1"/>
    </xf>
    <xf numFmtId="0" fontId="18" fillId="0" borderId="19" xfId="0" applyFont="1" applyBorder="1" applyAlignment="1" applyProtection="1">
      <alignment horizontal="center" vertical="top" wrapText="1"/>
      <protection locked="0"/>
    </xf>
    <xf numFmtId="0" fontId="18" fillId="0" borderId="19" xfId="0" applyFont="1" applyBorder="1" applyAlignment="1" applyProtection="1">
      <alignment horizontal="center" vertical="center" wrapText="1"/>
      <protection locked="0"/>
    </xf>
    <xf numFmtId="165" fontId="18" fillId="0" borderId="19" xfId="0" applyNumberFormat="1" applyFont="1" applyBorder="1" applyAlignment="1" applyProtection="1">
      <alignment horizontal="center" vertical="center" wrapText="1" readingOrder="1"/>
      <protection locked="0"/>
    </xf>
    <xf numFmtId="10" fontId="18" fillId="8" borderId="19" xfId="2" applyNumberFormat="1" applyFont="1" applyFill="1" applyBorder="1" applyAlignment="1" applyProtection="1">
      <alignment horizontal="center" vertical="center" wrapText="1" readingOrder="1"/>
      <protection locked="0"/>
    </xf>
    <xf numFmtId="167" fontId="18" fillId="8" borderId="19" xfId="0" applyNumberFormat="1" applyFont="1" applyFill="1" applyBorder="1" applyAlignment="1" applyProtection="1">
      <alignment horizontal="center" vertical="center" wrapText="1" readingOrder="1"/>
      <protection locked="0"/>
    </xf>
    <xf numFmtId="0" fontId="9" fillId="0" borderId="19"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11" fillId="0" borderId="24"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5" fillId="0" borderId="0" xfId="0" applyFont="1" applyAlignment="1" applyProtection="1">
      <alignment horizontal="center"/>
      <protection locked="0"/>
    </xf>
    <xf numFmtId="0" fontId="20" fillId="0" borderId="0" xfId="0" applyFont="1" applyAlignment="1">
      <alignment vertical="center" wrapText="1"/>
    </xf>
    <xf numFmtId="0" fontId="12" fillId="0" borderId="0" xfId="0" applyFont="1" applyAlignment="1" applyProtection="1">
      <alignment horizontal="center"/>
      <protection locked="0"/>
    </xf>
    <xf numFmtId="166" fontId="18" fillId="0" borderId="19" xfId="0" applyNumberFormat="1" applyFont="1" applyBorder="1" applyAlignment="1">
      <alignment horizontal="center" vertical="center" wrapText="1" readingOrder="1"/>
    </xf>
    <xf numFmtId="0" fontId="7" fillId="5" borderId="19" xfId="0" applyFont="1" applyFill="1" applyBorder="1" applyAlignment="1">
      <alignment horizontal="left" vertical="center"/>
    </xf>
    <xf numFmtId="0" fontId="8" fillId="6" borderId="23" xfId="0" applyFont="1" applyFill="1" applyBorder="1" applyAlignment="1">
      <alignment horizontal="left" vertical="center" wrapText="1"/>
    </xf>
    <xf numFmtId="39" fontId="12" fillId="0" borderId="19" xfId="1" applyNumberFormat="1" applyFont="1" applyFill="1" applyBorder="1" applyAlignment="1" applyProtection="1">
      <alignment horizontal="center" vertical="center" wrapText="1" readingOrder="1"/>
    </xf>
    <xf numFmtId="0" fontId="8" fillId="6" borderId="19" xfId="0" applyFont="1" applyFill="1" applyBorder="1" applyAlignment="1">
      <alignment horizontal="left" vertical="center"/>
    </xf>
    <xf numFmtId="0" fontId="11" fillId="0" borderId="19" xfId="0" applyFont="1" applyBorder="1" applyAlignment="1" applyProtection="1">
      <alignment horizontal="left" vertical="center" wrapText="1"/>
      <protection locked="0"/>
    </xf>
    <xf numFmtId="0" fontId="19" fillId="0" borderId="19" xfId="0" applyFont="1" applyBorder="1" applyAlignment="1" applyProtection="1">
      <alignment horizontal="left" vertical="center" wrapText="1"/>
      <protection locked="0"/>
    </xf>
    <xf numFmtId="0" fontId="2" fillId="0" borderId="20" xfId="0" applyFont="1" applyBorder="1" applyAlignment="1">
      <alignment horizontal="center"/>
    </xf>
    <xf numFmtId="0" fontId="2" fillId="0" borderId="22" xfId="0" applyFont="1" applyBorder="1" applyAlignment="1">
      <alignment horizontal="center"/>
    </xf>
    <xf numFmtId="0" fontId="16" fillId="9" borderId="19" xfId="0" applyFont="1" applyFill="1" applyBorder="1" applyAlignment="1">
      <alignment horizontal="center" vertical="center" wrapText="1" readingOrder="1"/>
    </xf>
    <xf numFmtId="0" fontId="12" fillId="7" borderId="19" xfId="0" applyFont="1" applyFill="1" applyBorder="1" applyAlignment="1">
      <alignment vertical="top" wrapText="1"/>
    </xf>
    <xf numFmtId="0" fontId="15" fillId="7" borderId="19" xfId="0" applyFont="1" applyFill="1" applyBorder="1" applyAlignment="1">
      <alignment vertical="top" wrapText="1"/>
    </xf>
    <xf numFmtId="39" fontId="12" fillId="0" borderId="20" xfId="1" applyNumberFormat="1" applyFont="1" applyFill="1" applyBorder="1" applyAlignment="1" applyProtection="1">
      <alignment horizontal="center" vertical="center" wrapText="1" readingOrder="1"/>
      <protection locked="0"/>
    </xf>
    <xf numFmtId="39" fontId="12" fillId="0" borderId="21" xfId="1" applyNumberFormat="1" applyFont="1" applyFill="1" applyBorder="1" applyAlignment="1" applyProtection="1">
      <alignment horizontal="center" vertical="center" wrapText="1" readingOrder="1"/>
      <protection locked="0"/>
    </xf>
    <xf numFmtId="39" fontId="12" fillId="0" borderId="22" xfId="1" applyNumberFormat="1" applyFont="1" applyFill="1" applyBorder="1" applyAlignment="1" applyProtection="1">
      <alignment horizontal="center" vertical="center" wrapText="1" readingOrder="1"/>
      <protection locked="0"/>
    </xf>
    <xf numFmtId="10" fontId="12" fillId="8" borderId="19" xfId="2" applyNumberFormat="1" applyFont="1" applyFill="1" applyBorder="1" applyAlignment="1" applyProtection="1">
      <alignment horizontal="center" vertical="center" wrapText="1" readingOrder="1"/>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15" fillId="7" borderId="19" xfId="0" applyFont="1" applyFill="1" applyBorder="1" applyAlignment="1">
      <alignment horizontal="center" vertical="center" wrapText="1" readingOrder="1"/>
    </xf>
    <xf numFmtId="0" fontId="13" fillId="0" borderId="19" xfId="0" applyFont="1" applyBorder="1" applyAlignment="1">
      <alignment horizontal="left" vertical="center" wrapText="1"/>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6" borderId="17" xfId="0" applyFont="1" applyFill="1" applyBorder="1" applyAlignment="1">
      <alignment horizontal="left" vertical="center"/>
    </xf>
    <xf numFmtId="0" fontId="8" fillId="6" borderId="0" xfId="0" applyFont="1" applyFill="1" applyAlignment="1">
      <alignment horizontal="left" vertical="center"/>
    </xf>
    <xf numFmtId="0" fontId="8" fillId="6" borderId="18" xfId="0" applyFont="1" applyFill="1" applyBorder="1" applyAlignment="1">
      <alignment horizontal="left" vertical="center"/>
    </xf>
    <xf numFmtId="49" fontId="10" fillId="0" borderId="19" xfId="0" quotePrefix="1" applyNumberFormat="1" applyFont="1" applyBorder="1" applyAlignment="1" applyProtection="1">
      <alignment horizontal="left" vertical="center" wrapText="1"/>
      <protection locked="0"/>
    </xf>
    <xf numFmtId="0" fontId="11" fillId="0" borderId="19" xfId="0" applyFont="1" applyBorder="1" applyAlignment="1" applyProtection="1">
      <alignment horizontal="left" vertical="center"/>
      <protection locked="0"/>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46863354-E1F0-4143-95F2-4BF40296A48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60960</xdr:rowOff>
    </xdr:from>
    <xdr:to>
      <xdr:col>0</xdr:col>
      <xdr:colOff>1871581</xdr:colOff>
      <xdr:row>2</xdr:row>
      <xdr:rowOff>152455</xdr:rowOff>
    </xdr:to>
    <xdr:pic>
      <xdr:nvPicPr>
        <xdr:cNvPr id="2" name="Imagen 1">
          <a:extLst>
            <a:ext uri="{FF2B5EF4-FFF2-40B4-BE49-F238E27FC236}">
              <a16:creationId xmlns:a16="http://schemas.microsoft.com/office/drawing/2014/main" id="{4388C5D7-FEF2-4B2C-9BC4-822ACE0D6800}"/>
            </a:ext>
          </a:extLst>
        </xdr:cNvPr>
        <xdr:cNvPicPr>
          <a:picLocks noChangeAspect="1"/>
        </xdr:cNvPicPr>
      </xdr:nvPicPr>
      <xdr:blipFill>
        <a:blip xmlns:r="http://schemas.openxmlformats.org/officeDocument/2006/relationships" r:embed="rId1"/>
        <a:stretch>
          <a:fillRect/>
        </a:stretch>
      </xdr:blipFill>
      <xdr:spPr>
        <a:xfrm>
          <a:off x="609600" y="60960"/>
          <a:ext cx="1261981" cy="64013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FF9994-1C34-4323-8DB8-A04B2CDFE3B6}" name="Tabla1" displayName="Tabla1" ref="A28:K33" totalsRowShown="0" headerRowDxfId="14" dataDxfId="12" headerRowBorderDxfId="13" tableBorderDxfId="11" totalsRowBorderDxfId="10">
  <tableColumns count="11">
    <tableColumn id="1" xr3:uid="{DD429CC9-4CAF-4A08-B11F-84A8FE594E03}" name="Producto" dataDxfId="9"/>
    <tableColumn id="2" xr3:uid="{3FE296BF-E95B-4CF0-AC1F-C1EF48AC247E}" name="Indicador" dataDxfId="8"/>
    <tableColumn id="3" xr3:uid="{C8DBBC3F-3255-40FF-BE85-F19C4F026554}" name="Física_x000a_(A)" dataDxfId="7"/>
    <tableColumn id="4" xr3:uid="{5F597883-F43E-4973-95DA-E2A4400024BC}" name="Financiera_x000a_(B)" dataDxfId="6"/>
    <tableColumn id="9" xr3:uid="{504B34CB-4295-490C-AF08-0E850360A084}" name="Física_x000a_(C)" dataDxfId="5"/>
    <tableColumn id="10" xr3:uid="{216E28EF-65D6-43BC-931D-573172C6333D}" name="Financiera_x000a_(D)" dataDxfId="4"/>
    <tableColumn id="5" xr3:uid="{2B7C455A-F7CD-47D4-8757-58A2EAAF6B62}" name="Física _x000a_(E)" dataDxfId="3"/>
    <tableColumn id="6" xr3:uid="{C41CF16E-A3AB-4711-AF4D-0134C3DD1357}" name="Financiera _x000a_ (F)" dataDxfId="2"/>
    <tableColumn id="7" xr3:uid="{2BA2ADB1-E312-4213-9C4A-C2FB999C6CD7}" name="Física _x000a_(%)_x000a_ G=E/C" dataDxfId="1">
      <calculatedColumnFormula>IF(G29&gt;0,G29/Tabla1[[#This Row],[Física
(C)]],0)</calculatedColumnFormula>
    </tableColumn>
    <tableColumn id="8" xr3:uid="{94F20A10-8F68-4D67-BEB8-E71819B2ECE8}" name="Financiero _x000a_(%) _x000a_H=F/D" dataDxfId="0">
      <calculatedColumnFormula>IF(H29&gt;0,H29/Tabla1[[#This Row],[Financiera
(D)]],0)</calculatedColumnFormula>
    </tableColumn>
    <tableColumn id="11" xr3:uid="{69010688-246A-4E0F-A417-E73704DB8131}"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F02DE-17AC-41F2-8792-90ECAD785C47}">
  <sheetPr>
    <pageSetUpPr fitToPage="1"/>
  </sheetPr>
  <dimension ref="A1:M45"/>
  <sheetViews>
    <sheetView tabSelected="1" zoomScaleNormal="100" zoomScaleSheetLayoutView="100" workbookViewId="0">
      <selection activeCell="E49" sqref="E49"/>
    </sheetView>
  </sheetViews>
  <sheetFormatPr baseColWidth="10" defaultColWidth="11.42578125" defaultRowHeight="15" x14ac:dyDescent="0.25"/>
  <cols>
    <col min="1" max="1" width="35.28515625" style="11" customWidth="1"/>
    <col min="2" max="2" width="32.5703125" style="11" bestFit="1" customWidth="1"/>
    <col min="3" max="6" width="12.7109375" style="11" customWidth="1"/>
    <col min="7" max="7" width="15.7109375" style="11" customWidth="1"/>
    <col min="8" max="8" width="18.7109375" style="11" customWidth="1"/>
    <col min="9" max="9" width="12.7109375" style="11" customWidth="1"/>
    <col min="10" max="10" width="38.28515625" style="11" customWidth="1"/>
    <col min="11" max="11" width="7" style="11" hidden="1" customWidth="1"/>
    <col min="13" max="13" width="13.42578125" bestFit="1" customWidth="1"/>
  </cols>
  <sheetData>
    <row r="1" spans="1:11" ht="21.75" thickBot="1" x14ac:dyDescent="0.3">
      <c r="A1" s="1"/>
      <c r="B1" s="63" t="s">
        <v>0</v>
      </c>
      <c r="C1" s="64"/>
      <c r="D1" s="64"/>
      <c r="E1" s="64"/>
      <c r="F1" s="64"/>
      <c r="G1" s="64"/>
      <c r="H1" s="64"/>
      <c r="I1" s="64"/>
      <c r="J1" s="65"/>
      <c r="K1" s="2"/>
    </row>
    <row r="2" spans="1:11" ht="21.75" thickBot="1" x14ac:dyDescent="0.3">
      <c r="A2" s="3"/>
      <c r="B2" s="66" t="s">
        <v>1</v>
      </c>
      <c r="C2" s="67"/>
      <c r="D2" s="66" t="s">
        <v>2</v>
      </c>
      <c r="E2" s="67"/>
      <c r="F2" s="67"/>
      <c r="G2" s="67"/>
      <c r="H2" s="68"/>
      <c r="I2" s="4" t="s">
        <v>3</v>
      </c>
      <c r="J2" s="5" t="s">
        <v>4</v>
      </c>
      <c r="K2" s="2"/>
    </row>
    <row r="3" spans="1:11" ht="21.75" thickBot="1" x14ac:dyDescent="0.3">
      <c r="A3" s="6"/>
      <c r="B3" s="69" t="s">
        <v>5</v>
      </c>
      <c r="C3" s="70"/>
      <c r="D3" s="69"/>
      <c r="E3" s="70"/>
      <c r="F3" s="70"/>
      <c r="G3" s="70"/>
      <c r="H3" s="71"/>
      <c r="I3" s="7"/>
      <c r="J3" s="8"/>
      <c r="K3" s="2"/>
    </row>
    <row r="4" spans="1:11" x14ac:dyDescent="0.25">
      <c r="A4" s="59"/>
      <c r="B4" s="60"/>
      <c r="C4" s="60"/>
      <c r="D4" s="61"/>
      <c r="E4" s="61"/>
      <c r="F4" s="61"/>
      <c r="G4" s="61"/>
      <c r="H4" s="61"/>
      <c r="I4" s="60"/>
      <c r="J4" s="62"/>
      <c r="K4" s="2"/>
    </row>
    <row r="5" spans="1:11" ht="3" customHeight="1" x14ac:dyDescent="0.25">
      <c r="A5" s="51"/>
      <c r="B5" s="52"/>
      <c r="C5" s="52"/>
      <c r="D5" s="52"/>
      <c r="E5" s="52"/>
      <c r="F5" s="52"/>
      <c r="G5" s="52"/>
      <c r="H5" s="52"/>
      <c r="I5" s="52"/>
      <c r="J5" s="53"/>
      <c r="K5" s="2"/>
    </row>
    <row r="6" spans="1:11" ht="15.75" x14ac:dyDescent="0.25">
      <c r="A6" s="46" t="s">
        <v>6</v>
      </c>
      <c r="B6" s="47"/>
      <c r="C6" s="47"/>
      <c r="D6" s="47"/>
      <c r="E6" s="47"/>
      <c r="F6" s="47"/>
      <c r="G6" s="47"/>
      <c r="H6" s="47"/>
      <c r="I6" s="47"/>
      <c r="J6" s="48"/>
      <c r="K6" s="2"/>
    </row>
    <row r="7" spans="1:11" ht="15.75" x14ac:dyDescent="0.25">
      <c r="A7" s="54" t="s">
        <v>7</v>
      </c>
      <c r="B7" s="55"/>
      <c r="C7" s="55"/>
      <c r="D7" s="55"/>
      <c r="E7" s="55"/>
      <c r="F7" s="55"/>
      <c r="G7" s="55"/>
      <c r="H7" s="55"/>
      <c r="I7" s="55"/>
      <c r="J7" s="56"/>
      <c r="K7" s="2"/>
    </row>
    <row r="8" spans="1:11" x14ac:dyDescent="0.25">
      <c r="A8" s="9" t="s">
        <v>8</v>
      </c>
      <c r="B8" s="57" t="s">
        <v>9</v>
      </c>
      <c r="C8" s="57"/>
      <c r="D8" s="57"/>
      <c r="E8" s="57"/>
      <c r="F8" s="57"/>
      <c r="G8" s="57"/>
      <c r="H8" s="57"/>
      <c r="I8" s="57"/>
      <c r="J8" s="57"/>
      <c r="K8" s="2"/>
    </row>
    <row r="9" spans="1:11" ht="15" customHeight="1" x14ac:dyDescent="0.25">
      <c r="A9" s="10" t="s">
        <v>10</v>
      </c>
      <c r="B9" s="57" t="s">
        <v>11</v>
      </c>
      <c r="C9" s="57"/>
      <c r="D9" s="57"/>
      <c r="E9" s="57"/>
      <c r="F9" s="57"/>
      <c r="G9" s="57"/>
      <c r="H9" s="57"/>
      <c r="I9" s="57"/>
      <c r="J9" s="57"/>
      <c r="K9" s="2"/>
    </row>
    <row r="10" spans="1:11" x14ac:dyDescent="0.25">
      <c r="A10" s="10" t="s">
        <v>12</v>
      </c>
      <c r="B10" s="57" t="s">
        <v>13</v>
      </c>
      <c r="C10" s="57"/>
      <c r="D10" s="57"/>
      <c r="E10" s="57"/>
      <c r="F10" s="57"/>
      <c r="G10" s="57"/>
      <c r="H10" s="57"/>
      <c r="I10" s="57"/>
      <c r="J10" s="57"/>
      <c r="K10" s="2"/>
    </row>
    <row r="11" spans="1:11" ht="54.6" customHeight="1" x14ac:dyDescent="0.25">
      <c r="A11" s="9" t="s">
        <v>14</v>
      </c>
      <c r="B11" s="35" t="s">
        <v>15</v>
      </c>
      <c r="C11" s="58"/>
      <c r="D11" s="58"/>
      <c r="E11" s="58"/>
      <c r="F11" s="58"/>
      <c r="G11" s="58"/>
      <c r="H11" s="58"/>
      <c r="I11" s="58"/>
      <c r="J11" s="58"/>
    </row>
    <row r="12" spans="1:11" ht="36" customHeight="1" x14ac:dyDescent="0.25">
      <c r="A12" s="9" t="s">
        <v>16</v>
      </c>
      <c r="B12" s="35" t="s">
        <v>17</v>
      </c>
      <c r="C12" s="58"/>
      <c r="D12" s="58"/>
      <c r="E12" s="58"/>
      <c r="F12" s="58"/>
      <c r="G12" s="58"/>
      <c r="H12" s="58"/>
      <c r="I12" s="58"/>
      <c r="J12" s="58"/>
    </row>
    <row r="13" spans="1:11" ht="15.75" x14ac:dyDescent="0.25">
      <c r="A13" s="46" t="s">
        <v>18</v>
      </c>
      <c r="B13" s="47"/>
      <c r="C13" s="47"/>
      <c r="D13" s="47"/>
      <c r="E13" s="47"/>
      <c r="F13" s="47"/>
      <c r="G13" s="47"/>
      <c r="H13" s="47"/>
      <c r="I13" s="47"/>
      <c r="J13" s="48"/>
    </row>
    <row r="14" spans="1:11" ht="24.75" customHeight="1" x14ac:dyDescent="0.25">
      <c r="A14" s="9" t="s">
        <v>19</v>
      </c>
      <c r="B14" s="12">
        <v>2</v>
      </c>
      <c r="C14" s="50" t="s">
        <v>20</v>
      </c>
      <c r="D14" s="50"/>
      <c r="E14" s="50"/>
      <c r="F14" s="50"/>
      <c r="G14" s="50"/>
      <c r="H14" s="50"/>
      <c r="I14" s="50"/>
      <c r="J14" s="50"/>
    </row>
    <row r="15" spans="1:11" ht="37.9" customHeight="1" x14ac:dyDescent="0.25">
      <c r="A15" s="9" t="s">
        <v>21</v>
      </c>
      <c r="B15" s="13">
        <v>2.6</v>
      </c>
      <c r="C15" s="50" t="s">
        <v>22</v>
      </c>
      <c r="D15" s="50"/>
      <c r="E15" s="50"/>
      <c r="F15" s="50"/>
      <c r="G15" s="50"/>
      <c r="H15" s="50"/>
      <c r="I15" s="50"/>
      <c r="J15" s="50"/>
    </row>
    <row r="16" spans="1:11" ht="28.5" customHeight="1" x14ac:dyDescent="0.25">
      <c r="A16" s="9" t="s">
        <v>23</v>
      </c>
      <c r="B16" s="14" t="s">
        <v>24</v>
      </c>
      <c r="C16" s="50" t="s">
        <v>25</v>
      </c>
      <c r="D16" s="50"/>
      <c r="E16" s="50"/>
      <c r="F16" s="50"/>
      <c r="G16" s="50"/>
      <c r="H16" s="50"/>
      <c r="I16" s="50"/>
      <c r="J16" s="50"/>
    </row>
    <row r="17" spans="1:13" ht="15.75" x14ac:dyDescent="0.25">
      <c r="A17" s="46" t="s">
        <v>26</v>
      </c>
      <c r="B17" s="47"/>
      <c r="C17" s="47"/>
      <c r="D17" s="47"/>
      <c r="E17" s="47"/>
      <c r="F17" s="47"/>
      <c r="G17" s="47"/>
      <c r="H17" s="47"/>
      <c r="I17" s="47"/>
      <c r="J17" s="48"/>
    </row>
    <row r="18" spans="1:13" ht="29.25" customHeight="1" x14ac:dyDescent="0.25">
      <c r="A18" s="9" t="s">
        <v>27</v>
      </c>
      <c r="B18" s="35" t="s">
        <v>28</v>
      </c>
      <c r="C18" s="35"/>
      <c r="D18" s="35"/>
      <c r="E18" s="35"/>
      <c r="F18" s="35"/>
      <c r="G18" s="35"/>
      <c r="H18" s="35"/>
      <c r="I18" s="35"/>
      <c r="J18" s="35"/>
    </row>
    <row r="19" spans="1:13" ht="31.15" customHeight="1" x14ac:dyDescent="0.25">
      <c r="A19" s="15" t="s">
        <v>29</v>
      </c>
      <c r="B19" s="35" t="s">
        <v>30</v>
      </c>
      <c r="C19" s="35"/>
      <c r="D19" s="35"/>
      <c r="E19" s="35"/>
      <c r="F19" s="35"/>
      <c r="G19" s="35"/>
      <c r="H19" s="35"/>
      <c r="I19" s="35"/>
      <c r="J19" s="35"/>
    </row>
    <row r="20" spans="1:13" ht="65.45" customHeight="1" x14ac:dyDescent="0.25">
      <c r="A20" s="15" t="s">
        <v>31</v>
      </c>
      <c r="B20" s="35" t="s">
        <v>32</v>
      </c>
      <c r="C20" s="35"/>
      <c r="D20" s="35"/>
      <c r="E20" s="35"/>
      <c r="F20" s="35"/>
      <c r="G20" s="35"/>
      <c r="H20" s="35"/>
      <c r="I20" s="35"/>
      <c r="J20" s="35"/>
    </row>
    <row r="21" spans="1:13" x14ac:dyDescent="0.25">
      <c r="A21" s="15" t="s">
        <v>33</v>
      </c>
      <c r="B21" s="35"/>
      <c r="C21" s="35"/>
      <c r="D21" s="35"/>
      <c r="E21" s="35"/>
      <c r="F21" s="35"/>
      <c r="G21" s="35"/>
      <c r="H21" s="35"/>
      <c r="I21" s="35"/>
      <c r="J21" s="35"/>
      <c r="K21" s="2"/>
    </row>
    <row r="22" spans="1:13" ht="15.75" x14ac:dyDescent="0.25">
      <c r="A22" s="31" t="s">
        <v>34</v>
      </c>
      <c r="B22" s="31"/>
      <c r="C22" s="31"/>
      <c r="D22" s="31"/>
      <c r="E22" s="31"/>
      <c r="F22" s="31"/>
      <c r="G22" s="31"/>
      <c r="H22" s="31"/>
      <c r="I22" s="31"/>
      <c r="J22" s="31"/>
    </row>
    <row r="23" spans="1:13" ht="15.75" x14ac:dyDescent="0.25">
      <c r="A23" s="34" t="s">
        <v>35</v>
      </c>
      <c r="B23" s="34"/>
      <c r="C23" s="34"/>
      <c r="D23" s="34"/>
      <c r="E23" s="34"/>
      <c r="F23" s="34"/>
      <c r="G23" s="34"/>
      <c r="H23" s="34"/>
      <c r="I23" s="34"/>
      <c r="J23" s="34"/>
      <c r="K23" s="2"/>
    </row>
    <row r="24" spans="1:13" ht="15" customHeight="1" x14ac:dyDescent="0.25">
      <c r="A24" s="49" t="s">
        <v>36</v>
      </c>
      <c r="B24" s="49"/>
      <c r="C24" s="49" t="s">
        <v>37</v>
      </c>
      <c r="D24" s="49"/>
      <c r="E24" s="49"/>
      <c r="F24" s="49" t="s">
        <v>38</v>
      </c>
      <c r="G24" s="49"/>
      <c r="H24" s="49"/>
      <c r="I24" s="49" t="s">
        <v>39</v>
      </c>
      <c r="J24" s="49"/>
    </row>
    <row r="25" spans="1:13" x14ac:dyDescent="0.25">
      <c r="A25" s="33">
        <v>415591632</v>
      </c>
      <c r="B25" s="33"/>
      <c r="C25" s="33">
        <v>516051959</v>
      </c>
      <c r="D25" s="33"/>
      <c r="E25" s="33"/>
      <c r="F25" s="42">
        <f>+SUM(Tabla1[Financiera 
 (F)])</f>
        <v>276515728.89999998</v>
      </c>
      <c r="G25" s="43"/>
      <c r="H25" s="44"/>
      <c r="I25" s="45">
        <f>IF(F25&gt;0,F25/C25,0)</f>
        <v>0.53582923982272879</v>
      </c>
      <c r="J25" s="45"/>
      <c r="M25" s="16"/>
    </row>
    <row r="26" spans="1:13" ht="15.75" x14ac:dyDescent="0.25">
      <c r="A26" s="34" t="s">
        <v>40</v>
      </c>
      <c r="B26" s="34"/>
      <c r="C26" s="34"/>
      <c r="D26" s="34"/>
      <c r="E26" s="34"/>
      <c r="F26" s="34"/>
      <c r="G26" s="34"/>
      <c r="H26" s="34"/>
      <c r="I26" s="34"/>
      <c r="J26" s="34"/>
      <c r="K26" s="2"/>
    </row>
    <row r="27" spans="1:13" x14ac:dyDescent="0.25">
      <c r="A27" s="37" t="s">
        <v>79</v>
      </c>
      <c r="B27" s="38"/>
      <c r="C27" s="39" t="s">
        <v>41</v>
      </c>
      <c r="D27" s="40"/>
      <c r="E27" s="39" t="s">
        <v>76</v>
      </c>
      <c r="F27" s="41"/>
      <c r="G27" s="39" t="s">
        <v>42</v>
      </c>
      <c r="H27" s="39"/>
      <c r="I27" s="39" t="s">
        <v>43</v>
      </c>
      <c r="J27" s="40"/>
    </row>
    <row r="28" spans="1:13" ht="40.9" customHeight="1" x14ac:dyDescent="0.25">
      <c r="A28" s="17" t="s">
        <v>44</v>
      </c>
      <c r="B28" s="17" t="s">
        <v>45</v>
      </c>
      <c r="C28" s="17" t="s">
        <v>46</v>
      </c>
      <c r="D28" s="17" t="s">
        <v>47</v>
      </c>
      <c r="E28" s="17" t="s">
        <v>48</v>
      </c>
      <c r="F28" s="17" t="s">
        <v>49</v>
      </c>
      <c r="G28" s="17" t="s">
        <v>50</v>
      </c>
      <c r="H28" s="17" t="s">
        <v>51</v>
      </c>
      <c r="I28" s="17" t="s">
        <v>52</v>
      </c>
      <c r="J28" s="17" t="s">
        <v>53</v>
      </c>
      <c r="K28" t="s">
        <v>54</v>
      </c>
      <c r="M28" s="16"/>
    </row>
    <row r="29" spans="1:13" ht="34.9" customHeight="1" x14ac:dyDescent="0.25">
      <c r="A29" s="18" t="s">
        <v>55</v>
      </c>
      <c r="B29" s="19" t="s">
        <v>56</v>
      </c>
      <c r="C29" s="30">
        <v>8</v>
      </c>
      <c r="D29" s="30">
        <v>2000000</v>
      </c>
      <c r="E29" s="20">
        <v>0</v>
      </c>
      <c r="F29" s="20">
        <v>0</v>
      </c>
      <c r="G29" s="20">
        <v>0</v>
      </c>
      <c r="H29" s="20">
        <v>0</v>
      </c>
      <c r="I29" s="21">
        <f>IF(G29&gt;0,G29/Tabla1[[#This Row],[Física
(C)]],0)</f>
        <v>0</v>
      </c>
      <c r="J29" s="22">
        <f>IF(H29&gt;0,H29/Tabla1[[#This Row],[Financiera
(D)]],0)</f>
        <v>0</v>
      </c>
      <c r="K29"/>
    </row>
    <row r="30" spans="1:13" ht="39.6" customHeight="1" x14ac:dyDescent="0.25">
      <c r="A30" s="18" t="s">
        <v>57</v>
      </c>
      <c r="B30" s="19" t="s">
        <v>58</v>
      </c>
      <c r="C30" s="30">
        <v>18</v>
      </c>
      <c r="D30" s="30">
        <v>5405000</v>
      </c>
      <c r="E30" s="20">
        <v>10</v>
      </c>
      <c r="F30" s="20">
        <f>14550000+1200000</f>
        <v>15750000</v>
      </c>
      <c r="G30" s="20">
        <v>10</v>
      </c>
      <c r="H30" s="20">
        <f>15075000+1000000</f>
        <v>16075000</v>
      </c>
      <c r="I30" s="21">
        <f>IF(G30&gt;0,G30/Tabla1[[#This Row],[Física
(C)]],0)</f>
        <v>1</v>
      </c>
      <c r="J30" s="22">
        <f>IF(H30&gt;0,H30/Tabla1[[#This Row],[Financiera
(D)]],0)</f>
        <v>1.0206349206349206</v>
      </c>
      <c r="K30"/>
    </row>
    <row r="31" spans="1:13" ht="33.6" customHeight="1" x14ac:dyDescent="0.25">
      <c r="A31" s="18" t="s">
        <v>59</v>
      </c>
      <c r="B31" s="19" t="s">
        <v>60</v>
      </c>
      <c r="C31" s="30">
        <v>10000</v>
      </c>
      <c r="D31" s="30">
        <v>5900000</v>
      </c>
      <c r="E31" s="20">
        <f>1500+1600</f>
        <v>3100</v>
      </c>
      <c r="F31" s="20">
        <f>1385000+800000</f>
        <v>2185000</v>
      </c>
      <c r="G31" s="20">
        <f>1550+1490</f>
        <v>3040</v>
      </c>
      <c r="H31" s="20">
        <f>719975+1559519.7</f>
        <v>2279494.7000000002</v>
      </c>
      <c r="I31" s="21">
        <f>IF(G31&gt;0,G31/Tabla1[[#This Row],[Física
(C)]],0)</f>
        <v>0.98064516129032253</v>
      </c>
      <c r="J31" s="22">
        <f>IF(H31&gt;0,H31/Tabla1[[#This Row],[Financiera
(D)]],0)</f>
        <v>1.0432470022883296</v>
      </c>
      <c r="K31"/>
    </row>
    <row r="32" spans="1:13" ht="51.6" customHeight="1" x14ac:dyDescent="0.25">
      <c r="A32" s="18" t="s">
        <v>61</v>
      </c>
      <c r="B32" s="19" t="s">
        <v>62</v>
      </c>
      <c r="C32" s="30">
        <v>200000</v>
      </c>
      <c r="D32" s="30">
        <v>180000000</v>
      </c>
      <c r="E32" s="20">
        <v>190000</v>
      </c>
      <c r="F32" s="20">
        <v>171187112.69</v>
      </c>
      <c r="G32" s="20">
        <v>207326</v>
      </c>
      <c r="H32" s="20">
        <f>8524849.31+146223350.16</f>
        <v>154748199.47</v>
      </c>
      <c r="I32" s="21">
        <f>IF(G32&gt;0,G32/Tabla1[[#This Row],[Física
(C)]],0)</f>
        <v>1.0911894736842105</v>
      </c>
      <c r="J32" s="22">
        <f>IF(H32&gt;0,H32/Tabla1[[#This Row],[Financiera
(D)]],0)</f>
        <v>0.90397108192502218</v>
      </c>
      <c r="K32"/>
    </row>
    <row r="33" spans="1:11" ht="73.150000000000006" customHeight="1" x14ac:dyDescent="0.25">
      <c r="A33" s="18" t="s">
        <v>63</v>
      </c>
      <c r="B33" s="19" t="s">
        <v>62</v>
      </c>
      <c r="C33" s="30">
        <v>28378</v>
      </c>
      <c r="D33" s="30">
        <v>220500000</v>
      </c>
      <c r="E33" s="20">
        <v>6100</v>
      </c>
      <c r="F33" s="20">
        <f>60000000+44000000</f>
        <v>104000000</v>
      </c>
      <c r="G33" s="20">
        <f>11097+200</f>
        <v>11297</v>
      </c>
      <c r="H33" s="20">
        <f>66357801.3+ 37055233.43</f>
        <v>103413034.72999999</v>
      </c>
      <c r="I33" s="21">
        <f>IF(G33&gt;0,G33/Tabla1[[#This Row],[Física
(C)]],0)</f>
        <v>1.8519672131147542</v>
      </c>
      <c r="J33" s="22">
        <f>IF(H33&gt;0,H33/Tabla1[[#This Row],[Financiera
(D)]],0)</f>
        <v>0.99435610317307677</v>
      </c>
      <c r="K33"/>
    </row>
    <row r="34" spans="1:11" ht="15.75" x14ac:dyDescent="0.25">
      <c r="A34" s="31" t="s">
        <v>64</v>
      </c>
      <c r="B34" s="31"/>
      <c r="C34" s="31"/>
      <c r="D34" s="31"/>
      <c r="E34" s="31"/>
      <c r="F34" s="31"/>
      <c r="G34" s="31"/>
      <c r="H34" s="31"/>
      <c r="I34" s="31"/>
      <c r="J34" s="31"/>
    </row>
    <row r="35" spans="1:11" ht="15.75" x14ac:dyDescent="0.25">
      <c r="A35" s="34" t="s">
        <v>65</v>
      </c>
      <c r="B35" s="34"/>
      <c r="C35" s="34"/>
      <c r="D35" s="34"/>
      <c r="E35" s="34"/>
      <c r="F35" s="34"/>
      <c r="G35" s="34"/>
      <c r="H35" s="34"/>
      <c r="I35" s="34"/>
      <c r="J35" s="34"/>
      <c r="K35" s="2"/>
    </row>
    <row r="36" spans="1:11" ht="73.150000000000006" customHeight="1" x14ac:dyDescent="0.25">
      <c r="A36" s="23" t="s">
        <v>66</v>
      </c>
      <c r="B36" s="35" t="s">
        <v>67</v>
      </c>
      <c r="C36" s="35"/>
      <c r="D36" s="35"/>
      <c r="E36" s="35"/>
      <c r="F36" s="35"/>
      <c r="G36" s="35"/>
      <c r="H36" s="35"/>
      <c r="I36" s="35"/>
      <c r="J36" s="35"/>
    </row>
    <row r="37" spans="1:11" ht="89.25" customHeight="1" x14ac:dyDescent="0.25">
      <c r="A37" s="23" t="s">
        <v>68</v>
      </c>
      <c r="B37" s="35" t="s">
        <v>69</v>
      </c>
      <c r="C37" s="35"/>
      <c r="D37" s="35"/>
      <c r="E37" s="35"/>
      <c r="F37" s="35"/>
      <c r="G37" s="35"/>
      <c r="H37" s="35"/>
      <c r="I37" s="35"/>
      <c r="J37" s="35"/>
    </row>
    <row r="38" spans="1:11" ht="51.6" customHeight="1" x14ac:dyDescent="0.25">
      <c r="A38" s="24" t="s">
        <v>70</v>
      </c>
      <c r="B38" s="35" t="s">
        <v>78</v>
      </c>
      <c r="C38" s="35"/>
      <c r="D38" s="35"/>
      <c r="E38" s="35"/>
      <c r="F38" s="35"/>
      <c r="G38" s="35"/>
      <c r="H38" s="35"/>
      <c r="I38" s="35"/>
      <c r="J38" s="35"/>
    </row>
    <row r="39" spans="1:11" ht="265.89999999999998" customHeight="1" x14ac:dyDescent="0.25">
      <c r="A39" s="23" t="s">
        <v>71</v>
      </c>
      <c r="B39" s="36" t="s">
        <v>77</v>
      </c>
      <c r="C39" s="35"/>
      <c r="D39" s="35"/>
      <c r="E39" s="35"/>
      <c r="F39" s="35"/>
      <c r="G39" s="35"/>
      <c r="H39" s="35"/>
      <c r="I39" s="35"/>
      <c r="J39" s="35"/>
    </row>
    <row r="40" spans="1:11" ht="15.75" x14ac:dyDescent="0.25">
      <c r="A40" s="31" t="s">
        <v>72</v>
      </c>
      <c r="B40" s="31"/>
      <c r="C40" s="31"/>
      <c r="D40" s="31"/>
      <c r="E40" s="31"/>
      <c r="F40" s="31"/>
      <c r="G40" s="31"/>
      <c r="H40" s="31"/>
      <c r="I40" s="31"/>
      <c r="J40" s="31"/>
    </row>
    <row r="41" spans="1:11" ht="15.75" x14ac:dyDescent="0.25">
      <c r="A41" s="32" t="s">
        <v>73</v>
      </c>
      <c r="B41" s="32"/>
      <c r="C41" s="32"/>
      <c r="D41" s="32"/>
      <c r="E41" s="32"/>
      <c r="F41" s="32"/>
      <c r="G41" s="32"/>
      <c r="H41" s="32"/>
      <c r="I41" s="32"/>
      <c r="J41" s="32"/>
      <c r="K41" s="2"/>
    </row>
    <row r="42" spans="1:11" ht="37.9" customHeight="1" x14ac:dyDescent="0.25">
      <c r="A42" s="25"/>
      <c r="B42" s="26"/>
      <c r="C42" s="26"/>
      <c r="D42" s="26"/>
      <c r="E42" s="26"/>
      <c r="F42" s="26"/>
      <c r="G42" s="26"/>
      <c r="H42" s="26"/>
      <c r="I42" s="26"/>
      <c r="J42" s="26"/>
    </row>
    <row r="43" spans="1:11" ht="21" customHeight="1" x14ac:dyDescent="0.25">
      <c r="A43" s="27" t="s">
        <v>74</v>
      </c>
      <c r="B43" s="28"/>
      <c r="C43" s="28"/>
      <c r="D43" s="28"/>
      <c r="E43" s="28"/>
      <c r="F43" s="28"/>
      <c r="G43" s="28"/>
      <c r="H43" s="28"/>
      <c r="I43" s="28"/>
      <c r="J43" s="28"/>
    </row>
    <row r="44" spans="1:11" ht="23.45" customHeight="1" x14ac:dyDescent="0.25">
      <c r="A44" s="29" t="s">
        <v>75</v>
      </c>
    </row>
    <row r="45" spans="1:11" ht="26.45" customHeight="1" x14ac:dyDescent="0.25"/>
  </sheetData>
  <mergeCells count="47">
    <mergeCell ref="A4:J4"/>
    <mergeCell ref="B1:J1"/>
    <mergeCell ref="B2:C2"/>
    <mergeCell ref="D2:H2"/>
    <mergeCell ref="B3:C3"/>
    <mergeCell ref="D3:H3"/>
    <mergeCell ref="C16:J16"/>
    <mergeCell ref="A5:J5"/>
    <mergeCell ref="A6:J6"/>
    <mergeCell ref="A7:J7"/>
    <mergeCell ref="B8:J8"/>
    <mergeCell ref="B9:J9"/>
    <mergeCell ref="B10:J10"/>
    <mergeCell ref="B11:J11"/>
    <mergeCell ref="B12:J12"/>
    <mergeCell ref="A13:J13"/>
    <mergeCell ref="C14:J14"/>
    <mergeCell ref="C15:J15"/>
    <mergeCell ref="F25:H25"/>
    <mergeCell ref="I25:J25"/>
    <mergeCell ref="A17:J17"/>
    <mergeCell ref="B18:J18"/>
    <mergeCell ref="B19:J19"/>
    <mergeCell ref="B20:J20"/>
    <mergeCell ref="B21:J21"/>
    <mergeCell ref="A22:J22"/>
    <mergeCell ref="A23:J23"/>
    <mergeCell ref="A24:B24"/>
    <mergeCell ref="C24:E24"/>
    <mergeCell ref="F24:H24"/>
    <mergeCell ref="I24:J24"/>
    <mergeCell ref="A40:J40"/>
    <mergeCell ref="A41:J41"/>
    <mergeCell ref="A25:B25"/>
    <mergeCell ref="A34:J34"/>
    <mergeCell ref="A35:J35"/>
    <mergeCell ref="B36:J36"/>
    <mergeCell ref="B37:J37"/>
    <mergeCell ref="B38:J38"/>
    <mergeCell ref="B39:J39"/>
    <mergeCell ref="A26:J26"/>
    <mergeCell ref="A27:B27"/>
    <mergeCell ref="C27:D27"/>
    <mergeCell ref="E27:F27"/>
    <mergeCell ref="G27:H27"/>
    <mergeCell ref="I27:J27"/>
    <mergeCell ref="C25:E25"/>
  </mergeCells>
  <dataValidations count="16">
    <dataValidation allowBlank="1" showInputMessage="1" showErrorMessage="1" prompt="Monto ejecutado en el trimestre" sqref="H28" xr:uid="{C9729499-D244-4934-9375-0A1912E1EA0E}"/>
    <dataValidation allowBlank="1" showInputMessage="1" showErrorMessage="1" prompt="Meta alcanzada en el trimestre" sqref="G28" xr:uid="{8974DAA2-0CCA-438A-99BF-C3AE63B43EDD}"/>
    <dataValidation allowBlank="1" showInputMessage="1" showErrorMessage="1" prompt="Monto presupuestado para el producto" sqref="F28 D28 E29:H33" xr:uid="{D467A0DB-7457-4133-A287-E5F32639E636}"/>
    <dataValidation allowBlank="1" showInputMessage="1" showErrorMessage="1" prompt="Meta anual del indicador" sqref="E28 C28:C33 D29:D33" xr:uid="{01203807-0B83-41B3-9D38-20FC92195A00}"/>
    <dataValidation allowBlank="1" showInputMessage="1" showErrorMessage="1" prompt="Nombre del indicador" sqref="B28:B33" xr:uid="{E79F1EB4-358B-402E-906B-F7903109D8E5}"/>
    <dataValidation allowBlank="1" showInputMessage="1" showErrorMessage="1" prompt="Nombre de cada producto" sqref="A28:A33" xr:uid="{0367D387-7326-4B1F-AD40-A38207D24E37}"/>
    <dataValidation allowBlank="1" showInputMessage="1" showErrorMessage="1" prompt="¿En qué consiste el programa?" sqref="B19:J19" xr:uid="{A787A968-C26F-4612-9270-BB8D4FC631F6}"/>
    <dataValidation allowBlank="1" showInputMessage="1" showErrorMessage="1" prompt="Presupuesto del programa" sqref="F25 A25:C25" xr:uid="{E5CA3EC7-2327-4C27-925F-0EE6B526E172}"/>
    <dataValidation allowBlank="1" showInputMessage="1" showErrorMessage="1" prompt="Oportunidades de mejora identificadas" sqref="A42:J42" xr:uid="{97E811FC-3205-440C-8673-C92DEDB9656A}"/>
    <dataValidation allowBlank="1" showInputMessage="1" showErrorMessage="1" prompt="De existir desvío, explicar razones." sqref="B39:J39" xr:uid="{1361B798-916C-49BE-BDC3-73B9B5C13406}"/>
    <dataValidation allowBlank="1" showInputMessage="1" showErrorMessage="1" prompt="1. Describir lo plasmado en el presupuesto_x000a_2. Describir lo alcanzado en términos financieros y de producción " sqref="B38:J38" xr:uid="{12359BC6-9520-4AC4-9D89-25039EFA9303}"/>
    <dataValidation allowBlank="1" showInputMessage="1" showErrorMessage="1" prompt="¿En qué consiste el producto? su objetivo" sqref="B37:J37" xr:uid="{13934C47-95DB-4AFD-98B5-20C27CFA7D78}"/>
    <dataValidation allowBlank="1" showInputMessage="1" showErrorMessage="1" prompt="Nombre del producto" sqref="B36:J36" xr:uid="{2AC049E4-2381-4C66-B262-A77F21FA6983}"/>
    <dataValidation allowBlank="1" showInputMessage="1" showErrorMessage="1" prompt="¿A quién va dirigido el programa?, ¿qué característica tiene esta población que requiere ser beneficiada?" sqref="B20:J20" xr:uid="{034B2EA8-D6A3-4CF8-9D65-13D14FA69E83}"/>
    <dataValidation allowBlank="1" showInputMessage="1" prompt="Nombre del capítulo" sqref="B8:J10" xr:uid="{402D7E93-FD0A-499C-A7BE-C41DE1E7F2CB}"/>
    <dataValidation allowBlank="1" sqref="A8" xr:uid="{00111196-F655-4257-922E-59AEC3FFAA4B}"/>
  </dataValidations>
  <pageMargins left="0.70866141732283472" right="0.70866141732283472" top="0.74803149606299213" bottom="0.74803149606299213" header="0.31496062992125984" footer="0.31496062992125984"/>
  <pageSetup scale="59" fitToHeight="0" orientation="landscape" horizontalDpi="300" verticalDpi="300" r:id="rId1"/>
  <rowBreaks count="1" manualBreakCount="1">
    <brk id="32" max="1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Segundo Semestre-2024</vt:lpstr>
      <vt:lpstr>'Segundo Semestre-2024'!Títulos_a_imprimir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2025-01-15T16:01:02Z</cp:lastPrinted>
  <dcterms:created xsi:type="dcterms:W3CDTF">2024-07-18T15:21:42Z</dcterms:created>
  <dcterms:modified xsi:type="dcterms:W3CDTF">2025-01-15T20:01:25Z</dcterms:modified>
</cp:coreProperties>
</file>