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AÑO 2025\Portal Transparencia\Febrero\Presupuesto\"/>
    </mc:Choice>
  </mc:AlternateContent>
  <xr:revisionPtr revIDLastSave="0" documentId="13_ncr:1_{B737BD0D-E925-41D1-9453-3D67B594C281}" xr6:coauthVersionLast="47" xr6:coauthVersionMax="47" xr10:uidLastSave="{00000000-0000-0000-0000-000000000000}"/>
  <bookViews>
    <workbookView xWindow="-120" yWindow="-120" windowWidth="20730" windowHeight="11160" xr2:uid="{FC1906C0-413A-4D5D-8CDD-37ECD67BC6BF}"/>
  </bookViews>
  <sheets>
    <sheet name="0001" sheetId="2" r:id="rId1"/>
    <sheet name="0216" sheetId="1" r:id="rId2"/>
    <sheet name="listado de los lib." sheetId="3" r:id="rId3"/>
  </sheets>
  <externalReferences>
    <externalReference r:id="rId4"/>
  </externalReferences>
  <definedNames>
    <definedName name="_xlnm.Print_Area" localSheetId="0">'0001'!$A$1:$P$92</definedName>
    <definedName name="_xlnm.Print_Area" localSheetId="1">'0216'!$A$1:$P$95</definedName>
    <definedName name="_xlnm.Print_Area" localSheetId="2">'listado de los lib.'!$A$1:$E$87</definedName>
    <definedName name="_xlnm.Print_Titles" localSheetId="0">'0001'!$1:$10</definedName>
    <definedName name="_xlnm.Print_Titles" localSheetId="1">'0216'!$1:$13</definedName>
    <definedName name="_xlnm.Print_Titles" localSheetId="2">'listado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7" i="1" l="1"/>
  <c r="D57" i="1"/>
  <c r="E57" i="1"/>
  <c r="F57" i="1"/>
  <c r="G57" i="1"/>
  <c r="H57" i="1"/>
  <c r="I57" i="1"/>
  <c r="J57" i="1"/>
  <c r="K57" i="1"/>
  <c r="L57" i="1"/>
  <c r="M57" i="1"/>
  <c r="N57" i="1"/>
  <c r="O57" i="1"/>
  <c r="P16" i="1"/>
  <c r="E78" i="3"/>
  <c r="P17" i="1" l="1"/>
  <c r="P18" i="1"/>
  <c r="P19" i="1"/>
  <c r="P20" i="1"/>
  <c r="P22" i="1"/>
  <c r="P23" i="1"/>
  <c r="P24" i="1"/>
  <c r="P25" i="1"/>
  <c r="P26" i="1"/>
  <c r="P27" i="1"/>
  <c r="P28" i="1"/>
  <c r="P29" i="1"/>
  <c r="P30" i="1"/>
  <c r="P32" i="1"/>
  <c r="P33" i="1"/>
  <c r="P34" i="1"/>
  <c r="P35" i="1"/>
  <c r="P36" i="1"/>
  <c r="P37" i="1"/>
  <c r="P38" i="1"/>
  <c r="P39" i="1"/>
  <c r="P40" i="1"/>
  <c r="P42" i="1"/>
  <c r="P43" i="1"/>
  <c r="P44" i="1"/>
  <c r="P45" i="1"/>
  <c r="P46" i="1"/>
  <c r="P47" i="1"/>
  <c r="P48" i="1"/>
  <c r="P49" i="1"/>
  <c r="P51" i="1"/>
  <c r="P52" i="1"/>
  <c r="P53" i="1"/>
  <c r="P54" i="1"/>
  <c r="P55" i="1"/>
  <c r="P56" i="1"/>
  <c r="P58" i="1"/>
  <c r="P59" i="1"/>
  <c r="P60" i="1"/>
  <c r="P61" i="1"/>
  <c r="P62" i="1"/>
  <c r="P63" i="1"/>
  <c r="P64" i="1"/>
  <c r="P65" i="1"/>
  <c r="P66" i="1"/>
  <c r="P68" i="1"/>
  <c r="P69" i="1"/>
  <c r="P70" i="1"/>
  <c r="P71" i="1"/>
  <c r="P72" i="1"/>
  <c r="P73" i="1"/>
  <c r="P74" i="1"/>
  <c r="P75" i="1"/>
  <c r="P76" i="1"/>
  <c r="P77" i="1"/>
  <c r="P78" i="1"/>
  <c r="P79" i="1"/>
  <c r="P80" i="1"/>
  <c r="P81" i="1"/>
  <c r="P82" i="1"/>
  <c r="P83" i="1"/>
  <c r="P84" i="1"/>
  <c r="P85" i="1"/>
  <c r="P86" i="1"/>
  <c r="P87" i="1"/>
  <c r="C67" i="1"/>
  <c r="D67" i="1"/>
  <c r="E67" i="1"/>
  <c r="F67" i="1"/>
  <c r="G67" i="1"/>
  <c r="H67" i="1"/>
  <c r="I67" i="1"/>
  <c r="J67" i="1"/>
  <c r="K67" i="1"/>
  <c r="L67" i="1"/>
  <c r="M67" i="1"/>
  <c r="N67" i="1"/>
  <c r="O67" i="1"/>
  <c r="B67" i="1"/>
  <c r="P57" i="1" l="1"/>
  <c r="P15" i="1"/>
  <c r="P67" i="1"/>
  <c r="P13" i="2"/>
  <c r="C31" i="1"/>
  <c r="D31" i="1"/>
  <c r="E31" i="1"/>
  <c r="F31" i="1"/>
  <c r="G31" i="1"/>
  <c r="H31" i="1"/>
  <c r="I31" i="1"/>
  <c r="F21" i="1"/>
  <c r="F15" i="1"/>
  <c r="B57" i="1" l="1"/>
  <c r="C50" i="1"/>
  <c r="D50" i="1"/>
  <c r="E50" i="1"/>
  <c r="F50" i="1"/>
  <c r="G50" i="1"/>
  <c r="H50" i="1"/>
  <c r="I50" i="1"/>
  <c r="J50" i="1"/>
  <c r="K50" i="1"/>
  <c r="L50" i="1"/>
  <c r="M50" i="1"/>
  <c r="N50" i="1"/>
  <c r="O50" i="1"/>
  <c r="B50" i="1"/>
  <c r="B41" i="1"/>
  <c r="C41" i="1"/>
  <c r="D41" i="1"/>
  <c r="E41" i="1"/>
  <c r="F41" i="1"/>
  <c r="G41" i="1"/>
  <c r="H41" i="1"/>
  <c r="I41" i="1"/>
  <c r="J41" i="1"/>
  <c r="K41" i="1"/>
  <c r="L41" i="1"/>
  <c r="M41" i="1"/>
  <c r="N41" i="1"/>
  <c r="O41" i="1"/>
  <c r="J31" i="1"/>
  <c r="K31" i="1"/>
  <c r="L31" i="1"/>
  <c r="M31" i="1"/>
  <c r="N31" i="1"/>
  <c r="O31" i="1"/>
  <c r="B31" i="1"/>
  <c r="B21" i="1"/>
  <c r="C15" i="1"/>
  <c r="D15" i="1"/>
  <c r="E15" i="1"/>
  <c r="G15" i="1"/>
  <c r="H15" i="1"/>
  <c r="I15" i="1"/>
  <c r="J15" i="1"/>
  <c r="K15" i="1"/>
  <c r="L15" i="1"/>
  <c r="M15" i="1"/>
  <c r="N15" i="1"/>
  <c r="O15" i="1"/>
  <c r="B15" i="1"/>
  <c r="O21" i="1"/>
  <c r="E21" i="1"/>
  <c r="G21" i="1"/>
  <c r="H21" i="1"/>
  <c r="I21" i="1"/>
  <c r="J21" i="1"/>
  <c r="K21" i="1"/>
  <c r="L21" i="1"/>
  <c r="M21" i="1"/>
  <c r="N21" i="1"/>
  <c r="C21" i="1"/>
  <c r="D21" i="1"/>
  <c r="C84" i="2"/>
  <c r="C83" i="2" s="1"/>
  <c r="B84" i="2"/>
  <c r="B83" i="2" s="1"/>
  <c r="C82" i="2"/>
  <c r="B82" i="2"/>
  <c r="C81" i="2"/>
  <c r="B81" i="2"/>
  <c r="C79" i="2"/>
  <c r="B79" i="2"/>
  <c r="C78" i="2"/>
  <c r="B78" i="2"/>
  <c r="C75" i="2"/>
  <c r="B75" i="2"/>
  <c r="C74" i="2"/>
  <c r="B74" i="2"/>
  <c r="C73" i="2"/>
  <c r="B73" i="2"/>
  <c r="C71" i="2"/>
  <c r="B71" i="2"/>
  <c r="C70" i="2"/>
  <c r="B70" i="2"/>
  <c r="B18" i="2"/>
  <c r="C12"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M64" i="2"/>
  <c r="E64" i="2"/>
  <c r="L64" i="2"/>
  <c r="J64" i="2"/>
  <c r="I54" i="2"/>
  <c r="L54" i="2"/>
  <c r="M54" i="2"/>
  <c r="H54" i="2"/>
  <c r="E54" i="2"/>
  <c r="M47" i="2"/>
  <c r="E47" i="2"/>
  <c r="K47" i="2"/>
  <c r="H38" i="2"/>
  <c r="G38" i="2"/>
  <c r="J38" i="2"/>
  <c r="N28" i="2"/>
  <c r="F28" i="2"/>
  <c r="D18" i="2"/>
  <c r="L18" i="2"/>
  <c r="D12" i="2"/>
  <c r="N12" i="2"/>
  <c r="I12" i="2"/>
  <c r="L12" i="2"/>
  <c r="F12" i="2"/>
  <c r="P31" i="1" l="1"/>
  <c r="P50" i="1"/>
  <c r="P41" i="1"/>
  <c r="P21" i="1"/>
  <c r="C88" i="1"/>
  <c r="D80" i="2"/>
  <c r="C80" i="2"/>
  <c r="B69" i="2"/>
  <c r="C38" i="2"/>
  <c r="D69" i="2"/>
  <c r="C72" i="2"/>
  <c r="N88" i="1"/>
  <c r="F88" i="1"/>
  <c r="E88" i="1"/>
  <c r="I88" i="1"/>
  <c r="M88" i="1"/>
  <c r="F76" i="2"/>
  <c r="B77" i="2"/>
  <c r="B47" i="2"/>
  <c r="D64" i="2"/>
  <c r="B80" i="2"/>
  <c r="D77" i="2"/>
  <c r="D54" i="2"/>
  <c r="D72" i="2"/>
  <c r="C64" i="2"/>
  <c r="C69" i="2"/>
  <c r="C47" i="2"/>
  <c r="C77" i="2"/>
  <c r="G88" i="1"/>
  <c r="O88" i="1"/>
  <c r="J88" i="1"/>
  <c r="L88" i="1"/>
  <c r="K88" i="1"/>
  <c r="H88" i="1"/>
  <c r="D88" i="1"/>
  <c r="B88" i="1"/>
  <c r="K76" i="2"/>
  <c r="L76" i="2"/>
  <c r="E28" i="2"/>
  <c r="M28" i="2"/>
  <c r="F54" i="2"/>
  <c r="N54" i="2"/>
  <c r="K54" i="2"/>
  <c r="B12" i="2"/>
  <c r="J12" i="2"/>
  <c r="H28" i="2"/>
  <c r="J47" i="2"/>
  <c r="I47" i="2"/>
  <c r="F47" i="2"/>
  <c r="N47" i="2"/>
  <c r="G72" i="2"/>
  <c r="E76" i="2"/>
  <c r="M76" i="2"/>
  <c r="J77" i="2"/>
  <c r="F18" i="2"/>
  <c r="N18" i="2"/>
  <c r="K18" i="2"/>
  <c r="E38" i="2"/>
  <c r="M38" i="2"/>
  <c r="D38" i="2"/>
  <c r="L38" i="2"/>
  <c r="I38" i="2"/>
  <c r="H47" i="2"/>
  <c r="I64" i="2"/>
  <c r="F64" i="2"/>
  <c r="N64" i="2"/>
  <c r="K64" i="2"/>
  <c r="N76" i="2"/>
  <c r="I76" i="2"/>
  <c r="B38" i="2"/>
  <c r="H12" i="2"/>
  <c r="E12"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G12" i="2"/>
  <c r="J18" i="2"/>
  <c r="G47" i="2"/>
  <c r="D47" i="2"/>
  <c r="L47" i="2"/>
  <c r="H64" i="2"/>
  <c r="F72" i="2"/>
  <c r="B54" i="2"/>
  <c r="O77" i="2"/>
  <c r="P88" i="1" l="1"/>
  <c r="C76" i="2"/>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<sst xmlns="http://schemas.openxmlformats.org/spreadsheetml/2006/main" count="421" uniqueCount="234">
  <si>
    <t>MINISTERIO DE CULTURA</t>
  </si>
  <si>
    <t xml:space="preserve"> DIRECCION FINANCIERA / DEPARTAMENTO DE PRESUPUESTO</t>
  </si>
  <si>
    <t xml:space="preserve">Ejecución de Gastos y Aplicaciones financieras </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</si>
  <si>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</si>
  <si>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</si>
  <si>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</si>
  <si>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</si>
  <si>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</si>
  <si>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</si>
  <si>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</si>
  <si>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</si>
  <si>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</si>
  <si>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</si>
  <si>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</si>
  <si>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</si>
  <si>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</si>
  <si>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</si>
  <si>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</si>
  <si>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</si>
  <si>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</si>
  <si>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</si>
  <si>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</si>
  <si>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</si>
  <si>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</si>
  <si>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</si>
  <si>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</si>
  <si>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</si>
  <si>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</si>
  <si>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</si>
  <si>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</si>
  <si>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</si>
  <si>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</si>
  <si>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</si>
  <si>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</si>
  <si>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</si>
  <si>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</si>
  <si>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</si>
  <si>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</si>
  <si>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</si>
  <si>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</si>
  <si>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</si>
  <si>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</si>
  <si>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</si>
  <si>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</si>
  <si>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</si>
  <si>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</si>
  <si>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</si>
  <si>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</si>
  <si>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</si>
  <si>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</si>
  <si>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</si>
  <si>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</si>
  <si>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</si>
  <si>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</si>
  <si>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</si>
  <si>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</si>
  <si>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</si>
  <si>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</si>
  <si>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</si>
  <si>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</si>
  <si>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</si>
  <si>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</si>
  <si>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</si>
  <si>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</si>
  <si>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</si>
  <si>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</si>
  <si>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</si>
  <si>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</si>
  <si>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</si>
  <si>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</si>
  <si>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</si>
  <si>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</si>
  <si>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</si>
  <si>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</si>
  <si>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</si>
  <si>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</si>
  <si>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</si>
  <si>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</si>
  <si>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</si>
  <si>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</si>
  <si>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</si>
  <si>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</si>
  <si>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</si>
  <si>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</si>
  <si>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</si>
  <si>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</si>
  <si>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</si>
  <si>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</si>
  <si>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</si>
  <si>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</si>
  <si>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</si>
  <si>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</si>
  <si>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</si>
  <si>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</si>
  <si>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</si>
  <si>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</si>
  <si>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</si>
  <si>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</si>
  <si>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</si>
  <si>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</si>
  <si>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r>
      <rPr>
        <b/>
        <sz val="6"/>
        <rFont val="Calibri"/>
        <family val="2"/>
        <scheme val="minor"/>
      </rPr>
      <t>Presupuesto aprobado:</t>
    </r>
    <r>
      <rPr>
        <sz val="6"/>
        <rFont val="Calibri"/>
        <family val="2"/>
        <scheme val="minor"/>
      </rPr>
      <t xml:space="preserve"> Se refiere al presupuesto aprobado en la Ley de Presupuesto General del Estado.</t>
    </r>
  </si>
  <si>
    <r>
      <t xml:space="preserve">Presupuesto modificado:  </t>
    </r>
    <r>
      <rPr>
        <sz val="6"/>
        <rFont val="Calibri"/>
        <family val="2"/>
        <scheme val="minor"/>
      </rPr>
      <t xml:space="preserve">Se refiere al presupuesto aprobado en caso de que el Congreso Nacional apruebe un presupuesto complementario. </t>
    </r>
  </si>
  <si>
    <r>
      <rPr>
        <b/>
        <sz val="6"/>
        <rFont val="Calibri"/>
        <family val="2"/>
        <scheme val="minor"/>
      </rPr>
      <t>Total devengado:</t>
    </r>
    <r>
      <rPr>
        <sz val="6"/>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</si>
  <si>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r>
      <rPr>
        <b/>
        <sz val="8"/>
        <color theme="1"/>
        <rFont val="Calibri"/>
        <family val="2"/>
        <scheme val="minor"/>
      </rPr>
      <t xml:space="preserve">FUENTE </t>
    </r>
    <r>
      <rPr>
        <sz val="8"/>
        <color theme="1"/>
        <rFont val="Calibri"/>
        <family val="2"/>
        <scheme val="minor"/>
      </rPr>
      <t>: Sistema Integrado de Gestión Financiera  (SIGEF)</t>
    </r>
  </si>
  <si>
    <r>
      <rPr>
        <b/>
        <sz val="6"/>
        <rFont val="Calibri"/>
        <family val="2"/>
        <scheme val="minor"/>
      </rPr>
      <t xml:space="preserve">FUENTE </t>
    </r>
    <r>
      <rPr>
        <sz val="6"/>
        <rFont val="Calibri"/>
        <family val="2"/>
        <scheme val="minor"/>
      </rPr>
      <t>: Sistema Integrado de Gestión Financiera  (SIGEF)</t>
    </r>
  </si>
  <si>
    <t xml:space="preserve">UNIDAD EJECUTORA 0001 	</t>
  </si>
  <si>
    <t>LISTATADO DE LIBRAMIENTOS</t>
  </si>
  <si>
    <t xml:space="preserve"> </t>
  </si>
  <si>
    <t>Fecha</t>
  </si>
  <si>
    <t>LIB.</t>
  </si>
  <si>
    <t xml:space="preserve">Beneficiario </t>
  </si>
  <si>
    <t xml:space="preserve">Descripcion </t>
  </si>
  <si>
    <t>Monto</t>
  </si>
  <si>
    <t>INSTITUTO DUARTIANO</t>
  </si>
  <si>
    <t>AYUNTAMIENTO DEL DISTRITO NACIONAL</t>
  </si>
  <si>
    <t>ARCHIVO GRAL DE LA NACION</t>
  </si>
  <si>
    <t>CORPORACION DE ACUEDUCTO Y ALCANTARILLADO DE SANTIAGO</t>
  </si>
  <si>
    <t>AYUNTAMIENTO DEL MUNICIPIO DE SANTIAGO</t>
  </si>
  <si>
    <t>COMPANIA DOMINICANA DE TELEFONOS C POR A</t>
  </si>
  <si>
    <t>DIRECCION GENERAL DE CINE</t>
  </si>
  <si>
    <t>EDENORTE DOMINICANA S A</t>
  </si>
  <si>
    <t>TOTAL</t>
  </si>
  <si>
    <t>CORPORACIÓN ESTATAL DE RADIO Y TELEVISIÓN (CERTV)</t>
  </si>
  <si>
    <t>EDESUR DOMINICANA, S.A</t>
  </si>
  <si>
    <t>ALTICE DOMINICANA, SA</t>
  </si>
  <si>
    <t>Capítulo 0216</t>
  </si>
  <si>
    <t>INST NAC DE AGUAS POTABLES Y ALCATARILLADOS</t>
  </si>
  <si>
    <t>EMPRESA DISTRIBUIDORA DE ELECTRICIDAD DEL ESTE S A</t>
  </si>
  <si>
    <t>BENEFICIARIOS</t>
  </si>
  <si>
    <t>Año 2025</t>
  </si>
  <si>
    <t>THE CLASIC GOURMET H&amp;A, SRL</t>
  </si>
  <si>
    <t>DIRECCION GENERAL DE MECENAZGO</t>
  </si>
  <si>
    <t>BANCO DE RESERVA DE LA REP.  DOM. BANCO SERVICIOS MULTIPLES, SA</t>
  </si>
  <si>
    <t>13/02/2025</t>
  </si>
  <si>
    <t>P/VACACIONES A EX-EMPLEADOS FEB. 2025-MINC</t>
  </si>
  <si>
    <t>PAGO VIATICO DENTRO DEL PAIS ENERO 2025-MINC</t>
  </si>
  <si>
    <t>PAGO VIATICO DENTRO DEL PAIS ENERO 2025</t>
  </si>
  <si>
    <t>PAGO HORAS EXTRAORDINARIAS DIC. 2024-MINC</t>
  </si>
  <si>
    <t>PAGO VACACIONES A EX-EMPLEADOS</t>
  </si>
  <si>
    <t>PAGO VIATICO DENTRO DEL PAIS DIC. 2024 P01-MINC</t>
  </si>
  <si>
    <t>PAGO INDEMNIZACION A EX-EMPLEADOS-MINC</t>
  </si>
  <si>
    <t>PAGO VIATICO DENTRO DEL PAIS ENERO 2025 P01-MINC</t>
  </si>
  <si>
    <t>PAGO HORAS EXTRAORDINARIAS ENERO 2025-MINC</t>
  </si>
  <si>
    <t>PAGO POR SERVICIOS DE RECOGIDA DE BASURA DE ESTE MINISTERIO DE CULTURA  Y SUS DEPENDENCIAS, CORRESPONDIENTE AL MES DE FEBRERO 2025, SEGUN ANEXOS</t>
  </si>
  <si>
    <t>PAGO FACTURA E450000012082 Y E450000012250, POR SERV. DE INTERNET MOVIL Y TELEFONICAS DE LAS FLOTAS DE ESTE MINC, CORRESPONDIENTE AL MES DE ENERO 2025(TEL. LOCAL Y SERV DE INTERNET Y TV POR CABLE), SEGUN ANEXOS</t>
  </si>
  <si>
    <t>CORPORACION DE ACUEDUCTO Y ALCANTARILLADO DE PTO PLATA</t>
  </si>
  <si>
    <t>PAGO FACT B1500029850 Y B150030259, POR SUMINISTRO DE AGUA POTABLE Y ALCANTARILLADO DEL INMUEBLE DONDE ESTA UBICADA LA OFICINA DE PATRIMONIO CULTURAL EN LA PROV. PTO PTA, DEPENDENCIA DEL MINC, CORRESPONDIENTE A LOS MESES DE ENERO Y FEBRERO 2025, SEGUN ANEXOS</t>
  </si>
  <si>
    <t>PAGO FACTS B1500007100 Y B1500007086, POR SERV DE RECOGIDA DE BASURA DE LAS DEPENDENCIAS DE ESTE MINC, UBICADAS EN LA REGION NORTE, CORRESPONDIENTE AL MES DE FEBRERO DEL 2025, SEGUN ANEXOS</t>
  </si>
  <si>
    <t>PAGO SERV. TELEFÓNICOS Y FLOTAS DE ESTE MINC. Y SUS DEPENDENCIAS CORRESP. AL MES DE ENERO  2025 Y MES DE FEBRERO 2025 DEL PATRONATO DE LA CIUDAD COLONIAL Y DEL PANTEÓN DE LA PATRIA (SERV. LARGA DISTANCIA, TEL. LOCAL,INTERNET Y TV POR CABLE) SEGÚN ANEXOS.</t>
  </si>
  <si>
    <t>PAGO POR SERVICIOS DE ENERGÍA ELÉCTRICA DE ESTE MINISTERIO DE CULTURA  Y SUS DEPENDENCIAS, CORRESPONDIENTE AL MES DE ENERO 2025, SEGÚN ANEXOS.</t>
  </si>
  <si>
    <t>PAGO POR SERVICIOS DE ENERGÍA ELÉCTRICA DEL CENTRO CULTURAL MARÍA MONTES(BARAHONA), CORRESPONDIENTE AL MES DE DICIEMBRE 2024, SEGÚN ANEXOS</t>
  </si>
  <si>
    <t>14/02/2025</t>
  </si>
  <si>
    <t>TRANSFERENCIA A FAVOR DE LA CORPORACIÓN ESTATAL DE RADIO Y TELEVISIÓN (CERTV), CORRESPONDIENTE AL MES DE FEBRERO 2025, PARA PAGO DE NOMINA Y APORTE PARA GASTOS ADMINISTRATIVOS Y ENERGÍA ELÉCTRICA, SEGÚN ANEXOS.</t>
  </si>
  <si>
    <t>BANDA DE MUSICA DE DUVERGE</t>
  </si>
  <si>
    <t>TRANSFERENCIA A FAVOR DE LA BANDA DE MUSICA DE DUVERGE, CORRESPONDIENTE A SUBVENCION DE LOS  MESES DE ENERO Y FEBRERO 2025.</t>
  </si>
  <si>
    <t>TRANSFERENCIA   A FAVOR   DEL ARCHIVO GENERAL DE LA NACIÓN (AGN) PARA CUBRIR GASTOS DE CAPITAL, CORRESPONDIENTE AL MES DE FEBRERO 2025, SEGÚN ANEXOS.</t>
  </si>
  <si>
    <t>TRANSFERENCIA A FAVOR DE ARCHIVO GENERAL DE LA NACIÓN (AGN), CORRESPONDIENTE A GASTOS Y PAGO DE NOMINA DEL MES DE FEBRERO DEL 2025, SEGÚN ANEXOS</t>
  </si>
  <si>
    <t>TRANSFERENCIA A FAVOR DEL INSTITUTO DUARTIANO, CORRESPONDIENTE A GASTOS CORRIENTES Y PAGO DE NOMINA DEL MES DE FEBRERO 2025, SEGÚN ANEXOS</t>
  </si>
  <si>
    <t>TRANSFERENCIA   A FAVOR   DE LA DIRECCION GENERAL DE MECENAZGO POR CONCEPTO DE GASTOS OPERATIVOS Y ADMINISTRATIVOS, CORRESPONDIENTE AL MES DE FEBRERO 2025, SEGÚN ANEXOS.</t>
  </si>
  <si>
    <t>TRANSFERENCIA A FAVOR DE LA DIRECCIÓN GENERAL DE CINE POR CONCEPTO DE GASTOS CORRIENTES Y NOMINA, CORRESPONDIENTE AL MES DE FEBRERO 2025.</t>
  </si>
  <si>
    <t>SEGUROS RESERVAS, SA</t>
  </si>
  <si>
    <t>ADQ. DE POLIZA DE SEGURO DE AUTOBUS HYUNDAI COUNTRY BLANCO, P/ USO DE LA DIR. GRAL. DE BELLAS ARTES, ADQUIRIDO CON FONDOS PROVENIENTES DEL ACUERDO DE COOPERACION CON EL GOB. DEL REINO UNIDO DE ARABIA SAUDITA, PROC-CULT-DAF-CD-2024-0116, OR.2024-00303.</t>
  </si>
  <si>
    <t>18/02/2025</t>
  </si>
  <si>
    <t>PAGO POR SUMINISTRO DE AGUA, CORRESPONDIENTE AL MES DE ENERO 2025 DEL INMUEBLE DONDE ESTA UBICADA LA CASA DE LA CULTURA MARÍA MONTES, EN LA PROVINCIA DE BARAHONA, DEPENDENCIA DE ESTE MINISTERIO DE CULTURA, SEGÚN ANEXOS.</t>
  </si>
  <si>
    <t>19/02/2025</t>
  </si>
  <si>
    <t>BANDA DE MUSICA VICENTE NOBLE</t>
  </si>
  <si>
    <t>TRANSFERENCIA A FAVOR DE BANDA DE MUSICA MUNICIPAL DE VICENTE NOBLE, CORRESPONDIENTE A LOS MESES DE ENERO Y FEBRERO 2025, SEGUN ANEXOS.</t>
  </si>
  <si>
    <t>SOLUCIONES INTEGRALES CAF, SRL</t>
  </si>
  <si>
    <t>SERVICIO DE BOTE DE ESCOMBROS DEL CENTRO NACIONAL DE ARTESANIA (CENADARTE),  PROCESO CULTURA-UC-CD-2024-0017, ORDEN CULTURA-2024-00005, SEGUN SNEXOS.</t>
  </si>
  <si>
    <t>BANDA MUNICIPAL DE MUSICA DE BANI</t>
  </si>
  <si>
    <t>TRANSFERENCIA  A FAVOR DE LA BANDA DE MUSICA MUNICIPAL DE BANI, CORRESPONDIENTE A LOS MESES DE ENERO Y FEBRERO 2025, SEGUN ANEXOS.</t>
  </si>
  <si>
    <t>CROS PUBLICIDAD, SRL</t>
  </si>
  <si>
    <t>PAGO FACTURA B1500001192, POR SERV.  DE IMPRESIONES PARA ACTIVIDADES DE LA SEDE DE ESTE MINISTERIO Y SUS DEPENDENCIAS, PROCESO CULTURA-DAF-CD-2024-0044, ORDEN CULTURA 2024- 00109, SEGÚN  ANEXOS.</t>
  </si>
  <si>
    <t>MAGNA MOTORS, SA</t>
  </si>
  <si>
    <t>PAGO FACTURAS E450000001003 Y E450000001120, POR SERV DE MANTENIMIENTO PREVENTIVO Y REPARACIONES DE VEHICULOS, PERTENECIENTE A LA FLOTILLA VEHICULAR DE ESTE MINC, PROCESO CULTURA-CCC-PEPU-2023-0002, ORDEN 2023-00314, ANEXO.</t>
  </si>
  <si>
    <t>P/SUELDO FIJO - FEBRERO 2025 - PROG.13 - MINC-</t>
  </si>
  <si>
    <t>P/COMP. DE SEGURIDAD - FEB.2025 - PROG.01 - MINC</t>
  </si>
  <si>
    <t>2 BENEFICIARIOS</t>
  </si>
  <si>
    <t>P/SUELDO FIJO - FEBRERO 2025 - PROG.11 - MINC.</t>
  </si>
  <si>
    <t>P/INTERINATO - FEBRERO 2025 - PROG.01 - MINC.</t>
  </si>
  <si>
    <t>P/TRAMITE DE PENSION - FEB.2025 - PROG.01 - MINC.</t>
  </si>
  <si>
    <t>P/PRIMA DE TRANSPORTE - FEB.2025 - PROG.01 - MINC.</t>
  </si>
  <si>
    <t>P/CARACTER EVENTUAL - FEB.2025 - PROG.01 - MINC.</t>
  </si>
  <si>
    <t>P/PERIODO PROBATORIO - FEBRERO 2025 - PROG.01 - MINC.</t>
  </si>
  <si>
    <t>P/EMPLEADOS TEMPORALES - FEB.2025 - PROG.01 - MINC.</t>
  </si>
  <si>
    <t>P/SUELDO FIJO - FEBRERO 2025 - PROG.01 - MINC.</t>
  </si>
  <si>
    <t>GRUPO ASTRO, SRL</t>
  </si>
  <si>
    <t>PAGO FACTURA B1500009383, POR SERV. DE IMPRESION Y ENMARCADO EN CARTONITE, FULL COLOR, DE LOS CERTIFICADOS DE LOS GANADORES DEL PREMIO ANUAL DE LITERATURA 2024, PROCESO CULTURA-UC-CD-2023-0017, ORDEN CULTURA-2023-00041, SEGUN ANEXOS.</t>
  </si>
  <si>
    <t>PAGO SERVICIOS DE IMPRESION Y ENMARCADO EN CARTONITE FULL COLOR, DE DOS CERTIFICADOS PARA LOS GANADORES DEL PREMIO ANUAL DE MUSICA CLASICA POPULAR Y EL PREMIO NACIONAL DE ARTES SISUALES 2024 PROC-CULT-UC-CD-2023-0017, ORDEN 2023-00041, SEGUN ANEXOS.</t>
  </si>
  <si>
    <t>SERVICIO DE ABASTECIMIENTO DE AGUA A REQUERIMIENTO,  PARA SER UTILIZADA EN LA CISTERNA DEL CENTRO NACIONAL DE ARTESANIA(CENADARTE), PROCESO CULTURA-UC-CD-2023-0058, ORDEN CULTURA-2023-00181, SEGUN ANEXOS.</t>
  </si>
  <si>
    <t>20/02/2025</t>
  </si>
  <si>
    <t>VILLAVASER, SRL</t>
  </si>
  <si>
    <t>PAGO FACTURAS VARIAS POR CONCEPTO DE SERVICIOS DE CATERING PARA ACTIVIDADES DE ESTE MINISTERIO DE CULTURA Y SUS DEPENDENCIAS, PROCESO CULTURA-DAF-CM-2024-0049, ORDEN CULTURA-2024-00217, SEGUN DOCUMENTOS ANEXOS.</t>
  </si>
  <si>
    <t>P/SUPLENCIA - FEBRERO 2025 - PROG.01 - MINC.</t>
  </si>
  <si>
    <t>ANA BEATRIZ VALDEZ DUVAL</t>
  </si>
  <si>
    <t>PAGO 20% DE ANTICIPO SEGUN CERTIFICACION DE CONT. No.BS-0016112-2024, PARA PROYECTO DE CONSOLIDACION DE LOS RESTOS DE LA CASA ALMIRANTE EN EL PARQUE HISTORICO Y ARQUEOLOGICO LA ISABELA, PROC-CULT-CCC-PEOR-2024-0002, ORDEN 2024-00171, SEGUN ANEXOS.</t>
  </si>
  <si>
    <t>PAGO DE TARJETA FLOTILLA CORPORATIVA NO.422694, DE LA  ASIGNACIÓN DE COMBUSTIBLE CORRESPONDIENTE AL CORTE DEL 02 DE MARZO 2025, DONDE SE REFLEJAN LOS CONSUMOS DEL MES FEBRERO 2025, SEGÚN ANEXOS.</t>
  </si>
  <si>
    <t>PAGO  SERV. DE AGUA Y CLOACA  AL GRAN TEATRO DEL CIBAO CONTRATO 01236928, MES DE ENERO 2025  DEPENDENCIAS DE ESTE MINISTERIO DE CULTURA SEGÚN ANEXOS.</t>
  </si>
  <si>
    <t>PAGO  POR SERV. DE AGUA,  CLOACA  Y AYUNTAMIENTO, DEL CENTRO DE LA CULTURA DE SANTIAGO  CONT. No. 01058338 DEPENDENCIAS DE ESTE MINISTERIO DE CULTURA,  MES DE FEBRERO 2025 SEGÚN ANEXOS.</t>
  </si>
  <si>
    <t>24/02/2025</t>
  </si>
  <si>
    <t>GUILLEN AQUINO &amp; ASOCIADOS, SRL</t>
  </si>
  <si>
    <t>PAGO FACT. NO.B1500000180, SERVICIO DE RESANE PISO DE MARMOL , BRILLADO Y PULIDO DE LA ESCALINATA DE LA SEDE DE ESTE MINC , Y SELLADO DE PORO EN LA ESCALERA DE HORMIGON FRENTE AL AREA DE SEGURIDAD ,PROC.-DAF-CM-2024-0063, ORDEN CULT-2024-00299, SEGUN ANEXOS</t>
  </si>
  <si>
    <t>JARDIN ILUSIONES S A</t>
  </si>
  <si>
    <t>PAGO FACTS B1500003373 Y B1500003397 POR ADQUISICION DE ARREGLOS FLORALES, PARA USO EN ACTIVIDADES DE ESTE MINISTERIO DE CULTURA, PROCESO CULTURA-DAF-CM-2023-0001, ORDEN CULTURA-2023-00109, SEGUN ANEXOS.</t>
  </si>
  <si>
    <t>PAGO FACT. B1500000620,SERVICIO DE ABASTECIMIENTO DE AGUA A REQUERIMIENTO, PARA SER UTILIZADA EN LA CISTERNA DE LA SEDE DE ESTE MINISTERIO DE CULTURA, PROCESO CULTURA-UC-CD-2023-0058, ORDEN CULTURA-2023-00181, SEGUN ANEXOS.</t>
  </si>
  <si>
    <t>TONER DEPOT MULTISERVICIOS EORG, SRL</t>
  </si>
  <si>
    <t>PAGO No. 13 SERVICIOS  ALQUILER DE IMPRESORAS Y MANTENIMIENTO DE EQUIPOS DE IMPRESION DE ESTE MINIC. Y SUS DEPENDENCIAS, CORRESP.  AL MES DE DIC.. 2024, Y ENERO 2025 CONT-BS-0005199-2023, ADENDUM BS-0013712-2024, PROC-CULT-CCC-CP-2022-0032, OR.2023-00005.</t>
  </si>
  <si>
    <t>PAGO FACT. E450000000143 POR SERVICIOS DE ALMUERZOS Y CENAS PARA EL PERSONAL CIVIL Y MILITAR DE ESTE MINISTERIO Y SUS DEPENDENCIAS  , CONT-BS-0013698-2024,PROC-CULT-CCC-CP-2024-0001, DEL 01 AL 31 DE ENERO 2025 SEGÚN ANEXOS.</t>
  </si>
  <si>
    <t>AGUA CRISTAL, SA</t>
  </si>
  <si>
    <t>PAGO FACTURAS VARIAS, CONTRATO BS-0012458-2024 POR CONCEPTO DE SUMINISTRO DE AGUA POTABLE PARA CONSUMO HUMANO DE ESTE MINISTERIO DE CULTURA Y SUS DEPENDENCIAS, PROCESO-CULTURA-DAF-CM-2024-0040, ORDEN CULTURA-2024-00176, SEGUN ANEXOS.</t>
  </si>
  <si>
    <t>PAGO SERVICIOS DE ENERGÍA ELÉCTRICA DE LAS DEPENDENCIAS DE ESTE MINISTERIO DE CULTURA EN LA REGIÓN NORTE, CORRESPONDIENTE AL MES DE ENERO 2025 SEGÚN ANEXOS.</t>
  </si>
  <si>
    <t>FUNDACIÓN IMPRENTA AMIGO DEL HOGAR, INC</t>
  </si>
  <si>
    <t>PAGO FACTURA B1500000658, CORRESPONDIENTE AL 4TO PAGO Y FINAL DE LA CERTIFICACION DE CONTRATO BS-0011932-2024, POR MPRESION DE LIBROS LOTE 1 Y 2 PARA LA XXVI FERIA INTERNACIONAL DEL LIBRO SANTO DOMINGO 2024, PROCESO CULTURA-CCC-CP-2024-0006, SEGUN ANEXOS.</t>
  </si>
  <si>
    <t>JOSE PIO SANTANA HERRERA</t>
  </si>
  <si>
    <t>PAGO SERVICIOS DE NOTARIO PUBLICO, PARA LEVANTAMIENTO DE CIERRE DE CONVOCATORIA DEL PREMIO ANUEL LUIS DIAZ MUSICA CARNAVAL DOMUINICANO EDICCION 2025, FACT. B1500000547,  PROCESO CULT-DAF-CM-2023-0004,ORDEN 2023-00087, SEGUN ANEXOS.</t>
  </si>
  <si>
    <t>25/02/2025</t>
  </si>
  <si>
    <t>BANDA DE MUSICA MUNICIPAL BY LUIS ANTONIO BELTRE</t>
  </si>
  <si>
    <t>TRANSFERENCIA A FAVOR DE LA BANDA DE MÚSICA MUNICIPAL BY LUIS ANTONIO BELTRE-AZUA, CORRESPONDIENTE A LOS MESES DE ENERO Y FEBRERO 2025, SEGUN ANEXOS.</t>
  </si>
  <si>
    <t>PAGO COMP. DE SEGURIDAD ADICIONAL FEB. 2025-MINC.</t>
  </si>
  <si>
    <t>PAGO EMP. TEMPORALES ADICIONAL FEB. 2025-MINC</t>
  </si>
  <si>
    <t>26/02/2025</t>
  </si>
  <si>
    <t>CONSTRUSERVICE C POR A</t>
  </si>
  <si>
    <t>PAGO FACTURA NO.B1500000309, REPARACION Y MANTENIMIENTO DE PUERTA ELECTRICA Y CONVENCIONAL EN EL AREA DESCARGA DEL TEATRO MONINA SOLA, DEL CENTRO CULTURAL N. GONZALEZ DEP. DE ESTE MINISTERIO DE CULTURA, PROC. CULT-DAF-CD-2024-0086, ORDEN CULT-2024-00307,</t>
  </si>
  <si>
    <t>AUTOCAMIONES C POR A</t>
  </si>
  <si>
    <t>PAGO FACT. NO.E450000000148 POR SERVICIO DE MANTENIMIENTO PREVENTIVO A LA CAMIONETA ISUZU ANO 2020 PLACA EL08707, PERTENECIENTE A LA  FLOTILLA VEHICULAR DE ESTE MINISTERIO DE CULTURA, PROCESO CULTURA -DAF-CD-2024-0120, ORDEN CULTURA-2024-00305, SEGUN ANEXOS</t>
  </si>
  <si>
    <t>28/02/2025</t>
  </si>
  <si>
    <t>P/VIATICO DENTRO DEL PAIS DEL 07 AL 17 FEBRERO 2025-MINC.</t>
  </si>
  <si>
    <t>TRANSF.BANRESERVAS, CUOTAS (CERLALC) USD$7,800.00 (2025),UNESCO USD50,148.00 (ABONO 2023),EUR 97,767.31 (ABONO 2024) FONDO  PATRIM. MUNDIAL Y NATURAL (USD 2,399.00) FONDO PATRIM. INTANGIBLE (USD 2,399.00),CECC/SICA USD10,000.00  ICCROM EUR 2,648.00 (2025).</t>
  </si>
  <si>
    <t>JUANA VILLAR GUERRERO</t>
  </si>
  <si>
    <t xml:space="preserve">ENCDA. DEPTO. DE PRESUPUESTO </t>
  </si>
  <si>
    <t>ANA V. ADAMES LANTIGUA</t>
  </si>
  <si>
    <t>En RD$295,191,444.18</t>
  </si>
  <si>
    <t>En RD$473,051,793.03</t>
  </si>
  <si>
    <t>DESDE EL 01 AL 28 DE FEBRERO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</si>
</sst>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27" x14ac:knownFonts="1">
    <font>
      <sz val="10"/>
      <color rgb="FF000000"/>
      <name val="Times New Roman"/>
      <family val="1"/>
    </font>
    <font>
      <sz val="11"/>
      <color theme="1"/>
      <name val="Calibri"/>
      <family val="2"/>
      <scheme val="minor"/>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sz val="10"/>
      <name val="Times New Roman"/>
      <family val="1"/>
    </font>
    <font>
      <b/>
      <sz val="12"/>
      <name val="Calibri"/>
      <family val="2"/>
      <scheme val="minor"/>
    </font>
    <font>
      <sz val="12"/>
      <name val="Calibri"/>
      <family val="2"/>
      <scheme val="minor"/>
    </font>
    <font>
      <sz val="8"/>
      <name val="Calibri"/>
      <family val="2"/>
      <scheme val="minor"/>
    </font>
    <font>
      <sz val="6"/>
      <name val="Calibri"/>
      <family val="2"/>
      <scheme val="minor"/>
    </font>
    <font>
      <sz val="11"/>
      <name val="Calibri"/>
      <family val="2"/>
      <scheme val="minor"/>
    </font>
    <font>
      <sz val="10"/>
      <color theme="0"/>
      <name val="Times New Roman"/>
      <family val="1"/>
    </font>
    <font>
      <b/>
      <sz val="12"/>
      <color theme="1"/>
      <name val="Calibri"/>
      <family val="2"/>
      <scheme val="minor"/>
    </font>
    <font>
      <b/>
      <sz val="10"/>
      <name val="Times New Roman"/>
      <family val="1"/>
    </font>
    <font>
      <sz val="10"/>
      <color rgb="FFFF0000"/>
      <name val="Times New Roman"/>
      <family val="1"/>
    </font>
    <font>
      <b/>
      <sz val="11"/>
      <color indexed="8"/>
      <name val="Calibri"/>
      <family val="2"/>
      <scheme val="minor"/>
    </font>
    <font>
      <b/>
      <sz val="16"/>
      <name val="Calibri"/>
      <family val="2"/>
      <scheme val="minor"/>
    </font>
    <font>
      <sz val="11"/>
      <color rgb="FF000000"/>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6">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right style="thin">
        <color indexed="64"/>
      </right>
      <top style="thin">
        <color theme="0"/>
      </top>
      <bottom style="thin">
        <color theme="0"/>
      </bottom>
      <diagonal/>
    </border>
    <border>
      <left/>
      <right/>
      <top style="thin">
        <color indexed="64"/>
      </top>
      <bottom/>
      <diagonal/>
    </border>
  </borders>
  <cellStyleXfs count="2">
    <xf numFmtId="0" fontId="0" fillId="0" borderId="0"/>
    <xf numFmtId="164" fontId="4" fillId="0" borderId="0" applyFont="0" applyFill="0" applyBorder="0" applyAlignment="0" applyProtection="0"/>
  </cellStyleXfs>
  <cellXfs count="107">
    <xf numFmtId="0" fontId="0" fillId="0" borderId="0" xfId="0"/>
    <xf numFmtId="0" fontId="0" fillId="0" borderId="0" xfId="0" applyAlignment="1">
      <alignment vertical="center"/>
    </xf>
    <xf numFmtId="0" fontId="8" fillId="3" borderId="2" xfId="0" applyFont="1" applyFill="1" applyBorder="1" applyAlignment="1">
      <alignment horizontal="center" vertical="center"/>
    </xf>
    <xf numFmtId="0" fontId="8" fillId="3" borderId="7" xfId="0" applyFont="1" applyFill="1" applyBorder="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left" vertical="center" wrapText="1"/>
    </xf>
    <xf numFmtId="165" fontId="9" fillId="0" borderId="0" xfId="0" applyNumberFormat="1" applyFont="1" applyAlignment="1">
      <alignment vertical="center"/>
    </xf>
    <xf numFmtId="0" fontId="10" fillId="0" borderId="0" xfId="0" applyFont="1" applyAlignment="1">
      <alignment horizontal="left" vertical="center"/>
    </xf>
    <xf numFmtId="4" fontId="10" fillId="0" borderId="0" xfId="0" applyNumberFormat="1" applyFont="1" applyAlignment="1">
      <alignment vertical="center"/>
    </xf>
    <xf numFmtId="0" fontId="10" fillId="0" borderId="0" xfId="0" applyFont="1" applyAlignment="1">
      <alignment horizontal="left" vertical="center" wrapText="1"/>
    </xf>
    <xf numFmtId="0" fontId="0" fillId="0" borderId="9" xfId="0" applyBorder="1" applyAlignment="1">
      <alignment vertical="center"/>
    </xf>
    <xf numFmtId="0" fontId="10" fillId="0" borderId="0" xfId="0" applyFont="1" applyAlignment="1">
      <alignment vertical="center"/>
    </xf>
    <xf numFmtId="0" fontId="3" fillId="0" borderId="0" xfId="0" applyFont="1" applyAlignment="1">
      <alignment vertical="center"/>
    </xf>
    <xf numFmtId="0" fontId="9" fillId="0" borderId="0" xfId="0" applyFont="1" applyAlignment="1">
      <alignment horizontal="left" vertical="center"/>
    </xf>
    <xf numFmtId="0" fontId="8" fillId="2" borderId="10" xfId="0" applyFont="1" applyFill="1" applyBorder="1" applyAlignment="1">
      <alignment vertical="center"/>
    </xf>
    <xf numFmtId="0" fontId="7" fillId="0" borderId="0" xfId="0" applyFont="1" applyAlignment="1">
      <alignment vertical="center"/>
    </xf>
    <xf numFmtId="4" fontId="9" fillId="0" borderId="0" xfId="0" applyNumberFormat="1" applyFont="1" applyAlignment="1">
      <alignment vertical="center"/>
    </xf>
    <xf numFmtId="4" fontId="8" fillId="2" borderId="10" xfId="0" applyNumberFormat="1" applyFont="1" applyFill="1" applyBorder="1" applyAlignment="1">
      <alignment vertical="center"/>
    </xf>
    <xf numFmtId="0" fontId="2" fillId="0" borderId="0" xfId="0" applyFont="1" applyAlignment="1">
      <alignment vertical="center"/>
    </xf>
    <xf numFmtId="0" fontId="11" fillId="0" borderId="0" xfId="0" applyFont="1" applyAlignment="1">
      <alignment horizontal="center" vertical="center"/>
    </xf>
    <xf numFmtId="0" fontId="10" fillId="0" borderId="11" xfId="0" applyFont="1" applyBorder="1" applyAlignment="1">
      <alignment vertical="center"/>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11" xfId="0" applyFont="1" applyBorder="1" applyAlignment="1">
      <alignment vertical="center"/>
    </xf>
    <xf numFmtId="165" fontId="12" fillId="0" borderId="0" xfId="0" applyNumberFormat="1" applyFont="1" applyAlignment="1">
      <alignment vertical="center"/>
    </xf>
    <xf numFmtId="0" fontId="14" fillId="0" borderId="0" xfId="0" applyFont="1" applyAlignment="1">
      <alignment vertical="center"/>
    </xf>
    <xf numFmtId="0" fontId="13" fillId="0" borderId="8" xfId="0" applyFont="1" applyBorder="1" applyAlignment="1">
      <alignment horizontal="left" vertical="center"/>
    </xf>
    <xf numFmtId="165" fontId="13" fillId="0" borderId="8" xfId="0" applyNumberFormat="1" applyFont="1" applyBorder="1" applyAlignment="1">
      <alignment vertical="center"/>
    </xf>
    <xf numFmtId="0" fontId="13" fillId="0" borderId="0" xfId="0" applyFont="1" applyAlignment="1">
      <alignment horizontal="left" vertical="center" wrapText="1"/>
    </xf>
    <xf numFmtId="4" fontId="13" fillId="0" borderId="0" xfId="0" applyNumberFormat="1" applyFont="1" applyAlignment="1">
      <alignment vertical="center"/>
    </xf>
    <xf numFmtId="4" fontId="13" fillId="0" borderId="0" xfId="1" applyNumberFormat="1" applyFont="1" applyAlignment="1">
      <alignment vertical="center"/>
    </xf>
    <xf numFmtId="0" fontId="18" fillId="0" borderId="0" xfId="0" applyFont="1" applyAlignment="1">
      <alignment horizontal="left" vertical="center"/>
    </xf>
    <xf numFmtId="4" fontId="18" fillId="0" borderId="0" xfId="0" applyNumberFormat="1" applyFont="1" applyAlignment="1">
      <alignment vertical="center"/>
    </xf>
    <xf numFmtId="0" fontId="18" fillId="0" borderId="0" xfId="0" applyFont="1" applyAlignment="1">
      <alignment horizontal="left" vertical="center" wrapText="1"/>
    </xf>
    <xf numFmtId="0" fontId="11" fillId="0" borderId="0" xfId="0" applyFont="1" applyAlignment="1">
      <alignment vertical="center"/>
    </xf>
    <xf numFmtId="0" fontId="13" fillId="0" borderId="0" xfId="0" applyFont="1" applyAlignment="1">
      <alignment horizontal="left" vertical="center"/>
    </xf>
    <xf numFmtId="4" fontId="13" fillId="0" borderId="8" xfId="0" applyNumberFormat="1" applyFont="1" applyBorder="1" applyAlignment="1">
      <alignment vertical="center"/>
    </xf>
    <xf numFmtId="0" fontId="18" fillId="0" borderId="0" xfId="0" applyFont="1" applyAlignment="1">
      <alignment vertical="center"/>
    </xf>
    <xf numFmtId="165" fontId="13" fillId="0" borderId="0" xfId="0" applyNumberFormat="1" applyFont="1" applyAlignment="1">
      <alignment vertical="center"/>
    </xf>
    <xf numFmtId="0" fontId="18" fillId="0" borderId="11" xfId="0" applyFont="1" applyBorder="1" applyAlignment="1">
      <alignment horizontal="center" vertical="center" wrapText="1"/>
    </xf>
    <xf numFmtId="0" fontId="18" fillId="0" borderId="11" xfId="0" applyFont="1" applyBorder="1" applyAlignment="1">
      <alignment vertical="center"/>
    </xf>
    <xf numFmtId="0" fontId="19" fillId="0" borderId="0" xfId="0" applyFont="1" applyAlignment="1">
      <alignment horizontal="center" vertical="center"/>
    </xf>
    <xf numFmtId="0" fontId="17" fillId="0" borderId="0" xfId="0" applyFont="1" applyAlignment="1">
      <alignment vertical="center"/>
    </xf>
    <xf numFmtId="0" fontId="20" fillId="0" borderId="0" xfId="0" applyFont="1" applyAlignment="1">
      <alignment vertical="center"/>
    </xf>
    <xf numFmtId="0" fontId="3" fillId="4" borderId="12" xfId="0" applyFont="1" applyFill="1" applyBorder="1" applyAlignment="1">
      <alignment horizontal="center"/>
    </xf>
    <xf numFmtId="0" fontId="0" fillId="5" borderId="0" xfId="0" applyFill="1"/>
    <xf numFmtId="0" fontId="15" fillId="5" borderId="0" xfId="0" applyFont="1" applyFill="1" applyAlignment="1">
      <alignment vertical="center" wrapText="1" readingOrder="1"/>
    </xf>
    <xf numFmtId="0" fontId="16" fillId="5" borderId="0" xfId="0" applyFont="1" applyFill="1" applyAlignment="1">
      <alignment vertical="center" wrapText="1" readingOrder="1"/>
    </xf>
    <xf numFmtId="4" fontId="17" fillId="0" borderId="0" xfId="0" applyNumberFormat="1" applyFont="1" applyAlignment="1">
      <alignment vertical="center"/>
    </xf>
    <xf numFmtId="4" fontId="0" fillId="0" borderId="0" xfId="0" applyNumberFormat="1" applyAlignment="1">
      <alignment vertical="center"/>
    </xf>
    <xf numFmtId="0" fontId="0" fillId="5" borderId="0" xfId="0" applyFill="1" applyAlignment="1">
      <alignment vertical="center"/>
    </xf>
    <xf numFmtId="0" fontId="0" fillId="5" borderId="0" xfId="0" applyFill="1" applyAlignment="1">
      <alignment horizontal="right"/>
    </xf>
    <xf numFmtId="0" fontId="0" fillId="5" borderId="0" xfId="0" applyFill="1" applyAlignment="1">
      <alignment horizontal="left"/>
    </xf>
    <xf numFmtId="0" fontId="8" fillId="3" borderId="5" xfId="0" applyFont="1" applyFill="1" applyBorder="1" applyAlignment="1">
      <alignment vertical="center"/>
    </xf>
    <xf numFmtId="0" fontId="22" fillId="0" borderId="0" xfId="0" applyFont="1" applyAlignment="1">
      <alignment vertical="center"/>
    </xf>
    <xf numFmtId="4" fontId="23" fillId="0" borderId="0" xfId="0" applyNumberFormat="1" applyFont="1" applyAlignment="1">
      <alignment vertical="center"/>
    </xf>
    <xf numFmtId="40" fontId="0" fillId="0" borderId="0" xfId="0" applyNumberFormat="1" applyAlignment="1">
      <alignment vertical="center"/>
    </xf>
    <xf numFmtId="40" fontId="0" fillId="5" borderId="0" xfId="0" applyNumberFormat="1" applyFill="1"/>
    <xf numFmtId="4" fontId="14" fillId="0" borderId="0" xfId="0" applyNumberFormat="1" applyFont="1" applyAlignment="1">
      <alignment vertical="center"/>
    </xf>
    <xf numFmtId="0" fontId="7" fillId="0" borderId="0" xfId="0" applyFont="1" applyAlignment="1">
      <alignment horizontal="left" vertical="center"/>
    </xf>
    <xf numFmtId="4" fontId="0" fillId="5" borderId="0" xfId="0" applyNumberFormat="1" applyFill="1"/>
    <xf numFmtId="0" fontId="18" fillId="0" borderId="0" xfId="0" applyFont="1" applyAlignment="1">
      <alignment vertical="center" wrapText="1"/>
    </xf>
    <xf numFmtId="0" fontId="13" fillId="0" borderId="0" xfId="0" applyFont="1" applyAlignment="1">
      <alignment vertical="center" wrapText="1"/>
    </xf>
    <xf numFmtId="39" fontId="24" fillId="4" borderId="12" xfId="0" applyNumberFormat="1" applyFont="1" applyFill="1" applyBorder="1" applyAlignment="1">
      <alignment horizontal="center"/>
    </xf>
    <xf numFmtId="39" fontId="24" fillId="6" borderId="12" xfId="0" applyNumberFormat="1" applyFont="1" applyFill="1" applyBorder="1"/>
    <xf numFmtId="39" fontId="0" fillId="5" borderId="0" xfId="0" applyNumberFormat="1" applyFill="1"/>
    <xf numFmtId="0" fontId="0" fillId="0" borderId="12" xfId="0" applyBorder="1" applyAlignment="1">
      <alignment horizontal="left" wrapText="1"/>
    </xf>
    <xf numFmtId="0" fontId="0" fillId="0" borderId="12" xfId="0" applyBorder="1" applyAlignment="1">
      <alignment horizontal="left"/>
    </xf>
    <xf numFmtId="0" fontId="0" fillId="0" borderId="12" xfId="0" applyBorder="1"/>
    <xf numFmtId="0" fontId="0" fillId="0" borderId="12" xfId="0" applyBorder="1" applyAlignment="1">
      <alignment wrapText="1"/>
    </xf>
    <xf numFmtId="40" fontId="0" fillId="0" borderId="12" xfId="0" applyNumberFormat="1" applyBorder="1"/>
    <xf numFmtId="0" fontId="1" fillId="0" borderId="0" xfId="0" applyFont="1" applyAlignment="1">
      <alignment horizontal="center" vertical="center"/>
    </xf>
    <xf numFmtId="0" fontId="1" fillId="0" borderId="0" xfId="0" applyFont="1" applyAlignment="1">
      <alignment vertical="center"/>
    </xf>
    <xf numFmtId="0" fontId="26" fillId="0" borderId="0" xfId="0" applyFont="1" applyAlignment="1">
      <alignment vertical="center"/>
    </xf>
    <xf numFmtId="0" fontId="19" fillId="0" borderId="0" xfId="0" applyFont="1" applyAlignment="1">
      <alignment vertical="center"/>
    </xf>
    <xf numFmtId="0" fontId="6" fillId="5" borderId="1" xfId="0" applyFont="1" applyFill="1" applyBorder="1" applyAlignment="1">
      <alignment horizontal="center" vertical="center" wrapText="1" readingOrder="1"/>
    </xf>
    <xf numFmtId="0" fontId="6" fillId="5" borderId="0" xfId="0" applyFont="1" applyFill="1" applyAlignment="1">
      <alignment horizontal="center" vertical="center" wrapText="1" readingOrder="1"/>
    </xf>
    <xf numFmtId="0" fontId="5" fillId="5" borderId="1" xfId="0" applyFont="1" applyFill="1" applyBorder="1" applyAlignment="1">
      <alignment horizontal="center" vertical="center" wrapText="1" readingOrder="1"/>
    </xf>
    <xf numFmtId="0" fontId="5" fillId="5" borderId="0" xfId="0" applyFont="1" applyFill="1" applyAlignment="1">
      <alignment horizontal="center" vertical="center" wrapText="1" readingOrder="1"/>
    </xf>
    <xf numFmtId="0" fontId="21" fillId="5" borderId="1" xfId="0" applyFont="1" applyFill="1" applyBorder="1" applyAlignment="1">
      <alignment horizontal="center" vertical="center"/>
    </xf>
    <xf numFmtId="0" fontId="21" fillId="5" borderId="0" xfId="0" applyFont="1" applyFill="1" applyAlignment="1">
      <alignment horizontal="center" vertical="center"/>
    </xf>
    <xf numFmtId="0" fontId="3" fillId="0" borderId="15" xfId="0" applyFont="1" applyBorder="1" applyAlignment="1">
      <alignment horizontal="center" vertical="center"/>
    </xf>
    <xf numFmtId="0" fontId="1" fillId="0" borderId="0" xfId="0" applyFont="1" applyAlignment="1">
      <alignment horizontal="center" vertical="center"/>
    </xf>
    <xf numFmtId="0" fontId="7" fillId="0" borderId="0" xfId="0" applyFont="1" applyAlignment="1">
      <alignment horizontal="left" vertical="center" wrapText="1"/>
    </xf>
    <xf numFmtId="0" fontId="8" fillId="2" borderId="2" xfId="0" applyFont="1" applyFill="1" applyBorder="1" applyAlignment="1">
      <alignment horizontal="center" vertical="center"/>
    </xf>
    <xf numFmtId="164" fontId="8" fillId="2" borderId="2" xfId="1" applyFont="1" applyFill="1" applyBorder="1" applyAlignment="1">
      <alignment horizontal="center" vertical="center" wrapText="1"/>
    </xf>
    <xf numFmtId="164" fontId="8" fillId="2" borderId="6" xfId="1" applyFont="1" applyFill="1" applyBorder="1" applyAlignment="1">
      <alignment horizontal="center" vertical="center" wrapText="1"/>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12" fillId="0" borderId="0" xfId="0" applyFont="1" applyAlignment="1">
      <alignment horizontal="left" vertical="center" wrapText="1"/>
    </xf>
    <xf numFmtId="0" fontId="11" fillId="0" borderId="0" xfId="0" applyFont="1" applyAlignment="1">
      <alignment horizontal="center" vertical="center"/>
    </xf>
    <xf numFmtId="0" fontId="19" fillId="0" borderId="0" xfId="0" applyFont="1" applyAlignment="1">
      <alignment horizontal="center" vertical="center"/>
    </xf>
    <xf numFmtId="0" fontId="16" fillId="0" borderId="1" xfId="0" applyFont="1" applyBorder="1" applyAlignment="1">
      <alignment horizontal="center" vertical="center" wrapText="1" readingOrder="1"/>
    </xf>
    <xf numFmtId="0" fontId="16" fillId="0" borderId="0" xfId="0" applyFont="1" applyAlignment="1">
      <alignment horizontal="center" vertical="center" wrapText="1" readingOrder="1"/>
    </xf>
    <xf numFmtId="0" fontId="15" fillId="0" borderId="1" xfId="0" applyFont="1" applyBorder="1" applyAlignment="1">
      <alignment horizontal="center" vertical="center" wrapText="1" readingOrder="1"/>
    </xf>
    <xf numFmtId="0" fontId="15" fillId="0" borderId="0" xfId="0" applyFont="1" applyAlignment="1">
      <alignment horizontal="center" vertical="center" wrapText="1" readingOrder="1"/>
    </xf>
    <xf numFmtId="0" fontId="15" fillId="0" borderId="1" xfId="0" applyFont="1" applyBorder="1" applyAlignment="1">
      <alignment horizontal="center" vertical="center"/>
    </xf>
    <xf numFmtId="0" fontId="15" fillId="0" borderId="0" xfId="0" applyFont="1" applyAlignment="1">
      <alignment horizontal="center" vertical="center"/>
    </xf>
    <xf numFmtId="0" fontId="8" fillId="3" borderId="6"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13" fillId="0" borderId="0" xfId="0" applyFont="1" applyAlignment="1">
      <alignment horizontal="left" vertical="center" wrapText="1"/>
    </xf>
    <xf numFmtId="0" fontId="18" fillId="0" borderId="0" xfId="0" applyFont="1" applyAlignment="1">
      <alignment horizontal="left" vertical="center" wrapText="1"/>
    </xf>
    <xf numFmtId="0" fontId="24" fillId="6" borderId="12" xfId="0" applyFont="1" applyFill="1" applyBorder="1" applyAlignment="1">
      <alignment horizontal="center"/>
    </xf>
    <xf numFmtId="0" fontId="25" fillId="5" borderId="1" xfId="0" applyFont="1" applyFill="1" applyBorder="1" applyAlignment="1">
      <alignment horizontal="center" vertical="center" wrapText="1" readingOrder="1"/>
    </xf>
    <xf numFmtId="0" fontId="25" fillId="5" borderId="0" xfId="0" applyFont="1" applyFill="1" applyAlignment="1">
      <alignment horizontal="center" vertical="center" wrapText="1" readingOrder="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646985</xdr:colOff>
      <xdr:row>0</xdr:row>
      <xdr:rowOff>48357</xdr:rowOff>
    </xdr:from>
    <xdr:to>
      <xdr:col>6</xdr:col>
      <xdr:colOff>742119</xdr:colOff>
      <xdr:row>2</xdr:row>
      <xdr:rowOff>56084</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490322" y="48357"/>
          <a:ext cx="1449890" cy="68490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385473</xdr:colOff>
      <xdr:row>0</xdr:row>
      <xdr:rowOff>119703</xdr:rowOff>
    </xdr:from>
    <xdr:to>
      <xdr:col>7</xdr:col>
      <xdr:colOff>18710</xdr:colOff>
      <xdr:row>5</xdr:row>
      <xdr:rowOff>37419</xdr:rowOff>
    </xdr:to>
    <xdr:pic>
      <xdr:nvPicPr>
        <xdr:cNvPr id="2" name="Imagen 1" descr="cid:image001.png@01D68046.1C736940">
          <a:extLst>
            <a:ext uri="{FF2B5EF4-FFF2-40B4-BE49-F238E27FC236}">
              <a16:creationId xmlns:a16="http://schemas.microsoft.com/office/drawing/2014/main" id="{7BB21BCE-F093-44C0-A527-C0F92CDF199B}"/>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536593" y="119703"/>
          <a:ext cx="1349642" cy="766802"/>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249555</xdr:colOff>
      <xdr:row>0</xdr:row>
      <xdr:rowOff>0</xdr:rowOff>
    </xdr:from>
    <xdr:to>
      <xdr:col>3</xdr:col>
      <xdr:colOff>2266950</xdr:colOff>
      <xdr:row>6</xdr:row>
      <xdr:rowOff>131447</xdr:rowOff>
    </xdr:to>
    <xdr:pic>
      <xdr:nvPicPr>
        <xdr:cNvPr id="2" name="Imagen 1" descr="cid:image001.png@01D68046.1C736940">
          <a:extLst>
            <a:ext uri="{FF2B5EF4-FFF2-40B4-BE49-F238E27FC236}">
              <a16:creationId xmlns:a16="http://schemas.microsoft.com/office/drawing/2014/main" id="{B4164825-816E-478B-B991-83B6011B3B7D}"/>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3107055" y="0"/>
          <a:ext cx="2013585" cy="1141097"/>
        </a:xfrm>
        <a:prstGeom prst="rect">
          <a:avLst/>
        </a:prstGeom>
        <a:noFill/>
        <a:ln>
          <a:noFill/>
        </a:ln>
      </xdr:spPr>
    </xdr:pic>
    <xdr:clientData/>
  </xdr:twoCellAnchor>
  <xdr:twoCellAnchor editAs="oneCell">
    <xdr:from>
      <xdr:col>0</xdr:col>
      <xdr:colOff>161925</xdr:colOff>
      <xdr:row>79</xdr:row>
      <xdr:rowOff>131445</xdr:rowOff>
    </xdr:from>
    <xdr:to>
      <xdr:col>4</xdr:col>
      <xdr:colOff>894969</xdr:colOff>
      <xdr:row>84</xdr:row>
      <xdr:rowOff>129540</xdr:rowOff>
    </xdr:to>
    <xdr:pic>
      <xdr:nvPicPr>
        <xdr:cNvPr id="3" name="Picture 2">
          <a:extLst>
            <a:ext uri="{FF2B5EF4-FFF2-40B4-BE49-F238E27FC236}">
              <a16:creationId xmlns:a16="http://schemas.microsoft.com/office/drawing/2014/main" id="{5BEB098D-194A-1ABE-632C-561442BC7ED1}"/>
            </a:ext>
          </a:extLst>
        </xdr:cNvPr>
        <xdr:cNvPicPr>
          <a:picLocks noChangeAspect="1"/>
        </xdr:cNvPicPr>
      </xdr:nvPicPr>
      <xdr:blipFill>
        <a:blip xmlns:r="http://schemas.openxmlformats.org/officeDocument/2006/relationships" r:embed="rId3"/>
        <a:stretch>
          <a:fillRect/>
        </a:stretch>
      </xdr:blipFill>
      <xdr:spPr>
        <a:xfrm>
          <a:off x="161925" y="39145845"/>
          <a:ext cx="7661529" cy="11182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isteriodeculturado-my.sharepoint.com/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tabSelected="1" topLeftCell="A4" zoomScale="175" zoomScaleNormal="175" workbookViewId="0">
      <selection activeCell="A8" sqref="A8:P8"/>
    </sheetView>
  </sheetViews>
  <sheetFormatPr baseColWidth="10" defaultColWidth="13.33203125" defaultRowHeight="12.75" x14ac:dyDescent="0.2"/>
  <cols>
    <col min="1" max="1" width="50.1640625" style="1" customWidth="1"/>
    <col min="2" max="2" width="12" style="1" customWidth="1"/>
    <col min="3" max="3" width="13.1640625" style="1" customWidth="1"/>
    <col min="4" max="4" width="9.83203125" style="1" customWidth="1"/>
    <col min="5" max="5" width="9.6640625" style="1" customWidth="1"/>
    <col min="6" max="6" width="9.83203125" style="1" customWidth="1"/>
    <col min="7" max="7" width="11.5" style="1" customWidth="1"/>
    <col min="8" max="8" width="10.83203125" style="1" customWidth="1"/>
    <col min="9" max="9" width="10.33203125" style="1" customWidth="1"/>
    <col min="10" max="10" width="10.5" style="1" customWidth="1"/>
    <col min="11" max="11" width="11.1640625" style="1" customWidth="1"/>
    <col min="12" max="12" width="10.5" style="1" customWidth="1"/>
    <col min="13" max="13" width="9.6640625" style="1" customWidth="1"/>
    <col min="14" max="14" width="9.83203125" style="1" customWidth="1"/>
    <col min="15" max="15" width="9.1640625" style="1" customWidth="1"/>
    <col min="16" max="16" width="11.1640625" style="1" customWidth="1"/>
    <col min="17" max="16384" width="13.33203125" style="1"/>
  </cols>
  <sheetData>
    <row r="1" spans="1:17" ht="39" customHeight="1" x14ac:dyDescent="0.2">
      <c r="A1" s="50"/>
      <c r="B1" s="50"/>
      <c r="C1" s="50"/>
      <c r="D1" s="50"/>
      <c r="E1" s="50"/>
      <c r="F1" s="50"/>
      <c r="G1" s="50"/>
      <c r="H1" s="50"/>
      <c r="I1" s="50"/>
      <c r="J1" s="50"/>
      <c r="K1" s="50"/>
      <c r="L1" s="50"/>
      <c r="M1" s="50"/>
      <c r="N1" s="50"/>
      <c r="O1" s="50"/>
      <c r="P1" s="50"/>
    </row>
    <row r="2" spans="1:17" x14ac:dyDescent="0.2">
      <c r="A2" s="50"/>
      <c r="B2" s="50"/>
      <c r="C2" s="50"/>
      <c r="D2" s="50"/>
      <c r="E2" s="50"/>
      <c r="F2" s="50"/>
      <c r="G2" s="50"/>
      <c r="H2" s="50"/>
      <c r="I2" s="50"/>
      <c r="J2" s="50"/>
      <c r="K2" s="50"/>
      <c r="L2" s="50"/>
      <c r="M2" s="50"/>
      <c r="N2" s="50"/>
      <c r="O2" s="50"/>
      <c r="P2" s="50"/>
    </row>
    <row r="3" spans="1:17" ht="20.45" customHeight="1" x14ac:dyDescent="0.2">
      <c r="A3" s="77" t="s">
        <v>0</v>
      </c>
      <c r="B3" s="78"/>
      <c r="C3" s="78"/>
      <c r="D3" s="78"/>
      <c r="E3" s="78"/>
      <c r="F3" s="78"/>
      <c r="G3" s="78"/>
      <c r="H3" s="78"/>
      <c r="I3" s="78"/>
      <c r="J3" s="78"/>
      <c r="K3" s="78"/>
      <c r="L3" s="78"/>
      <c r="M3" s="78"/>
      <c r="N3" s="78"/>
      <c r="O3" s="78"/>
      <c r="P3" s="78"/>
    </row>
    <row r="4" spans="1:17" ht="13.15" customHeight="1" x14ac:dyDescent="0.2">
      <c r="A4" s="75" t="s">
        <v>1</v>
      </c>
      <c r="B4" s="76"/>
      <c r="C4" s="76"/>
      <c r="D4" s="76"/>
      <c r="E4" s="76"/>
      <c r="F4" s="76"/>
      <c r="G4" s="76"/>
      <c r="H4" s="76"/>
      <c r="I4" s="76"/>
      <c r="J4" s="76"/>
      <c r="K4" s="76"/>
      <c r="L4" s="76"/>
      <c r="M4" s="76"/>
      <c r="N4" s="76"/>
      <c r="O4" s="76"/>
      <c r="P4" s="76"/>
    </row>
    <row r="5" spans="1:17" ht="13.15" customHeight="1" x14ac:dyDescent="0.2">
      <c r="A5" s="79" t="s">
        <v>129</v>
      </c>
      <c r="B5" s="80"/>
      <c r="C5" s="80"/>
      <c r="D5" s="80"/>
      <c r="E5" s="80"/>
      <c r="F5" s="80"/>
      <c r="G5" s="80"/>
      <c r="H5" s="80"/>
      <c r="I5" s="80"/>
      <c r="J5" s="80"/>
      <c r="K5" s="80"/>
      <c r="L5" s="80"/>
      <c r="M5" s="80"/>
      <c r="N5" s="80"/>
      <c r="O5" s="80"/>
      <c r="P5" s="80"/>
    </row>
    <row r="6" spans="1:17" ht="15.75" customHeight="1" x14ac:dyDescent="0.2">
      <c r="A6" s="75" t="s">
        <v>2</v>
      </c>
      <c r="B6" s="76"/>
      <c r="C6" s="76"/>
      <c r="D6" s="76"/>
      <c r="E6" s="76"/>
      <c r="F6" s="76"/>
      <c r="G6" s="76"/>
      <c r="H6" s="76"/>
      <c r="I6" s="76"/>
      <c r="J6" s="76"/>
      <c r="K6" s="76"/>
      <c r="L6" s="76"/>
      <c r="M6" s="76"/>
      <c r="N6" s="76"/>
      <c r="O6" s="76"/>
      <c r="P6" s="76"/>
    </row>
    <row r="7" spans="1:17" ht="15.75" customHeight="1" x14ac:dyDescent="0.2">
      <c r="A7" s="78" t="s">
        <v>231</v>
      </c>
      <c r="B7" s="78"/>
      <c r="C7" s="78"/>
      <c r="D7" s="78"/>
      <c r="E7" s="78"/>
      <c r="F7" s="78"/>
      <c r="G7" s="78"/>
      <c r="H7" s="78"/>
      <c r="I7" s="78"/>
      <c r="J7" s="78"/>
      <c r="K7" s="78"/>
      <c r="L7" s="78"/>
      <c r="M7" s="78"/>
      <c r="N7" s="78"/>
      <c r="O7" s="78"/>
      <c r="P7" s="78"/>
    </row>
    <row r="8" spans="1:17" ht="15.75" x14ac:dyDescent="0.2">
      <c r="A8" s="75" t="s">
        <v>96</v>
      </c>
      <c r="B8" s="76"/>
      <c r="C8" s="76"/>
      <c r="D8" s="76"/>
      <c r="E8" s="76"/>
      <c r="F8" s="76"/>
      <c r="G8" s="76"/>
      <c r="H8" s="76"/>
      <c r="I8" s="76"/>
      <c r="J8" s="76"/>
      <c r="K8" s="76"/>
      <c r="L8" s="76"/>
      <c r="M8" s="76"/>
      <c r="N8" s="76"/>
      <c r="O8" s="76"/>
      <c r="P8" s="76"/>
    </row>
    <row r="9" spans="1:17" ht="25.5" customHeight="1" x14ac:dyDescent="0.2">
      <c r="A9" s="84" t="s">
        <v>3</v>
      </c>
      <c r="B9" s="85" t="s">
        <v>4</v>
      </c>
      <c r="C9" s="85" t="s">
        <v>5</v>
      </c>
      <c r="D9" s="87" t="s">
        <v>6</v>
      </c>
      <c r="E9" s="88"/>
      <c r="F9" s="88"/>
      <c r="G9" s="88"/>
      <c r="H9" s="88"/>
      <c r="I9" s="88"/>
      <c r="J9" s="88"/>
      <c r="K9" s="88"/>
      <c r="L9" s="88"/>
      <c r="M9" s="88"/>
      <c r="N9" s="88"/>
      <c r="O9" s="88"/>
      <c r="P9" s="89"/>
    </row>
    <row r="10" spans="1:17" x14ac:dyDescent="0.2">
      <c r="A10" s="84"/>
      <c r="B10" s="86"/>
      <c r="C10" s="86"/>
      <c r="D10" s="2" t="s">
        <v>7</v>
      </c>
      <c r="E10" s="2" t="s">
        <v>8</v>
      </c>
      <c r="F10" s="2" t="s">
        <v>9</v>
      </c>
      <c r="G10" s="2" t="s">
        <v>10</v>
      </c>
      <c r="H10" s="3" t="s">
        <v>11</v>
      </c>
      <c r="I10" s="2" t="s">
        <v>12</v>
      </c>
      <c r="J10" s="3" t="s">
        <v>13</v>
      </c>
      <c r="K10" s="2" t="s">
        <v>14</v>
      </c>
      <c r="L10" s="2" t="s">
        <v>15</v>
      </c>
      <c r="M10" s="2" t="s">
        <v>16</v>
      </c>
      <c r="N10" s="2" t="s">
        <v>17</v>
      </c>
      <c r="O10" s="3" t="s">
        <v>18</v>
      </c>
      <c r="P10" s="2" t="s">
        <v>19</v>
      </c>
    </row>
    <row r="11" spans="1:17" x14ac:dyDescent="0.2">
      <c r="A11" s="4" t="s">
        <v>20</v>
      </c>
      <c r="B11" s="27"/>
      <c r="C11" s="27"/>
      <c r="D11" s="27"/>
      <c r="E11" s="27"/>
      <c r="F11" s="27"/>
      <c r="G11" s="27"/>
      <c r="H11" s="27"/>
      <c r="I11" s="27"/>
      <c r="J11" s="27"/>
      <c r="K11" s="27"/>
      <c r="L11" s="27"/>
      <c r="M11" s="27"/>
      <c r="N11" s="27"/>
      <c r="O11" s="27"/>
      <c r="P11" s="27"/>
    </row>
    <row r="12" spans="1:17" x14ac:dyDescent="0.2">
      <c r="A12" s="5" t="s">
        <v>21</v>
      </c>
      <c r="B12" s="29">
        <f t="shared" ref="B12:C12" si="0">B13+B14+B17+B15+B16</f>
        <v>1048367836</v>
      </c>
      <c r="C12" s="29">
        <f t="shared" si="0"/>
        <v>1054644675</v>
      </c>
      <c r="D12" s="29">
        <f t="shared" ref="D12:N12" si="1">D13+D14+D17+D15+D16</f>
        <v>66701214.709999993</v>
      </c>
      <c r="E12" s="29">
        <f t="shared" si="1"/>
        <v>70385514.75</v>
      </c>
      <c r="F12" s="29">
        <f t="shared" si="1"/>
        <v>0</v>
      </c>
      <c r="G12" s="29">
        <f t="shared" si="1"/>
        <v>0</v>
      </c>
      <c r="H12" s="29">
        <f t="shared" si="1"/>
        <v>0</v>
      </c>
      <c r="I12" s="29">
        <f t="shared" si="1"/>
        <v>0</v>
      </c>
      <c r="J12" s="29">
        <f t="shared" si="1"/>
        <v>0</v>
      </c>
      <c r="K12" s="29">
        <f t="shared" si="1"/>
        <v>0</v>
      </c>
      <c r="L12" s="29">
        <f t="shared" si="1"/>
        <v>0</v>
      </c>
      <c r="M12" s="29">
        <f t="shared" si="1"/>
        <v>0</v>
      </c>
      <c r="N12" s="29">
        <f t="shared" si="1"/>
        <v>0</v>
      </c>
      <c r="O12" s="29">
        <f t="shared" ref="O12" si="2">O13+O14+O17+O15+O16</f>
        <v>0</v>
      </c>
      <c r="P12" s="29">
        <f>P13+P14+P17+P15+P16</f>
        <v>137086729.45999998</v>
      </c>
    </row>
    <row r="13" spans="1:17" x14ac:dyDescent="0.2">
      <c r="A13" s="7" t="s">
        <v>22</v>
      </c>
      <c r="B13" s="32">
        <v>748863590</v>
      </c>
      <c r="C13" s="32">
        <v>771014097</v>
      </c>
      <c r="D13" s="32">
        <v>55734068.159999996</v>
      </c>
      <c r="E13" s="32">
        <v>59140234.689999998</v>
      </c>
      <c r="F13" s="32">
        <v>0</v>
      </c>
      <c r="G13" s="32">
        <v>0</v>
      </c>
      <c r="H13" s="32">
        <v>0</v>
      </c>
      <c r="I13" s="32">
        <v>0</v>
      </c>
      <c r="J13" s="32">
        <v>0</v>
      </c>
      <c r="K13" s="32">
        <v>0</v>
      </c>
      <c r="L13" s="32">
        <v>0</v>
      </c>
      <c r="M13" s="32">
        <v>0</v>
      </c>
      <c r="N13" s="32">
        <v>0</v>
      </c>
      <c r="O13" s="32">
        <v>0</v>
      </c>
      <c r="P13" s="32">
        <f>D13+E13+F13+G13+H13+I13+J13+K13+L13+M13+N13+O13</f>
        <v>114874302.84999999</v>
      </c>
    </row>
    <row r="14" spans="1:17" x14ac:dyDescent="0.2">
      <c r="A14" s="7" t="s">
        <v>23</v>
      </c>
      <c r="B14" s="32">
        <v>156142090</v>
      </c>
      <c r="C14" s="32">
        <v>160892090</v>
      </c>
      <c r="D14" s="32">
        <v>2549000</v>
      </c>
      <c r="E14" s="32">
        <v>2693600.67</v>
      </c>
      <c r="F14" s="32">
        <v>0</v>
      </c>
      <c r="G14" s="32">
        <v>0</v>
      </c>
      <c r="H14" s="32">
        <v>0</v>
      </c>
      <c r="I14" s="32">
        <v>0</v>
      </c>
      <c r="J14" s="32">
        <v>0</v>
      </c>
      <c r="K14" s="32">
        <v>0</v>
      </c>
      <c r="L14" s="32">
        <v>0</v>
      </c>
      <c r="M14" s="32">
        <v>0</v>
      </c>
      <c r="N14" s="32">
        <v>0</v>
      </c>
      <c r="O14" s="32">
        <v>0</v>
      </c>
      <c r="P14" s="32">
        <f t="shared" ref="P14:P37" si="3">D14+E14+F14+G14+H14+I14+J14+K14+L14+M14+N14+O14</f>
        <v>5242600.67</v>
      </c>
    </row>
    <row r="15" spans="1:17" x14ac:dyDescent="0.2">
      <c r="A15" s="9" t="s">
        <v>24</v>
      </c>
      <c r="B15" s="32">
        <v>0</v>
      </c>
      <c r="C15" s="32">
        <v>0</v>
      </c>
      <c r="D15" s="32">
        <v>0</v>
      </c>
      <c r="E15" s="32">
        <v>0</v>
      </c>
      <c r="F15" s="32">
        <v>0</v>
      </c>
      <c r="G15" s="32">
        <v>0</v>
      </c>
      <c r="H15" s="32">
        <v>0</v>
      </c>
      <c r="I15" s="32">
        <v>0</v>
      </c>
      <c r="J15" s="32">
        <v>0</v>
      </c>
      <c r="K15" s="32">
        <v>0</v>
      </c>
      <c r="L15" s="32">
        <v>0</v>
      </c>
      <c r="M15" s="32">
        <v>0</v>
      </c>
      <c r="N15" s="32">
        <v>0</v>
      </c>
      <c r="O15" s="32">
        <v>0</v>
      </c>
      <c r="P15" s="32">
        <f t="shared" si="3"/>
        <v>0</v>
      </c>
      <c r="Q15" s="10"/>
    </row>
    <row r="16" spans="1:17" x14ac:dyDescent="0.2">
      <c r="A16" s="9" t="s">
        <v>25</v>
      </c>
      <c r="B16" s="32">
        <v>46841071</v>
      </c>
      <c r="C16" s="32">
        <v>17300358</v>
      </c>
      <c r="D16" s="32">
        <v>0</v>
      </c>
      <c r="E16" s="32">
        <v>0</v>
      </c>
      <c r="F16" s="32">
        <v>0</v>
      </c>
      <c r="G16" s="32">
        <v>0</v>
      </c>
      <c r="H16" s="32">
        <v>0</v>
      </c>
      <c r="I16" s="32">
        <v>0</v>
      </c>
      <c r="J16" s="32">
        <v>0</v>
      </c>
      <c r="K16" s="32">
        <v>0</v>
      </c>
      <c r="L16" s="32">
        <v>0</v>
      </c>
      <c r="M16" s="32">
        <v>0</v>
      </c>
      <c r="N16" s="32">
        <v>0</v>
      </c>
      <c r="O16" s="32">
        <v>0</v>
      </c>
      <c r="P16" s="32">
        <f t="shared" si="3"/>
        <v>0</v>
      </c>
    </row>
    <row r="17" spans="1:16" x14ac:dyDescent="0.2">
      <c r="A17" s="9" t="s">
        <v>26</v>
      </c>
      <c r="B17" s="32">
        <v>96521085</v>
      </c>
      <c r="C17" s="32">
        <v>105438130</v>
      </c>
      <c r="D17" s="32">
        <v>8418146.5499999989</v>
      </c>
      <c r="E17" s="32">
        <v>8551679.3900000006</v>
      </c>
      <c r="F17" s="32">
        <v>0</v>
      </c>
      <c r="G17" s="32">
        <v>0</v>
      </c>
      <c r="H17" s="32">
        <v>0</v>
      </c>
      <c r="I17" s="32">
        <v>0</v>
      </c>
      <c r="J17" s="32">
        <v>0</v>
      </c>
      <c r="K17" s="32">
        <v>0</v>
      </c>
      <c r="L17" s="32">
        <v>0</v>
      </c>
      <c r="M17" s="32">
        <v>0</v>
      </c>
      <c r="N17" s="32">
        <v>0</v>
      </c>
      <c r="O17" s="32">
        <v>0</v>
      </c>
      <c r="P17" s="32">
        <f t="shared" si="3"/>
        <v>16969825.939999998</v>
      </c>
    </row>
    <row r="18" spans="1:16" x14ac:dyDescent="0.2">
      <c r="A18" s="5" t="s">
        <v>27</v>
      </c>
      <c r="B18" s="29">
        <f t="shared" ref="B18:C18" si="4">B19+B20+B21+B22+B23+B24+B25+B26+B27</f>
        <v>432902880</v>
      </c>
      <c r="C18" s="29">
        <f t="shared" si="4"/>
        <v>389062216</v>
      </c>
      <c r="D18" s="29">
        <f t="shared" ref="D18:N18" si="5">D19+D20+D21+D22+D23+D24+D25+D26+D27</f>
        <v>10124558.140000001</v>
      </c>
      <c r="E18" s="29">
        <f t="shared" si="5"/>
        <v>10014594.459999999</v>
      </c>
      <c r="F18" s="29">
        <f t="shared" si="5"/>
        <v>0</v>
      </c>
      <c r="G18" s="29">
        <f t="shared" si="5"/>
        <v>0</v>
      </c>
      <c r="H18" s="29">
        <f t="shared" si="5"/>
        <v>0</v>
      </c>
      <c r="I18" s="29">
        <f t="shared" si="5"/>
        <v>0</v>
      </c>
      <c r="J18" s="29">
        <f t="shared" si="5"/>
        <v>0</v>
      </c>
      <c r="K18" s="29">
        <f t="shared" si="5"/>
        <v>0</v>
      </c>
      <c r="L18" s="29">
        <f t="shared" si="5"/>
        <v>0</v>
      </c>
      <c r="M18" s="29">
        <f t="shared" si="5"/>
        <v>0</v>
      </c>
      <c r="N18" s="29">
        <f t="shared" si="5"/>
        <v>0</v>
      </c>
      <c r="O18" s="29">
        <f t="shared" ref="O18:P18" si="6">O19+O20+O21+O22+O23+O24+O25+O26+O27</f>
        <v>0</v>
      </c>
      <c r="P18" s="29">
        <f t="shared" si="6"/>
        <v>20139152.600000001</v>
      </c>
    </row>
    <row r="19" spans="1:16" x14ac:dyDescent="0.2">
      <c r="A19" s="7" t="s">
        <v>28</v>
      </c>
      <c r="B19" s="32">
        <v>122490444</v>
      </c>
      <c r="C19" s="32">
        <v>116490444</v>
      </c>
      <c r="D19" s="32">
        <v>7494450.1600000001</v>
      </c>
      <c r="E19" s="32">
        <v>6509511.46</v>
      </c>
      <c r="F19" s="32">
        <v>0</v>
      </c>
      <c r="G19" s="32">
        <v>0</v>
      </c>
      <c r="H19" s="32">
        <v>0</v>
      </c>
      <c r="I19" s="32">
        <v>0</v>
      </c>
      <c r="J19" s="32">
        <v>0</v>
      </c>
      <c r="K19" s="32">
        <v>0</v>
      </c>
      <c r="L19" s="32">
        <v>0</v>
      </c>
      <c r="M19" s="32">
        <v>0</v>
      </c>
      <c r="N19" s="32">
        <v>0</v>
      </c>
      <c r="O19" s="32">
        <v>0</v>
      </c>
      <c r="P19" s="32">
        <f t="shared" si="3"/>
        <v>14003961.620000001</v>
      </c>
    </row>
    <row r="20" spans="1:16" x14ac:dyDescent="0.2">
      <c r="A20" s="9" t="s">
        <v>29</v>
      </c>
      <c r="B20" s="32">
        <v>23300000</v>
      </c>
      <c r="C20" s="32">
        <v>26100000</v>
      </c>
      <c r="D20" s="32">
        <v>0</v>
      </c>
      <c r="E20" s="32">
        <v>185138.04</v>
      </c>
      <c r="F20" s="32">
        <v>0</v>
      </c>
      <c r="G20" s="32">
        <v>0</v>
      </c>
      <c r="H20" s="32">
        <v>0</v>
      </c>
      <c r="I20" s="32">
        <v>0</v>
      </c>
      <c r="J20" s="32">
        <v>0</v>
      </c>
      <c r="K20" s="32">
        <v>0</v>
      </c>
      <c r="L20" s="32">
        <v>0</v>
      </c>
      <c r="M20" s="32">
        <v>0</v>
      </c>
      <c r="N20" s="32">
        <v>0</v>
      </c>
      <c r="O20" s="32">
        <v>0</v>
      </c>
      <c r="P20" s="32">
        <f t="shared" si="3"/>
        <v>185138.04</v>
      </c>
    </row>
    <row r="21" spans="1:16" x14ac:dyDescent="0.2">
      <c r="A21" s="7" t="s">
        <v>30</v>
      </c>
      <c r="B21" s="32">
        <v>13000000</v>
      </c>
      <c r="C21" s="32">
        <v>8500000</v>
      </c>
      <c r="D21" s="32">
        <v>0</v>
      </c>
      <c r="E21" s="32">
        <v>73685</v>
      </c>
      <c r="F21" s="32">
        <v>0</v>
      </c>
      <c r="G21" s="32">
        <v>0</v>
      </c>
      <c r="H21" s="32">
        <v>0</v>
      </c>
      <c r="I21" s="32">
        <v>0</v>
      </c>
      <c r="J21" s="32">
        <v>0</v>
      </c>
      <c r="K21" s="32">
        <v>0</v>
      </c>
      <c r="L21" s="32">
        <v>0</v>
      </c>
      <c r="M21" s="32">
        <v>0</v>
      </c>
      <c r="N21" s="32">
        <v>0</v>
      </c>
      <c r="O21" s="32">
        <v>0</v>
      </c>
      <c r="P21" s="32">
        <f t="shared" si="3"/>
        <v>73685</v>
      </c>
    </row>
    <row r="22" spans="1:16" x14ac:dyDescent="0.2">
      <c r="A22" s="7" t="s">
        <v>31</v>
      </c>
      <c r="B22" s="32">
        <v>6150000</v>
      </c>
      <c r="C22" s="32">
        <v>6150000</v>
      </c>
      <c r="D22" s="32">
        <v>0</v>
      </c>
      <c r="E22" s="32">
        <v>0</v>
      </c>
      <c r="F22" s="32">
        <v>0</v>
      </c>
      <c r="G22" s="32">
        <v>0</v>
      </c>
      <c r="H22" s="32">
        <v>0</v>
      </c>
      <c r="I22" s="32">
        <v>0</v>
      </c>
      <c r="J22" s="32">
        <v>0</v>
      </c>
      <c r="K22" s="32">
        <v>0</v>
      </c>
      <c r="L22" s="32">
        <v>0</v>
      </c>
      <c r="M22" s="32">
        <v>0</v>
      </c>
      <c r="N22" s="32">
        <v>0</v>
      </c>
      <c r="O22" s="32">
        <v>0</v>
      </c>
      <c r="P22" s="32">
        <f t="shared" si="3"/>
        <v>0</v>
      </c>
    </row>
    <row r="23" spans="1:16" x14ac:dyDescent="0.2">
      <c r="A23" s="7" t="s">
        <v>32</v>
      </c>
      <c r="B23" s="32">
        <v>12310000</v>
      </c>
      <c r="C23" s="32">
        <v>17935000</v>
      </c>
      <c r="D23" s="32">
        <v>0</v>
      </c>
      <c r="E23" s="32">
        <v>425972.33</v>
      </c>
      <c r="F23" s="32">
        <v>0</v>
      </c>
      <c r="G23" s="32">
        <v>0</v>
      </c>
      <c r="H23" s="32">
        <v>0</v>
      </c>
      <c r="I23" s="32">
        <v>0</v>
      </c>
      <c r="J23" s="32">
        <v>0</v>
      </c>
      <c r="K23" s="32">
        <v>0</v>
      </c>
      <c r="L23" s="32">
        <v>0</v>
      </c>
      <c r="M23" s="32">
        <v>0</v>
      </c>
      <c r="N23" s="32">
        <v>0</v>
      </c>
      <c r="O23" s="32">
        <v>0</v>
      </c>
      <c r="P23" s="32">
        <f t="shared" si="3"/>
        <v>425972.33</v>
      </c>
    </row>
    <row r="24" spans="1:16" x14ac:dyDescent="0.2">
      <c r="A24" s="7" t="s">
        <v>33</v>
      </c>
      <c r="B24" s="32">
        <v>20305727</v>
      </c>
      <c r="C24" s="32">
        <v>14028888</v>
      </c>
      <c r="D24" s="32">
        <v>911119.38</v>
      </c>
      <c r="E24" s="32">
        <v>137767.51999999999</v>
      </c>
      <c r="F24" s="32">
        <v>0</v>
      </c>
      <c r="G24" s="32">
        <v>0</v>
      </c>
      <c r="H24" s="32">
        <v>0</v>
      </c>
      <c r="I24" s="32">
        <v>0</v>
      </c>
      <c r="J24" s="32">
        <v>0</v>
      </c>
      <c r="K24" s="32">
        <v>0</v>
      </c>
      <c r="L24" s="32">
        <v>0</v>
      </c>
      <c r="M24" s="32">
        <v>0</v>
      </c>
      <c r="N24" s="32">
        <v>0</v>
      </c>
      <c r="O24" s="32">
        <v>0</v>
      </c>
      <c r="P24" s="32">
        <f t="shared" si="3"/>
        <v>1048886.8999999999</v>
      </c>
    </row>
    <row r="25" spans="1:16" ht="16.149999999999999" customHeight="1" x14ac:dyDescent="0.2">
      <c r="A25" s="9" t="s">
        <v>34</v>
      </c>
      <c r="B25" s="32">
        <v>56320000</v>
      </c>
      <c r="C25" s="32">
        <v>59220000</v>
      </c>
      <c r="D25" s="32">
        <v>0</v>
      </c>
      <c r="E25" s="32">
        <v>247825.35</v>
      </c>
      <c r="F25" s="32">
        <v>0</v>
      </c>
      <c r="G25" s="32">
        <v>0</v>
      </c>
      <c r="H25" s="32">
        <v>0</v>
      </c>
      <c r="I25" s="32">
        <v>0</v>
      </c>
      <c r="J25" s="32">
        <v>0</v>
      </c>
      <c r="K25" s="32">
        <v>0</v>
      </c>
      <c r="L25" s="32">
        <v>0</v>
      </c>
      <c r="M25" s="32">
        <v>0</v>
      </c>
      <c r="N25" s="32">
        <v>0</v>
      </c>
      <c r="O25" s="32">
        <v>0</v>
      </c>
      <c r="P25" s="32">
        <f t="shared" si="3"/>
        <v>247825.35</v>
      </c>
    </row>
    <row r="26" spans="1:16" x14ac:dyDescent="0.2">
      <c r="A26" s="9" t="s">
        <v>35</v>
      </c>
      <c r="B26" s="32">
        <v>114226709</v>
      </c>
      <c r="C26" s="32">
        <v>92456175</v>
      </c>
      <c r="D26" s="32">
        <v>0</v>
      </c>
      <c r="E26" s="32">
        <v>287913.68</v>
      </c>
      <c r="F26" s="32">
        <v>0</v>
      </c>
      <c r="G26" s="32">
        <v>0</v>
      </c>
      <c r="H26" s="32">
        <v>0</v>
      </c>
      <c r="I26" s="32">
        <v>0</v>
      </c>
      <c r="J26" s="32">
        <v>0</v>
      </c>
      <c r="K26" s="32">
        <v>0</v>
      </c>
      <c r="L26" s="32">
        <v>0</v>
      </c>
      <c r="M26" s="32">
        <v>0</v>
      </c>
      <c r="N26" s="32">
        <v>0</v>
      </c>
      <c r="O26" s="32">
        <v>0</v>
      </c>
      <c r="P26" s="32">
        <f t="shared" si="3"/>
        <v>287913.68</v>
      </c>
    </row>
    <row r="27" spans="1:16" x14ac:dyDescent="0.2">
      <c r="A27" s="9" t="s">
        <v>36</v>
      </c>
      <c r="B27" s="32">
        <v>64800000</v>
      </c>
      <c r="C27" s="32">
        <v>48181709</v>
      </c>
      <c r="D27" s="32">
        <v>1718988.6</v>
      </c>
      <c r="E27" s="32">
        <v>2146781.0799999996</v>
      </c>
      <c r="F27" s="32">
        <v>0</v>
      </c>
      <c r="G27" s="32">
        <v>0</v>
      </c>
      <c r="H27" s="32">
        <v>0</v>
      </c>
      <c r="I27" s="32">
        <v>0</v>
      </c>
      <c r="J27" s="32">
        <v>0</v>
      </c>
      <c r="K27" s="32">
        <v>0</v>
      </c>
      <c r="L27" s="32">
        <v>0</v>
      </c>
      <c r="M27" s="32">
        <v>0</v>
      </c>
      <c r="N27" s="32">
        <v>0</v>
      </c>
      <c r="O27" s="32">
        <v>0</v>
      </c>
      <c r="P27" s="32">
        <f t="shared" si="3"/>
        <v>3865769.6799999997</v>
      </c>
    </row>
    <row r="28" spans="1:16" x14ac:dyDescent="0.2">
      <c r="A28" s="5" t="s">
        <v>37</v>
      </c>
      <c r="B28" s="29">
        <f t="shared" ref="B28:C28" si="7">B37+B35+B34+B33+B32+B31+B30+B29+B36</f>
        <v>51537600</v>
      </c>
      <c r="C28" s="29">
        <f t="shared" si="7"/>
        <v>52177600</v>
      </c>
      <c r="D28" s="29">
        <f t="shared" ref="D28:N28" si="8">D37+D35+D34+D33+D32+D31+D30+D29+D36</f>
        <v>949000</v>
      </c>
      <c r="E28" s="29">
        <f t="shared" si="8"/>
        <v>976679.1</v>
      </c>
      <c r="F28" s="29">
        <f t="shared" si="8"/>
        <v>0</v>
      </c>
      <c r="G28" s="29">
        <f t="shared" si="8"/>
        <v>0</v>
      </c>
      <c r="H28" s="29">
        <f t="shared" si="8"/>
        <v>0</v>
      </c>
      <c r="I28" s="29">
        <f t="shared" si="8"/>
        <v>0</v>
      </c>
      <c r="J28" s="29">
        <f t="shared" si="8"/>
        <v>0</v>
      </c>
      <c r="K28" s="29">
        <f t="shared" si="8"/>
        <v>0</v>
      </c>
      <c r="L28" s="29">
        <f t="shared" si="8"/>
        <v>0</v>
      </c>
      <c r="M28" s="29">
        <f t="shared" si="8"/>
        <v>0</v>
      </c>
      <c r="N28" s="29">
        <f t="shared" si="8"/>
        <v>0</v>
      </c>
      <c r="O28" s="29">
        <f t="shared" ref="O28:P28" si="9">O37+O35+O34+O33+O32+O31+O30+O29+O36</f>
        <v>0</v>
      </c>
      <c r="P28" s="29">
        <f t="shared" si="9"/>
        <v>1925679.1</v>
      </c>
    </row>
    <row r="29" spans="1:16" ht="10.9" customHeight="1" x14ac:dyDescent="0.2">
      <c r="A29" s="33" t="s">
        <v>38</v>
      </c>
      <c r="B29" s="32">
        <v>2010000</v>
      </c>
      <c r="C29" s="32">
        <v>2300000</v>
      </c>
      <c r="D29" s="32">
        <v>0</v>
      </c>
      <c r="E29" s="32">
        <v>71079.100000000006</v>
      </c>
      <c r="F29" s="32">
        <v>0</v>
      </c>
      <c r="G29" s="32">
        <v>0</v>
      </c>
      <c r="H29" s="32">
        <v>0</v>
      </c>
      <c r="I29" s="32">
        <v>0</v>
      </c>
      <c r="J29" s="32">
        <v>0</v>
      </c>
      <c r="K29" s="32">
        <v>0</v>
      </c>
      <c r="L29" s="32">
        <v>0</v>
      </c>
      <c r="M29" s="32">
        <v>0</v>
      </c>
      <c r="N29" s="32">
        <v>0</v>
      </c>
      <c r="O29" s="32">
        <v>0</v>
      </c>
      <c r="P29" s="32">
        <f t="shared" si="3"/>
        <v>71079.100000000006</v>
      </c>
    </row>
    <row r="30" spans="1:16" ht="10.9" customHeight="1" x14ac:dyDescent="0.2">
      <c r="A30" s="31" t="s">
        <v>39</v>
      </c>
      <c r="B30" s="32">
        <v>1400000</v>
      </c>
      <c r="C30" s="32">
        <v>1400000</v>
      </c>
      <c r="D30" s="32">
        <v>0</v>
      </c>
      <c r="E30" s="32">
        <v>0</v>
      </c>
      <c r="F30" s="32">
        <v>0</v>
      </c>
      <c r="G30" s="32">
        <v>0</v>
      </c>
      <c r="H30" s="32">
        <v>0</v>
      </c>
      <c r="I30" s="32">
        <v>0</v>
      </c>
      <c r="J30" s="32">
        <v>0</v>
      </c>
      <c r="K30" s="32">
        <v>0</v>
      </c>
      <c r="L30" s="32">
        <v>0</v>
      </c>
      <c r="M30" s="32">
        <v>0</v>
      </c>
      <c r="N30" s="32">
        <v>0</v>
      </c>
      <c r="O30" s="32">
        <v>0</v>
      </c>
      <c r="P30" s="32">
        <f t="shared" si="3"/>
        <v>0</v>
      </c>
    </row>
    <row r="31" spans="1:16" ht="10.9" customHeight="1" x14ac:dyDescent="0.2">
      <c r="A31" s="33" t="s">
        <v>40</v>
      </c>
      <c r="B31" s="32">
        <v>3620000</v>
      </c>
      <c r="C31" s="32">
        <v>3620000</v>
      </c>
      <c r="D31" s="32">
        <v>0</v>
      </c>
      <c r="E31" s="32">
        <v>0</v>
      </c>
      <c r="F31" s="32">
        <v>0</v>
      </c>
      <c r="G31" s="32">
        <v>0</v>
      </c>
      <c r="H31" s="32">
        <v>0</v>
      </c>
      <c r="I31" s="32">
        <v>0</v>
      </c>
      <c r="J31" s="32">
        <v>0</v>
      </c>
      <c r="K31" s="32">
        <v>0</v>
      </c>
      <c r="L31" s="32">
        <v>0</v>
      </c>
      <c r="M31" s="32">
        <v>0</v>
      </c>
      <c r="N31" s="32">
        <v>0</v>
      </c>
      <c r="O31" s="32">
        <v>0</v>
      </c>
      <c r="P31" s="32">
        <f t="shared" si="3"/>
        <v>0</v>
      </c>
    </row>
    <row r="32" spans="1:16" ht="10.9" customHeight="1" x14ac:dyDescent="0.2">
      <c r="A32" s="31" t="s">
        <v>41</v>
      </c>
      <c r="B32" s="32">
        <v>100000</v>
      </c>
      <c r="C32" s="32">
        <v>100000</v>
      </c>
      <c r="D32" s="32">
        <v>0</v>
      </c>
      <c r="E32" s="32">
        <v>0</v>
      </c>
      <c r="F32" s="32">
        <v>0</v>
      </c>
      <c r="G32" s="32">
        <v>0</v>
      </c>
      <c r="H32" s="32">
        <v>0</v>
      </c>
      <c r="I32" s="32">
        <v>0</v>
      </c>
      <c r="J32" s="32">
        <v>0</v>
      </c>
      <c r="K32" s="32">
        <v>0</v>
      </c>
      <c r="L32" s="32">
        <v>0</v>
      </c>
      <c r="M32" s="32">
        <v>0</v>
      </c>
      <c r="N32" s="32">
        <v>0</v>
      </c>
      <c r="O32" s="32">
        <v>0</v>
      </c>
      <c r="P32" s="32">
        <f t="shared" si="3"/>
        <v>0</v>
      </c>
    </row>
    <row r="33" spans="1:16" ht="10.9" customHeight="1" x14ac:dyDescent="0.2">
      <c r="A33" s="33" t="s">
        <v>42</v>
      </c>
      <c r="B33" s="32">
        <v>950000</v>
      </c>
      <c r="C33" s="32">
        <v>950000</v>
      </c>
      <c r="D33" s="32">
        <v>0</v>
      </c>
      <c r="E33" s="32">
        <v>0</v>
      </c>
      <c r="F33" s="32">
        <v>0</v>
      </c>
      <c r="G33" s="32">
        <v>0</v>
      </c>
      <c r="H33" s="32">
        <v>0</v>
      </c>
      <c r="I33" s="32">
        <v>0</v>
      </c>
      <c r="J33" s="32">
        <v>0</v>
      </c>
      <c r="K33" s="32">
        <v>0</v>
      </c>
      <c r="L33" s="32">
        <v>0</v>
      </c>
      <c r="M33" s="32">
        <v>0</v>
      </c>
      <c r="N33" s="32">
        <v>0</v>
      </c>
      <c r="O33" s="32">
        <v>0</v>
      </c>
      <c r="P33" s="32">
        <f t="shared" si="3"/>
        <v>0</v>
      </c>
    </row>
    <row r="34" spans="1:16" ht="10.9" customHeight="1" x14ac:dyDescent="0.2">
      <c r="A34" s="33" t="s">
        <v>43</v>
      </c>
      <c r="B34" s="32">
        <v>860000</v>
      </c>
      <c r="C34" s="32">
        <v>860000</v>
      </c>
      <c r="D34" s="32">
        <v>0</v>
      </c>
      <c r="E34" s="32">
        <v>0</v>
      </c>
      <c r="F34" s="32">
        <v>0</v>
      </c>
      <c r="G34" s="32">
        <v>0</v>
      </c>
      <c r="H34" s="32">
        <v>0</v>
      </c>
      <c r="I34" s="32">
        <v>0</v>
      </c>
      <c r="J34" s="32">
        <v>0</v>
      </c>
      <c r="K34" s="32">
        <v>0</v>
      </c>
      <c r="L34" s="32">
        <v>0</v>
      </c>
      <c r="M34" s="32">
        <v>0</v>
      </c>
      <c r="N34" s="32">
        <v>0</v>
      </c>
      <c r="O34" s="32">
        <v>0</v>
      </c>
      <c r="P34" s="32">
        <f t="shared" si="3"/>
        <v>0</v>
      </c>
    </row>
    <row r="35" spans="1:16" ht="10.9" customHeight="1" x14ac:dyDescent="0.2">
      <c r="A35" s="33" t="s">
        <v>44</v>
      </c>
      <c r="B35" s="32">
        <v>29487600</v>
      </c>
      <c r="C35" s="32">
        <v>29487600</v>
      </c>
      <c r="D35" s="32">
        <v>949000</v>
      </c>
      <c r="E35" s="32">
        <v>905600</v>
      </c>
      <c r="F35" s="32">
        <v>0</v>
      </c>
      <c r="G35" s="32">
        <v>0</v>
      </c>
      <c r="H35" s="32">
        <v>0</v>
      </c>
      <c r="I35" s="32">
        <v>0</v>
      </c>
      <c r="J35" s="32">
        <v>0</v>
      </c>
      <c r="K35" s="32">
        <v>0</v>
      </c>
      <c r="L35" s="32">
        <v>0</v>
      </c>
      <c r="M35" s="32">
        <v>0</v>
      </c>
      <c r="N35" s="32">
        <v>0</v>
      </c>
      <c r="O35" s="32">
        <v>0</v>
      </c>
      <c r="P35" s="32">
        <f t="shared" si="3"/>
        <v>1854600</v>
      </c>
    </row>
    <row r="36" spans="1:16" ht="10.9" customHeight="1" x14ac:dyDescent="0.2">
      <c r="A36" s="33" t="s">
        <v>45</v>
      </c>
      <c r="B36" s="32">
        <v>0</v>
      </c>
      <c r="C36" s="32">
        <v>0</v>
      </c>
      <c r="D36" s="32">
        <v>0</v>
      </c>
      <c r="E36" s="32">
        <v>0</v>
      </c>
      <c r="F36" s="32">
        <v>0</v>
      </c>
      <c r="G36" s="32">
        <v>0</v>
      </c>
      <c r="H36" s="32">
        <v>0</v>
      </c>
      <c r="I36" s="32">
        <v>0</v>
      </c>
      <c r="J36" s="32">
        <v>0</v>
      </c>
      <c r="K36" s="32">
        <v>0</v>
      </c>
      <c r="L36" s="32">
        <v>0</v>
      </c>
      <c r="M36" s="32">
        <v>0</v>
      </c>
      <c r="N36" s="32">
        <v>0</v>
      </c>
      <c r="O36" s="32">
        <v>0</v>
      </c>
      <c r="P36" s="32">
        <f t="shared" si="3"/>
        <v>0</v>
      </c>
    </row>
    <row r="37" spans="1:16" ht="10.9" customHeight="1" x14ac:dyDescent="0.2">
      <c r="A37" s="31" t="s">
        <v>46</v>
      </c>
      <c r="B37" s="32">
        <v>13110000</v>
      </c>
      <c r="C37" s="32">
        <v>13460000</v>
      </c>
      <c r="D37" s="32">
        <v>0</v>
      </c>
      <c r="E37" s="32">
        <v>0</v>
      </c>
      <c r="F37" s="32">
        <v>0</v>
      </c>
      <c r="G37" s="32">
        <v>0</v>
      </c>
      <c r="H37" s="32">
        <v>0</v>
      </c>
      <c r="I37" s="32">
        <v>0</v>
      </c>
      <c r="J37" s="32">
        <v>0</v>
      </c>
      <c r="K37" s="32">
        <v>0</v>
      </c>
      <c r="L37" s="32">
        <v>0</v>
      </c>
      <c r="M37" s="32">
        <v>0</v>
      </c>
      <c r="N37" s="32">
        <v>0</v>
      </c>
      <c r="O37" s="32">
        <v>0</v>
      </c>
      <c r="P37" s="32">
        <f t="shared" si="3"/>
        <v>0</v>
      </c>
    </row>
    <row r="38" spans="1:16" ht="9.6" customHeight="1" x14ac:dyDescent="0.2">
      <c r="A38" s="28" t="s">
        <v>47</v>
      </c>
      <c r="B38" s="29">
        <f t="shared" ref="B38:C38" si="10">B39+B40+B42+B44+B45+B46+B41+B43</f>
        <v>1171210324</v>
      </c>
      <c r="C38" s="29">
        <f t="shared" si="10"/>
        <v>1186934149</v>
      </c>
      <c r="D38" s="29">
        <f t="shared" ref="D38:N38" si="11">D39+D40+D42+D44+D45+D46+D41+D43</f>
        <v>60357670.049999997</v>
      </c>
      <c r="E38" s="29">
        <f t="shared" si="11"/>
        <v>72154030.430000007</v>
      </c>
      <c r="F38" s="29">
        <f t="shared" si="11"/>
        <v>0</v>
      </c>
      <c r="G38" s="29">
        <f t="shared" si="11"/>
        <v>0</v>
      </c>
      <c r="H38" s="29">
        <f t="shared" si="11"/>
        <v>0</v>
      </c>
      <c r="I38" s="29">
        <f t="shared" si="11"/>
        <v>0</v>
      </c>
      <c r="J38" s="29">
        <f t="shared" si="11"/>
        <v>0</v>
      </c>
      <c r="K38" s="29">
        <f t="shared" si="11"/>
        <v>0</v>
      </c>
      <c r="L38" s="29">
        <f t="shared" si="11"/>
        <v>0</v>
      </c>
      <c r="M38" s="29">
        <f t="shared" si="11"/>
        <v>0</v>
      </c>
      <c r="N38" s="29">
        <f t="shared" si="11"/>
        <v>0</v>
      </c>
      <c r="O38" s="29">
        <f t="shared" ref="O38:P38" si="12">O39+O40+O42+O44+O45+O46+O41+O43</f>
        <v>0</v>
      </c>
      <c r="P38" s="29">
        <f t="shared" si="12"/>
        <v>132511700.48</v>
      </c>
    </row>
    <row r="39" spans="1:16" x14ac:dyDescent="0.2">
      <c r="A39" s="33" t="s">
        <v>48</v>
      </c>
      <c r="B39" s="32">
        <v>184456250</v>
      </c>
      <c r="C39" s="32">
        <v>200180075</v>
      </c>
      <c r="D39" s="32">
        <v>0</v>
      </c>
      <c r="E39" s="32">
        <v>0</v>
      </c>
      <c r="F39" s="32">
        <v>0</v>
      </c>
      <c r="G39" s="32">
        <v>0</v>
      </c>
      <c r="H39" s="32">
        <v>0</v>
      </c>
      <c r="I39" s="32">
        <v>0</v>
      </c>
      <c r="J39" s="32">
        <v>0</v>
      </c>
      <c r="K39" s="32">
        <v>0</v>
      </c>
      <c r="L39" s="32">
        <v>0</v>
      </c>
      <c r="M39" s="32">
        <v>0</v>
      </c>
      <c r="N39" s="32">
        <v>0</v>
      </c>
      <c r="O39" s="32">
        <v>0</v>
      </c>
      <c r="P39" s="32">
        <f t="shared" ref="P39:P75" si="13">D39+E39+F39+G39+H39+I39+J39+K39+L39+M39+N39+O39</f>
        <v>0</v>
      </c>
    </row>
    <row r="40" spans="1:16" ht="16.5" x14ac:dyDescent="0.2">
      <c r="A40" s="33" t="s">
        <v>49</v>
      </c>
      <c r="B40" s="32">
        <v>570856474</v>
      </c>
      <c r="C40" s="32">
        <v>570856474</v>
      </c>
      <c r="D40" s="32">
        <v>47085409.549999997</v>
      </c>
      <c r="E40" s="32">
        <v>47085405.539999999</v>
      </c>
      <c r="F40" s="32">
        <v>0</v>
      </c>
      <c r="G40" s="32">
        <v>0</v>
      </c>
      <c r="H40" s="32">
        <v>0</v>
      </c>
      <c r="I40" s="32">
        <v>0</v>
      </c>
      <c r="J40" s="32">
        <v>0</v>
      </c>
      <c r="K40" s="32">
        <v>0</v>
      </c>
      <c r="L40" s="32">
        <v>0</v>
      </c>
      <c r="M40" s="32">
        <v>0</v>
      </c>
      <c r="N40" s="32">
        <v>0</v>
      </c>
      <c r="O40" s="32">
        <v>0</v>
      </c>
      <c r="P40" s="32">
        <f t="shared" si="13"/>
        <v>94170815.090000004</v>
      </c>
    </row>
    <row r="41" spans="1:16" ht="16.5" x14ac:dyDescent="0.2">
      <c r="A41" s="33" t="s">
        <v>50</v>
      </c>
      <c r="B41" s="32">
        <v>0</v>
      </c>
      <c r="C41" s="32">
        <v>0</v>
      </c>
      <c r="D41" s="32">
        <v>0</v>
      </c>
      <c r="E41" s="32">
        <v>0</v>
      </c>
      <c r="F41" s="32">
        <v>0</v>
      </c>
      <c r="G41" s="32">
        <v>0</v>
      </c>
      <c r="H41" s="32">
        <v>0</v>
      </c>
      <c r="I41" s="32">
        <v>0</v>
      </c>
      <c r="J41" s="32">
        <v>0</v>
      </c>
      <c r="K41" s="32">
        <v>0</v>
      </c>
      <c r="L41" s="32">
        <v>0</v>
      </c>
      <c r="M41" s="32">
        <v>0</v>
      </c>
      <c r="N41" s="32">
        <v>0</v>
      </c>
      <c r="O41" s="32">
        <v>0</v>
      </c>
      <c r="P41" s="32">
        <f t="shared" si="13"/>
        <v>0</v>
      </c>
    </row>
    <row r="42" spans="1:16" ht="16.5" x14ac:dyDescent="0.2">
      <c r="A42" s="33" t="s">
        <v>51</v>
      </c>
      <c r="B42" s="32">
        <v>169657636</v>
      </c>
      <c r="C42" s="32">
        <v>169657636</v>
      </c>
      <c r="D42" s="32">
        <v>13272260.5</v>
      </c>
      <c r="E42" s="32">
        <v>13272260.5</v>
      </c>
      <c r="F42" s="32">
        <v>0</v>
      </c>
      <c r="G42" s="32">
        <v>0</v>
      </c>
      <c r="H42" s="32">
        <v>0</v>
      </c>
      <c r="I42" s="32">
        <v>0</v>
      </c>
      <c r="J42" s="32">
        <v>0</v>
      </c>
      <c r="K42" s="32">
        <v>0</v>
      </c>
      <c r="L42" s="32">
        <v>0</v>
      </c>
      <c r="M42" s="32">
        <v>0</v>
      </c>
      <c r="N42" s="32">
        <v>0</v>
      </c>
      <c r="O42" s="32">
        <v>0</v>
      </c>
      <c r="P42" s="32">
        <f t="shared" si="13"/>
        <v>26544521</v>
      </c>
    </row>
    <row r="43" spans="1:16" ht="16.5" x14ac:dyDescent="0.2">
      <c r="A43" s="33" t="s">
        <v>52</v>
      </c>
      <c r="B43" s="32">
        <v>0</v>
      </c>
      <c r="C43" s="32">
        <v>0</v>
      </c>
      <c r="D43" s="32">
        <v>0</v>
      </c>
      <c r="E43" s="32">
        <v>0</v>
      </c>
      <c r="F43" s="32">
        <v>0</v>
      </c>
      <c r="G43" s="32">
        <v>0</v>
      </c>
      <c r="H43" s="32">
        <v>0</v>
      </c>
      <c r="I43" s="32">
        <v>0</v>
      </c>
      <c r="J43" s="32">
        <v>0</v>
      </c>
      <c r="K43" s="32">
        <v>0</v>
      </c>
      <c r="L43" s="32">
        <v>0</v>
      </c>
      <c r="M43" s="32">
        <v>0</v>
      </c>
      <c r="N43" s="32">
        <v>0</v>
      </c>
      <c r="O43" s="32">
        <v>0</v>
      </c>
      <c r="P43" s="32">
        <f t="shared" si="13"/>
        <v>0</v>
      </c>
    </row>
    <row r="44" spans="1:16" x14ac:dyDescent="0.2">
      <c r="A44" s="7" t="s">
        <v>53</v>
      </c>
      <c r="B44" s="32">
        <v>0</v>
      </c>
      <c r="C44" s="32">
        <v>0</v>
      </c>
      <c r="D44" s="32">
        <v>0</v>
      </c>
      <c r="E44" s="32">
        <v>0</v>
      </c>
      <c r="F44" s="32">
        <v>0</v>
      </c>
      <c r="G44" s="32">
        <v>0</v>
      </c>
      <c r="H44" s="32">
        <v>0</v>
      </c>
      <c r="I44" s="32">
        <v>0</v>
      </c>
      <c r="J44" s="32">
        <v>0</v>
      </c>
      <c r="K44" s="32">
        <v>0</v>
      </c>
      <c r="L44" s="32">
        <v>0</v>
      </c>
      <c r="M44" s="32">
        <v>0</v>
      </c>
      <c r="N44" s="32">
        <v>0</v>
      </c>
      <c r="O44" s="32">
        <v>0</v>
      </c>
      <c r="P44" s="32">
        <f t="shared" si="13"/>
        <v>0</v>
      </c>
    </row>
    <row r="45" spans="1:16" x14ac:dyDescent="0.2">
      <c r="A45" s="9" t="s">
        <v>54</v>
      </c>
      <c r="B45" s="32">
        <v>11556832</v>
      </c>
      <c r="C45" s="32">
        <v>11556832</v>
      </c>
      <c r="D45" s="32">
        <v>0</v>
      </c>
      <c r="E45" s="32">
        <v>11511654.390000001</v>
      </c>
      <c r="F45" s="32">
        <v>0</v>
      </c>
      <c r="G45" s="32">
        <v>0</v>
      </c>
      <c r="H45" s="32">
        <v>0</v>
      </c>
      <c r="I45" s="32">
        <v>0</v>
      </c>
      <c r="J45" s="32">
        <v>0</v>
      </c>
      <c r="K45" s="32">
        <v>0</v>
      </c>
      <c r="L45" s="32">
        <v>0</v>
      </c>
      <c r="M45" s="32">
        <v>0</v>
      </c>
      <c r="N45" s="32">
        <v>0</v>
      </c>
      <c r="O45" s="32">
        <v>0</v>
      </c>
      <c r="P45" s="32">
        <f t="shared" si="13"/>
        <v>11511654.390000001</v>
      </c>
    </row>
    <row r="46" spans="1:16" ht="16.5" x14ac:dyDescent="0.2">
      <c r="A46" s="9" t="s">
        <v>55</v>
      </c>
      <c r="B46" s="32">
        <v>234683132</v>
      </c>
      <c r="C46" s="32">
        <v>234683132</v>
      </c>
      <c r="D46" s="32">
        <v>0</v>
      </c>
      <c r="E46" s="32">
        <v>284710</v>
      </c>
      <c r="F46" s="32">
        <v>0</v>
      </c>
      <c r="G46" s="32">
        <v>0</v>
      </c>
      <c r="H46" s="32">
        <v>0</v>
      </c>
      <c r="I46" s="32">
        <v>0</v>
      </c>
      <c r="J46" s="32">
        <v>0</v>
      </c>
      <c r="K46" s="32">
        <v>0</v>
      </c>
      <c r="L46" s="32">
        <v>0</v>
      </c>
      <c r="M46" s="32">
        <v>0</v>
      </c>
      <c r="N46" s="32">
        <v>0</v>
      </c>
      <c r="O46" s="32">
        <v>0</v>
      </c>
      <c r="P46" s="32">
        <f t="shared" si="13"/>
        <v>284710</v>
      </c>
    </row>
    <row r="47" spans="1:16" s="12" customFormat="1" ht="15" x14ac:dyDescent="0.2">
      <c r="A47" s="5" t="s">
        <v>56</v>
      </c>
      <c r="B47" s="29">
        <f t="shared" ref="B47:C47" si="14">SUM(B48:B53)</f>
        <v>22098250</v>
      </c>
      <c r="C47" s="29">
        <f t="shared" si="14"/>
        <v>22098250</v>
      </c>
      <c r="D47" s="29">
        <f t="shared" ref="D47:N47" si="15">SUM(D48:D53)</f>
        <v>1666666.67</v>
      </c>
      <c r="E47" s="29">
        <f t="shared" si="15"/>
        <v>1666666.67</v>
      </c>
      <c r="F47" s="29">
        <f t="shared" si="15"/>
        <v>0</v>
      </c>
      <c r="G47" s="29">
        <f t="shared" si="15"/>
        <v>0</v>
      </c>
      <c r="H47" s="29">
        <f t="shared" si="15"/>
        <v>0</v>
      </c>
      <c r="I47" s="29">
        <f t="shared" si="15"/>
        <v>0</v>
      </c>
      <c r="J47" s="29">
        <f t="shared" si="15"/>
        <v>0</v>
      </c>
      <c r="K47" s="29">
        <f t="shared" si="15"/>
        <v>0</v>
      </c>
      <c r="L47" s="29">
        <f t="shared" si="15"/>
        <v>0</v>
      </c>
      <c r="M47" s="29">
        <f t="shared" si="15"/>
        <v>0</v>
      </c>
      <c r="N47" s="29">
        <f t="shared" si="15"/>
        <v>0</v>
      </c>
      <c r="O47" s="29">
        <f t="shared" ref="O47:P47" si="16">SUM(O48:O53)</f>
        <v>0</v>
      </c>
      <c r="P47" s="29">
        <f t="shared" si="16"/>
        <v>3333333.34</v>
      </c>
    </row>
    <row r="48" spans="1:16" x14ac:dyDescent="0.2">
      <c r="A48" s="9" t="s">
        <v>57</v>
      </c>
      <c r="B48" s="32">
        <v>0</v>
      </c>
      <c r="C48" s="32">
        <v>0</v>
      </c>
      <c r="D48" s="32">
        <v>0</v>
      </c>
      <c r="E48" s="32">
        <v>0</v>
      </c>
      <c r="F48" s="32">
        <v>0</v>
      </c>
      <c r="G48" s="32">
        <v>0</v>
      </c>
      <c r="H48" s="32">
        <v>0</v>
      </c>
      <c r="I48" s="32">
        <v>0</v>
      </c>
      <c r="J48" s="32">
        <v>0</v>
      </c>
      <c r="K48" s="32">
        <v>0</v>
      </c>
      <c r="L48" s="32">
        <v>0</v>
      </c>
      <c r="M48" s="32">
        <v>0</v>
      </c>
      <c r="N48" s="32">
        <v>0</v>
      </c>
      <c r="O48" s="32">
        <v>0</v>
      </c>
      <c r="P48" s="32">
        <f t="shared" si="13"/>
        <v>0</v>
      </c>
    </row>
    <row r="49" spans="1:16" x14ac:dyDescent="0.2">
      <c r="A49" s="9" t="s">
        <v>58</v>
      </c>
      <c r="B49" s="32">
        <v>22098250</v>
      </c>
      <c r="C49" s="32">
        <v>22098250</v>
      </c>
      <c r="D49" s="32">
        <v>1666666.67</v>
      </c>
      <c r="E49" s="32">
        <v>1666666.67</v>
      </c>
      <c r="F49" s="32">
        <v>0</v>
      </c>
      <c r="G49" s="32">
        <v>0</v>
      </c>
      <c r="H49" s="32">
        <v>0</v>
      </c>
      <c r="I49" s="32">
        <v>0</v>
      </c>
      <c r="J49" s="32">
        <v>0</v>
      </c>
      <c r="K49" s="32">
        <v>0</v>
      </c>
      <c r="L49" s="32">
        <v>0</v>
      </c>
      <c r="M49" s="32">
        <v>0</v>
      </c>
      <c r="N49" s="32">
        <v>0</v>
      </c>
      <c r="O49" s="32">
        <v>0</v>
      </c>
      <c r="P49" s="32">
        <f t="shared" si="13"/>
        <v>3333333.34</v>
      </c>
    </row>
    <row r="50" spans="1:16" ht="16.5" x14ac:dyDescent="0.2">
      <c r="A50" s="9" t="s">
        <v>59</v>
      </c>
      <c r="B50" s="32">
        <v>0</v>
      </c>
      <c r="C50" s="32">
        <v>0</v>
      </c>
      <c r="D50" s="32">
        <v>0</v>
      </c>
      <c r="E50" s="32">
        <v>0</v>
      </c>
      <c r="F50" s="32">
        <v>0</v>
      </c>
      <c r="G50" s="32">
        <v>0</v>
      </c>
      <c r="H50" s="32">
        <v>0</v>
      </c>
      <c r="I50" s="32">
        <v>0</v>
      </c>
      <c r="J50" s="32">
        <v>0</v>
      </c>
      <c r="K50" s="32">
        <v>0</v>
      </c>
      <c r="L50" s="32">
        <v>0</v>
      </c>
      <c r="M50" s="32">
        <v>0</v>
      </c>
      <c r="N50" s="32">
        <v>0</v>
      </c>
      <c r="O50" s="32">
        <v>0</v>
      </c>
      <c r="P50" s="32">
        <f t="shared" si="13"/>
        <v>0</v>
      </c>
    </row>
    <row r="51" spans="1:16" ht="16.5" x14ac:dyDescent="0.2">
      <c r="A51" s="9" t="s">
        <v>60</v>
      </c>
      <c r="B51" s="32">
        <v>0</v>
      </c>
      <c r="C51" s="32">
        <v>0</v>
      </c>
      <c r="D51" s="32">
        <v>0</v>
      </c>
      <c r="E51" s="32">
        <v>0</v>
      </c>
      <c r="F51" s="32">
        <v>0</v>
      </c>
      <c r="G51" s="32">
        <v>0</v>
      </c>
      <c r="H51" s="32">
        <v>0</v>
      </c>
      <c r="I51" s="32">
        <v>0</v>
      </c>
      <c r="J51" s="32">
        <v>0</v>
      </c>
      <c r="K51" s="32">
        <v>0</v>
      </c>
      <c r="L51" s="32">
        <v>0</v>
      </c>
      <c r="M51" s="32">
        <v>0</v>
      </c>
      <c r="N51" s="32">
        <v>0</v>
      </c>
      <c r="O51" s="32">
        <v>0</v>
      </c>
      <c r="P51" s="32">
        <f t="shared" si="13"/>
        <v>0</v>
      </c>
    </row>
    <row r="52" spans="1:16" x14ac:dyDescent="0.2">
      <c r="A52" s="9" t="s">
        <v>61</v>
      </c>
      <c r="B52" s="32">
        <v>0</v>
      </c>
      <c r="C52" s="32">
        <v>0</v>
      </c>
      <c r="D52" s="32">
        <v>0</v>
      </c>
      <c r="E52" s="32">
        <v>0</v>
      </c>
      <c r="F52" s="32">
        <v>0</v>
      </c>
      <c r="G52" s="32">
        <v>0</v>
      </c>
      <c r="H52" s="32">
        <v>0</v>
      </c>
      <c r="I52" s="32">
        <v>0</v>
      </c>
      <c r="J52" s="32">
        <v>0</v>
      </c>
      <c r="K52" s="32">
        <v>0</v>
      </c>
      <c r="L52" s="32">
        <v>0</v>
      </c>
      <c r="M52" s="32">
        <v>0</v>
      </c>
      <c r="N52" s="32">
        <v>0</v>
      </c>
      <c r="O52" s="32">
        <v>0</v>
      </c>
      <c r="P52" s="32">
        <f t="shared" si="13"/>
        <v>0</v>
      </c>
    </row>
    <row r="53" spans="1:16" x14ac:dyDescent="0.2">
      <c r="A53" s="9" t="s">
        <v>62</v>
      </c>
      <c r="B53" s="32">
        <v>0</v>
      </c>
      <c r="C53" s="32">
        <v>0</v>
      </c>
      <c r="D53" s="32">
        <v>0</v>
      </c>
      <c r="E53" s="32">
        <v>0</v>
      </c>
      <c r="F53" s="32">
        <v>0</v>
      </c>
      <c r="G53" s="32">
        <v>0</v>
      </c>
      <c r="H53" s="32">
        <v>0</v>
      </c>
      <c r="I53" s="32">
        <v>0</v>
      </c>
      <c r="J53" s="32">
        <v>0</v>
      </c>
      <c r="K53" s="32">
        <v>0</v>
      </c>
      <c r="L53" s="32">
        <v>0</v>
      </c>
      <c r="M53" s="32">
        <v>0</v>
      </c>
      <c r="N53" s="32">
        <v>0</v>
      </c>
      <c r="O53" s="32">
        <v>0</v>
      </c>
      <c r="P53" s="32">
        <f t="shared" si="13"/>
        <v>0</v>
      </c>
    </row>
    <row r="54" spans="1:16" ht="16.149999999999999" customHeight="1" x14ac:dyDescent="0.2">
      <c r="A54" s="5" t="s">
        <v>63</v>
      </c>
      <c r="B54" s="29">
        <f t="shared" ref="B54:H54" si="17">B55+B56+B58+B59+B60+B62+B57+B63+B61</f>
        <v>26410000</v>
      </c>
      <c r="C54" s="29">
        <f t="shared" si="17"/>
        <v>27610000</v>
      </c>
      <c r="D54" s="29">
        <f t="shared" si="17"/>
        <v>194849.2</v>
      </c>
      <c r="E54" s="29">
        <f t="shared" si="17"/>
        <v>0</v>
      </c>
      <c r="F54" s="29">
        <f t="shared" si="17"/>
        <v>0</v>
      </c>
      <c r="G54" s="29">
        <f t="shared" si="17"/>
        <v>0</v>
      </c>
      <c r="H54" s="29">
        <f t="shared" si="17"/>
        <v>0</v>
      </c>
      <c r="I54" s="29">
        <f t="shared" ref="I54:N54" si="18">I55+I56+I58+I59+I60+I62+I57+I63+I61</f>
        <v>0</v>
      </c>
      <c r="J54" s="29">
        <f t="shared" si="18"/>
        <v>0</v>
      </c>
      <c r="K54" s="29">
        <f t="shared" si="18"/>
        <v>0</v>
      </c>
      <c r="L54" s="29">
        <f t="shared" si="18"/>
        <v>0</v>
      </c>
      <c r="M54" s="29">
        <f t="shared" si="18"/>
        <v>0</v>
      </c>
      <c r="N54" s="29">
        <f t="shared" si="18"/>
        <v>0</v>
      </c>
      <c r="O54" s="29">
        <f t="shared" ref="O54:P54" si="19">O55+O56+O58+O59+O60+O62+O57+O63+O61</f>
        <v>0</v>
      </c>
      <c r="P54" s="29">
        <f t="shared" si="19"/>
        <v>194849.2</v>
      </c>
    </row>
    <row r="55" spans="1:16" ht="10.9" customHeight="1" x14ac:dyDescent="0.2">
      <c r="A55" s="7" t="s">
        <v>64</v>
      </c>
      <c r="B55" s="32">
        <v>8100000</v>
      </c>
      <c r="C55" s="32">
        <v>9300000</v>
      </c>
      <c r="D55" s="32">
        <v>0</v>
      </c>
      <c r="E55" s="32">
        <v>0</v>
      </c>
      <c r="F55" s="32">
        <v>0</v>
      </c>
      <c r="G55" s="32">
        <v>0</v>
      </c>
      <c r="H55" s="32">
        <v>0</v>
      </c>
      <c r="I55" s="32">
        <v>0</v>
      </c>
      <c r="J55" s="32">
        <v>0</v>
      </c>
      <c r="K55" s="32">
        <v>0</v>
      </c>
      <c r="L55" s="32">
        <v>0</v>
      </c>
      <c r="M55" s="32">
        <v>0</v>
      </c>
      <c r="N55" s="32">
        <v>0</v>
      </c>
      <c r="O55" s="32">
        <v>0</v>
      </c>
      <c r="P55" s="32">
        <f t="shared" ref="P55:P60" si="20">D55+E55+F55+G55+H55+I55+J55+K55+L55+M55+N55+O55</f>
        <v>0</v>
      </c>
    </row>
    <row r="56" spans="1:16" ht="10.9" customHeight="1" x14ac:dyDescent="0.2">
      <c r="A56" s="9" t="s">
        <v>65</v>
      </c>
      <c r="B56" s="32">
        <v>1300000</v>
      </c>
      <c r="C56" s="32">
        <v>1300000</v>
      </c>
      <c r="D56" s="32">
        <v>0</v>
      </c>
      <c r="E56" s="32">
        <v>0</v>
      </c>
      <c r="F56" s="32">
        <v>0</v>
      </c>
      <c r="G56" s="32">
        <v>0</v>
      </c>
      <c r="H56" s="32">
        <v>0</v>
      </c>
      <c r="I56" s="32">
        <v>0</v>
      </c>
      <c r="J56" s="32">
        <v>0</v>
      </c>
      <c r="K56" s="32">
        <v>0</v>
      </c>
      <c r="L56" s="32">
        <v>0</v>
      </c>
      <c r="M56" s="32">
        <v>0</v>
      </c>
      <c r="N56" s="32">
        <v>0</v>
      </c>
      <c r="O56" s="32">
        <v>0</v>
      </c>
      <c r="P56" s="32">
        <f t="shared" si="20"/>
        <v>0</v>
      </c>
    </row>
    <row r="57" spans="1:16" ht="10.9" customHeight="1" x14ac:dyDescent="0.2">
      <c r="A57" s="9" t="s">
        <v>66</v>
      </c>
      <c r="B57" s="32">
        <v>50000</v>
      </c>
      <c r="C57" s="32">
        <v>50000</v>
      </c>
      <c r="D57" s="32">
        <v>0</v>
      </c>
      <c r="E57" s="32">
        <v>0</v>
      </c>
      <c r="F57" s="32">
        <v>0</v>
      </c>
      <c r="G57" s="32">
        <v>0</v>
      </c>
      <c r="H57" s="32">
        <v>0</v>
      </c>
      <c r="I57" s="32">
        <v>0</v>
      </c>
      <c r="J57" s="32">
        <v>0</v>
      </c>
      <c r="K57" s="32">
        <v>0</v>
      </c>
      <c r="L57" s="32">
        <v>0</v>
      </c>
      <c r="M57" s="32">
        <v>0</v>
      </c>
      <c r="N57" s="32">
        <v>0</v>
      </c>
      <c r="O57" s="32">
        <v>0</v>
      </c>
      <c r="P57" s="32">
        <f t="shared" si="20"/>
        <v>0</v>
      </c>
    </row>
    <row r="58" spans="1:16" ht="10.9" customHeight="1" x14ac:dyDescent="0.2">
      <c r="A58" s="9" t="s">
        <v>67</v>
      </c>
      <c r="B58" s="32">
        <v>10060000</v>
      </c>
      <c r="C58" s="32">
        <v>10060000</v>
      </c>
      <c r="D58" s="32">
        <v>0</v>
      </c>
      <c r="E58" s="32">
        <v>0</v>
      </c>
      <c r="F58" s="32">
        <v>0</v>
      </c>
      <c r="G58" s="32">
        <v>0</v>
      </c>
      <c r="H58" s="32">
        <v>0</v>
      </c>
      <c r="I58" s="32">
        <v>0</v>
      </c>
      <c r="J58" s="32">
        <v>0</v>
      </c>
      <c r="K58" s="32">
        <v>0</v>
      </c>
      <c r="L58" s="32">
        <v>0</v>
      </c>
      <c r="M58" s="32">
        <v>0</v>
      </c>
      <c r="N58" s="32">
        <v>0</v>
      </c>
      <c r="O58" s="32">
        <v>0</v>
      </c>
      <c r="P58" s="32">
        <f t="shared" si="20"/>
        <v>0</v>
      </c>
    </row>
    <row r="59" spans="1:16" ht="10.9" customHeight="1" x14ac:dyDescent="0.2">
      <c r="A59" s="9" t="s">
        <v>68</v>
      </c>
      <c r="B59" s="32">
        <v>6480000</v>
      </c>
      <c r="C59" s="32">
        <v>6480000</v>
      </c>
      <c r="D59" s="32">
        <v>194849.2</v>
      </c>
      <c r="E59" s="32">
        <v>0</v>
      </c>
      <c r="F59" s="32">
        <v>0</v>
      </c>
      <c r="G59" s="32">
        <v>0</v>
      </c>
      <c r="H59" s="32">
        <v>0</v>
      </c>
      <c r="I59" s="32">
        <v>0</v>
      </c>
      <c r="J59" s="32">
        <v>0</v>
      </c>
      <c r="K59" s="32">
        <v>0</v>
      </c>
      <c r="L59" s="32">
        <v>0</v>
      </c>
      <c r="M59" s="32">
        <v>0</v>
      </c>
      <c r="N59" s="32">
        <v>0</v>
      </c>
      <c r="O59" s="32">
        <v>0</v>
      </c>
      <c r="P59" s="32">
        <f t="shared" si="20"/>
        <v>194849.2</v>
      </c>
    </row>
    <row r="60" spans="1:16" ht="10.9" customHeight="1" x14ac:dyDescent="0.2">
      <c r="A60" s="9" t="s">
        <v>69</v>
      </c>
      <c r="B60" s="32">
        <v>400000</v>
      </c>
      <c r="C60" s="32">
        <v>400000</v>
      </c>
      <c r="D60" s="32">
        <v>0</v>
      </c>
      <c r="E60" s="32">
        <v>0</v>
      </c>
      <c r="F60" s="32">
        <v>0</v>
      </c>
      <c r="G60" s="32">
        <v>0</v>
      </c>
      <c r="H60" s="32">
        <v>0</v>
      </c>
      <c r="I60" s="32">
        <v>0</v>
      </c>
      <c r="J60" s="32">
        <v>0</v>
      </c>
      <c r="K60" s="32">
        <v>0</v>
      </c>
      <c r="L60" s="32">
        <v>0</v>
      </c>
      <c r="M60" s="32">
        <v>0</v>
      </c>
      <c r="N60" s="32">
        <v>0</v>
      </c>
      <c r="O60" s="32">
        <v>0</v>
      </c>
      <c r="P60" s="32">
        <f t="shared" si="20"/>
        <v>0</v>
      </c>
    </row>
    <row r="61" spans="1:16" ht="10.9" customHeight="1" x14ac:dyDescent="0.2">
      <c r="A61" s="7" t="s">
        <v>70</v>
      </c>
      <c r="B61" s="32">
        <v>0</v>
      </c>
      <c r="C61" s="32">
        <v>0</v>
      </c>
      <c r="D61" s="32">
        <v>0</v>
      </c>
      <c r="E61" s="32">
        <v>0</v>
      </c>
      <c r="F61" s="32">
        <v>0</v>
      </c>
      <c r="G61" s="32">
        <v>0</v>
      </c>
      <c r="H61" s="32">
        <v>0</v>
      </c>
      <c r="I61" s="32">
        <v>0</v>
      </c>
      <c r="J61" s="32">
        <v>0</v>
      </c>
      <c r="K61" s="32">
        <v>0</v>
      </c>
      <c r="L61" s="32">
        <v>0</v>
      </c>
      <c r="M61" s="32">
        <v>0</v>
      </c>
      <c r="N61" s="32">
        <v>0</v>
      </c>
      <c r="O61" s="32">
        <v>0</v>
      </c>
      <c r="P61" s="32">
        <f t="shared" si="13"/>
        <v>0</v>
      </c>
    </row>
    <row r="62" spans="1:16" ht="10.9" customHeight="1" x14ac:dyDescent="0.2">
      <c r="A62" s="7" t="s">
        <v>71</v>
      </c>
      <c r="B62" s="32">
        <v>0</v>
      </c>
      <c r="C62" s="32">
        <v>0</v>
      </c>
      <c r="D62" s="32">
        <v>0</v>
      </c>
      <c r="E62" s="32">
        <v>0</v>
      </c>
      <c r="F62" s="32">
        <v>0</v>
      </c>
      <c r="G62" s="32">
        <v>0</v>
      </c>
      <c r="H62" s="32">
        <v>0</v>
      </c>
      <c r="I62" s="32">
        <v>0</v>
      </c>
      <c r="J62" s="32">
        <v>0</v>
      </c>
      <c r="K62" s="32">
        <v>0</v>
      </c>
      <c r="L62" s="32">
        <v>0</v>
      </c>
      <c r="M62" s="32">
        <v>0</v>
      </c>
      <c r="N62" s="32">
        <v>0</v>
      </c>
      <c r="O62" s="32">
        <v>0</v>
      </c>
      <c r="P62" s="32">
        <f t="shared" si="13"/>
        <v>0</v>
      </c>
    </row>
    <row r="63" spans="1:16" ht="10.9" customHeight="1" x14ac:dyDescent="0.2">
      <c r="A63" s="9" t="s">
        <v>72</v>
      </c>
      <c r="B63" s="32">
        <v>20000</v>
      </c>
      <c r="C63" s="32">
        <v>20000</v>
      </c>
      <c r="D63" s="32">
        <v>0</v>
      </c>
      <c r="E63" s="32">
        <v>0</v>
      </c>
      <c r="F63" s="32">
        <v>0</v>
      </c>
      <c r="G63" s="32">
        <v>0</v>
      </c>
      <c r="H63" s="32">
        <v>0</v>
      </c>
      <c r="I63" s="32">
        <v>0</v>
      </c>
      <c r="J63" s="32">
        <v>0</v>
      </c>
      <c r="K63" s="32">
        <v>0</v>
      </c>
      <c r="L63" s="32">
        <v>0</v>
      </c>
      <c r="M63" s="32">
        <v>0</v>
      </c>
      <c r="N63" s="32">
        <v>0</v>
      </c>
      <c r="O63" s="32">
        <v>0</v>
      </c>
      <c r="P63" s="32">
        <f t="shared" si="13"/>
        <v>0</v>
      </c>
    </row>
    <row r="64" spans="1:16" x14ac:dyDescent="0.2">
      <c r="A64" s="13" t="s">
        <v>73</v>
      </c>
      <c r="B64" s="29">
        <f t="shared" ref="B64:C64" si="21">B65+B66+B67+B68</f>
        <v>17100000</v>
      </c>
      <c r="C64" s="29">
        <f t="shared" si="21"/>
        <v>17100000</v>
      </c>
      <c r="D64" s="29">
        <f t="shared" ref="D64:N64" si="22">D65+D66+D67+D68</f>
        <v>0</v>
      </c>
      <c r="E64" s="29">
        <f t="shared" si="22"/>
        <v>0</v>
      </c>
      <c r="F64" s="29">
        <f t="shared" si="22"/>
        <v>0</v>
      </c>
      <c r="G64" s="29">
        <f t="shared" si="22"/>
        <v>0</v>
      </c>
      <c r="H64" s="29">
        <f t="shared" si="22"/>
        <v>0</v>
      </c>
      <c r="I64" s="29">
        <f t="shared" si="22"/>
        <v>0</v>
      </c>
      <c r="J64" s="29">
        <f t="shared" si="22"/>
        <v>0</v>
      </c>
      <c r="K64" s="29">
        <f t="shared" si="22"/>
        <v>0</v>
      </c>
      <c r="L64" s="29">
        <f t="shared" si="22"/>
        <v>0</v>
      </c>
      <c r="M64" s="29">
        <f t="shared" si="22"/>
        <v>0</v>
      </c>
      <c r="N64" s="29">
        <f t="shared" si="22"/>
        <v>0</v>
      </c>
      <c r="O64" s="29">
        <f t="shared" ref="O64:P64" si="23">O65+O66+O67+O68</f>
        <v>0</v>
      </c>
      <c r="P64" s="29">
        <f t="shared" si="23"/>
        <v>0</v>
      </c>
    </row>
    <row r="65" spans="1:16" x14ac:dyDescent="0.2">
      <c r="A65" s="7" t="s">
        <v>74</v>
      </c>
      <c r="B65" s="32">
        <v>17000000</v>
      </c>
      <c r="C65" s="32">
        <v>17000000</v>
      </c>
      <c r="D65" s="32">
        <v>0</v>
      </c>
      <c r="E65" s="32">
        <v>0</v>
      </c>
      <c r="F65" s="32">
        <v>0</v>
      </c>
      <c r="G65" s="32">
        <v>0</v>
      </c>
      <c r="H65" s="32">
        <v>0</v>
      </c>
      <c r="I65" s="32">
        <v>0</v>
      </c>
      <c r="J65" s="32">
        <v>0</v>
      </c>
      <c r="K65" s="32">
        <v>0</v>
      </c>
      <c r="L65" s="32">
        <v>0</v>
      </c>
      <c r="M65" s="32">
        <v>0</v>
      </c>
      <c r="N65" s="32">
        <v>0</v>
      </c>
      <c r="O65" s="32">
        <v>0</v>
      </c>
      <c r="P65" s="32">
        <f t="shared" si="13"/>
        <v>0</v>
      </c>
    </row>
    <row r="66" spans="1:16" x14ac:dyDescent="0.2">
      <c r="A66" s="7" t="s">
        <v>75</v>
      </c>
      <c r="B66" s="32">
        <v>100000</v>
      </c>
      <c r="C66" s="32">
        <v>100000</v>
      </c>
      <c r="D66" s="32">
        <v>0</v>
      </c>
      <c r="E66" s="32">
        <v>0</v>
      </c>
      <c r="F66" s="32">
        <v>0</v>
      </c>
      <c r="G66" s="32">
        <v>0</v>
      </c>
      <c r="H66" s="32">
        <v>0</v>
      </c>
      <c r="I66" s="32">
        <v>0</v>
      </c>
      <c r="J66" s="32">
        <v>0</v>
      </c>
      <c r="K66" s="32">
        <v>0</v>
      </c>
      <c r="L66" s="32">
        <v>0</v>
      </c>
      <c r="M66" s="32">
        <v>0</v>
      </c>
      <c r="N66" s="32">
        <v>0</v>
      </c>
      <c r="O66" s="32">
        <v>0</v>
      </c>
      <c r="P66" s="32">
        <f t="shared" si="13"/>
        <v>0</v>
      </c>
    </row>
    <row r="67" spans="1:16" ht="19.149999999999999" customHeight="1" x14ac:dyDescent="0.2">
      <c r="A67" s="9" t="s">
        <v>76</v>
      </c>
      <c r="B67" s="32">
        <v>0</v>
      </c>
      <c r="C67" s="32">
        <v>0</v>
      </c>
      <c r="D67" s="32">
        <v>0</v>
      </c>
      <c r="E67" s="32">
        <v>0</v>
      </c>
      <c r="F67" s="32">
        <v>0</v>
      </c>
      <c r="G67" s="32">
        <v>0</v>
      </c>
      <c r="H67" s="32">
        <v>0</v>
      </c>
      <c r="I67" s="32">
        <v>0</v>
      </c>
      <c r="J67" s="32">
        <v>0</v>
      </c>
      <c r="K67" s="32">
        <v>0</v>
      </c>
      <c r="L67" s="32">
        <v>0</v>
      </c>
      <c r="M67" s="32">
        <v>0</v>
      </c>
      <c r="N67" s="32">
        <v>0</v>
      </c>
      <c r="O67" s="32">
        <v>0</v>
      </c>
      <c r="P67" s="32">
        <f t="shared" si="13"/>
        <v>0</v>
      </c>
    </row>
    <row r="68" spans="1:16" ht="17.45" customHeight="1" x14ac:dyDescent="0.2">
      <c r="A68" s="9" t="s">
        <v>77</v>
      </c>
      <c r="B68" s="32">
        <v>0</v>
      </c>
      <c r="C68" s="32">
        <v>0</v>
      </c>
      <c r="D68" s="32">
        <v>0</v>
      </c>
      <c r="E68" s="32">
        <v>0</v>
      </c>
      <c r="F68" s="32">
        <v>0</v>
      </c>
      <c r="G68" s="32">
        <v>0</v>
      </c>
      <c r="H68" s="32">
        <v>0</v>
      </c>
      <c r="I68" s="32">
        <v>0</v>
      </c>
      <c r="J68" s="32">
        <v>0</v>
      </c>
      <c r="K68" s="32">
        <v>0</v>
      </c>
      <c r="L68" s="32">
        <v>0</v>
      </c>
      <c r="M68" s="32">
        <v>0</v>
      </c>
      <c r="N68" s="32">
        <v>0</v>
      </c>
      <c r="O68" s="32">
        <v>0</v>
      </c>
      <c r="P68" s="32">
        <f t="shared" si="13"/>
        <v>0</v>
      </c>
    </row>
    <row r="69" spans="1:16" ht="18" customHeight="1" x14ac:dyDescent="0.2">
      <c r="A69" s="5" t="s">
        <v>78</v>
      </c>
      <c r="B69" s="29">
        <f t="shared" ref="B69:C69" si="24">SUM(B70:B71)</f>
        <v>0</v>
      </c>
      <c r="C69" s="29">
        <f t="shared" si="24"/>
        <v>0</v>
      </c>
      <c r="D69" s="29">
        <f t="shared" ref="D69:N69" si="25">SUM(D70:D71)</f>
        <v>0</v>
      </c>
      <c r="E69" s="29">
        <f t="shared" si="25"/>
        <v>0</v>
      </c>
      <c r="F69" s="29">
        <f t="shared" si="25"/>
        <v>0</v>
      </c>
      <c r="G69" s="29">
        <f t="shared" si="25"/>
        <v>0</v>
      </c>
      <c r="H69" s="29">
        <f t="shared" si="25"/>
        <v>0</v>
      </c>
      <c r="I69" s="29">
        <f t="shared" si="25"/>
        <v>0</v>
      </c>
      <c r="J69" s="29">
        <f t="shared" si="25"/>
        <v>0</v>
      </c>
      <c r="K69" s="29">
        <f t="shared" si="25"/>
        <v>0</v>
      </c>
      <c r="L69" s="29">
        <f t="shared" si="25"/>
        <v>0</v>
      </c>
      <c r="M69" s="29">
        <f t="shared" si="25"/>
        <v>0</v>
      </c>
      <c r="N69" s="29">
        <f t="shared" si="25"/>
        <v>0</v>
      </c>
      <c r="O69" s="29">
        <f t="shared" ref="O69:P69" si="26">SUM(O70:O71)</f>
        <v>0</v>
      </c>
      <c r="P69" s="29">
        <f t="shared" si="26"/>
        <v>0</v>
      </c>
    </row>
    <row r="70" spans="1:16" ht="12.6" customHeight="1" x14ac:dyDescent="0.2">
      <c r="A70" s="7" t="s">
        <v>79</v>
      </c>
      <c r="B70" s="32">
        <f>IFERROR(VLOOKUP(#REF!,[1]SIGEF!#REF!,15,0),0)</f>
        <v>0</v>
      </c>
      <c r="C70" s="32">
        <f>IFERROR(VLOOKUP(#REF!,[1]SIGEF!#REF!,15,0),0)</f>
        <v>0</v>
      </c>
      <c r="D70" s="32">
        <f>IFERROR(VLOOKUP(#REF!,[1]SIGEF!#REF!,15,0),0)</f>
        <v>0</v>
      </c>
      <c r="E70" s="32">
        <v>0</v>
      </c>
      <c r="F70" s="32">
        <v>0</v>
      </c>
      <c r="G70" s="32">
        <v>0</v>
      </c>
      <c r="H70" s="32">
        <v>0</v>
      </c>
      <c r="I70" s="32">
        <v>0</v>
      </c>
      <c r="J70" s="32">
        <v>0</v>
      </c>
      <c r="K70" s="32">
        <v>0</v>
      </c>
      <c r="L70" s="32">
        <v>0</v>
      </c>
      <c r="M70" s="32">
        <v>0</v>
      </c>
      <c r="N70" s="32">
        <v>0</v>
      </c>
      <c r="O70" s="32">
        <v>0</v>
      </c>
      <c r="P70" s="32">
        <f t="shared" si="13"/>
        <v>0</v>
      </c>
    </row>
    <row r="71" spans="1:16" ht="18.600000000000001" customHeight="1" x14ac:dyDescent="0.2">
      <c r="A71" s="9" t="s">
        <v>80</v>
      </c>
      <c r="B71" s="32">
        <f>IFERROR(VLOOKUP(#REF!,[1]SIGEF!#REF!,15,0),0)</f>
        <v>0</v>
      </c>
      <c r="C71" s="32">
        <f>IFERROR(VLOOKUP(#REF!,[1]SIGEF!#REF!,15,0),0)</f>
        <v>0</v>
      </c>
      <c r="D71" s="32">
        <f>IFERROR(VLOOKUP(#REF!,[1]SIGEF!#REF!,15,0),0)</f>
        <v>0</v>
      </c>
      <c r="E71" s="32">
        <v>0</v>
      </c>
      <c r="F71" s="32">
        <v>0</v>
      </c>
      <c r="G71" s="32">
        <v>0</v>
      </c>
      <c r="H71" s="32">
        <v>0</v>
      </c>
      <c r="I71" s="32">
        <v>0</v>
      </c>
      <c r="J71" s="32">
        <v>0</v>
      </c>
      <c r="K71" s="32">
        <v>0</v>
      </c>
      <c r="L71" s="32">
        <v>0</v>
      </c>
      <c r="M71" s="32">
        <v>0</v>
      </c>
      <c r="N71" s="32">
        <v>0</v>
      </c>
      <c r="O71" s="32">
        <v>0</v>
      </c>
      <c r="P71" s="32">
        <f t="shared" si="13"/>
        <v>0</v>
      </c>
    </row>
    <row r="72" spans="1:16" ht="19.899999999999999" customHeight="1" x14ac:dyDescent="0.2">
      <c r="A72" s="13" t="s">
        <v>81</v>
      </c>
      <c r="B72" s="29">
        <f t="shared" ref="B72:C72" si="27">SUM(B73:B75)</f>
        <v>0</v>
      </c>
      <c r="C72" s="29">
        <f t="shared" si="27"/>
        <v>0</v>
      </c>
      <c r="D72" s="29">
        <f t="shared" ref="D72:N72" si="28">SUM(D73:D75)</f>
        <v>0</v>
      </c>
      <c r="E72" s="29">
        <f t="shared" si="28"/>
        <v>0</v>
      </c>
      <c r="F72" s="29">
        <f t="shared" si="28"/>
        <v>0</v>
      </c>
      <c r="G72" s="29">
        <f t="shared" si="28"/>
        <v>0</v>
      </c>
      <c r="H72" s="29">
        <f t="shared" si="28"/>
        <v>0</v>
      </c>
      <c r="I72" s="29">
        <f t="shared" si="28"/>
        <v>0</v>
      </c>
      <c r="J72" s="29">
        <f t="shared" si="28"/>
        <v>0</v>
      </c>
      <c r="K72" s="29">
        <f t="shared" si="28"/>
        <v>0</v>
      </c>
      <c r="L72" s="29">
        <f t="shared" si="28"/>
        <v>0</v>
      </c>
      <c r="M72" s="29">
        <f t="shared" si="28"/>
        <v>0</v>
      </c>
      <c r="N72" s="29">
        <f t="shared" si="28"/>
        <v>0</v>
      </c>
      <c r="O72" s="29">
        <f t="shared" ref="O72:P72" si="29">SUM(O73:O75)</f>
        <v>0</v>
      </c>
      <c r="P72" s="29">
        <f t="shared" si="29"/>
        <v>0</v>
      </c>
    </row>
    <row r="73" spans="1:16" ht="9.6" customHeight="1" x14ac:dyDescent="0.2">
      <c r="A73" s="9" t="s">
        <v>82</v>
      </c>
      <c r="B73" s="32">
        <f>IFERROR(VLOOKUP(#REF!,[1]SIGEF!#REF!,15,0),0)</f>
        <v>0</v>
      </c>
      <c r="C73" s="32">
        <f>IFERROR(VLOOKUP(#REF!,[1]SIGEF!#REF!,15,0),0)</f>
        <v>0</v>
      </c>
      <c r="D73" s="32">
        <f>IFERROR(VLOOKUP(#REF!,[1]SIGEF!#REF!,15,0),0)</f>
        <v>0</v>
      </c>
      <c r="E73" s="32">
        <v>0</v>
      </c>
      <c r="F73" s="32">
        <v>0</v>
      </c>
      <c r="G73" s="32">
        <v>0</v>
      </c>
      <c r="H73" s="32">
        <v>0</v>
      </c>
      <c r="I73" s="32">
        <v>0</v>
      </c>
      <c r="J73" s="32">
        <v>0</v>
      </c>
      <c r="K73" s="32">
        <v>0</v>
      </c>
      <c r="L73" s="32">
        <v>0</v>
      </c>
      <c r="M73" s="32">
        <v>0</v>
      </c>
      <c r="N73" s="32">
        <v>0</v>
      </c>
      <c r="O73" s="32">
        <v>0</v>
      </c>
      <c r="P73" s="32">
        <f t="shared" si="13"/>
        <v>0</v>
      </c>
    </row>
    <row r="74" spans="1:16" ht="9.6" customHeight="1" x14ac:dyDescent="0.2">
      <c r="A74" s="9" t="s">
        <v>83</v>
      </c>
      <c r="B74" s="32">
        <f>IFERROR(VLOOKUP(#REF!,[1]SIGEF!#REF!,15,0),0)</f>
        <v>0</v>
      </c>
      <c r="C74" s="32">
        <f>IFERROR(VLOOKUP(#REF!,[1]SIGEF!#REF!,15,0),0)</f>
        <v>0</v>
      </c>
      <c r="D74" s="32">
        <f>IFERROR(VLOOKUP(#REF!,[1]SIGEF!#REF!,15,0),0)</f>
        <v>0</v>
      </c>
      <c r="E74" s="32">
        <v>0</v>
      </c>
      <c r="F74" s="32">
        <v>0</v>
      </c>
      <c r="G74" s="32">
        <v>0</v>
      </c>
      <c r="H74" s="32">
        <v>0</v>
      </c>
      <c r="I74" s="32">
        <v>0</v>
      </c>
      <c r="J74" s="32">
        <v>0</v>
      </c>
      <c r="K74" s="32">
        <v>0</v>
      </c>
      <c r="L74" s="32">
        <v>0</v>
      </c>
      <c r="M74" s="32">
        <v>0</v>
      </c>
      <c r="N74" s="32">
        <v>0</v>
      </c>
      <c r="O74" s="32">
        <v>0</v>
      </c>
      <c r="P74" s="32">
        <f t="shared" si="13"/>
        <v>0</v>
      </c>
    </row>
    <row r="75" spans="1:16" ht="9.6" customHeight="1" x14ac:dyDescent="0.2">
      <c r="A75" s="9" t="s">
        <v>84</v>
      </c>
      <c r="B75" s="32">
        <f>IFERROR(VLOOKUP(#REF!,[1]SIGEF!#REF!,15,0),0)</f>
        <v>0</v>
      </c>
      <c r="C75" s="32">
        <f>IFERROR(VLOOKUP(#REF!,[1]SIGEF!#REF!,15,0),0)</f>
        <v>0</v>
      </c>
      <c r="D75" s="32">
        <f>IFERROR(VLOOKUP(#REF!,[1]SIGEF!#REF!,15,0),0)</f>
        <v>0</v>
      </c>
      <c r="E75" s="32">
        <v>0</v>
      </c>
      <c r="F75" s="32">
        <v>0</v>
      </c>
      <c r="G75" s="32">
        <v>0</v>
      </c>
      <c r="H75" s="32">
        <v>0</v>
      </c>
      <c r="I75" s="32">
        <v>0</v>
      </c>
      <c r="J75" s="32">
        <v>0</v>
      </c>
      <c r="K75" s="32">
        <v>0</v>
      </c>
      <c r="L75" s="32">
        <v>0</v>
      </c>
      <c r="M75" s="32">
        <v>0</v>
      </c>
      <c r="N75" s="32">
        <v>0</v>
      </c>
      <c r="O75" s="32">
        <v>0</v>
      </c>
      <c r="P75" s="32">
        <f t="shared" si="13"/>
        <v>0</v>
      </c>
    </row>
    <row r="76" spans="1:16" x14ac:dyDescent="0.2">
      <c r="A76" s="4" t="s">
        <v>85</v>
      </c>
      <c r="B76" s="36">
        <f t="shared" ref="B76:C76" si="30">+B77+B80+B83</f>
        <v>0</v>
      </c>
      <c r="C76" s="36">
        <f t="shared" si="30"/>
        <v>0</v>
      </c>
      <c r="D76" s="36">
        <f t="shared" ref="D76:N76" si="31">+D77+D80+D83</f>
        <v>0</v>
      </c>
      <c r="E76" s="36">
        <f t="shared" si="31"/>
        <v>0</v>
      </c>
      <c r="F76" s="36">
        <f t="shared" si="31"/>
        <v>0</v>
      </c>
      <c r="G76" s="36">
        <f t="shared" si="31"/>
        <v>0</v>
      </c>
      <c r="H76" s="36">
        <f t="shared" si="31"/>
        <v>0</v>
      </c>
      <c r="I76" s="36">
        <f t="shared" si="31"/>
        <v>0</v>
      </c>
      <c r="J76" s="36">
        <f t="shared" si="31"/>
        <v>0</v>
      </c>
      <c r="K76" s="36">
        <f t="shared" si="31"/>
        <v>0</v>
      </c>
      <c r="L76" s="36">
        <f t="shared" si="31"/>
        <v>0</v>
      </c>
      <c r="M76" s="36">
        <f t="shared" si="31"/>
        <v>0</v>
      </c>
      <c r="N76" s="36">
        <f t="shared" si="31"/>
        <v>0</v>
      </c>
      <c r="O76" s="36">
        <f t="shared" ref="O76:P76" si="32">+O77+O80+O83</f>
        <v>0</v>
      </c>
      <c r="P76" s="36">
        <f t="shared" si="32"/>
        <v>0</v>
      </c>
    </row>
    <row r="77" spans="1:16" x14ac:dyDescent="0.2">
      <c r="A77" s="5" t="s">
        <v>86</v>
      </c>
      <c r="B77" s="29">
        <f t="shared" ref="B77:C77" si="33">SUM(B78:B79)</f>
        <v>0</v>
      </c>
      <c r="C77" s="29">
        <f t="shared" si="33"/>
        <v>0</v>
      </c>
      <c r="D77" s="29">
        <f t="shared" ref="D77:N77" si="34">SUM(D78:D79)</f>
        <v>0</v>
      </c>
      <c r="E77" s="29">
        <f t="shared" si="34"/>
        <v>0</v>
      </c>
      <c r="F77" s="29">
        <f t="shared" si="34"/>
        <v>0</v>
      </c>
      <c r="G77" s="29">
        <f t="shared" si="34"/>
        <v>0</v>
      </c>
      <c r="H77" s="29">
        <f t="shared" si="34"/>
        <v>0</v>
      </c>
      <c r="I77" s="29">
        <f t="shared" si="34"/>
        <v>0</v>
      </c>
      <c r="J77" s="29">
        <f t="shared" si="34"/>
        <v>0</v>
      </c>
      <c r="K77" s="29">
        <f t="shared" si="34"/>
        <v>0</v>
      </c>
      <c r="L77" s="29">
        <f t="shared" si="34"/>
        <v>0</v>
      </c>
      <c r="M77" s="29">
        <f t="shared" si="34"/>
        <v>0</v>
      </c>
      <c r="N77" s="29">
        <f t="shared" si="34"/>
        <v>0</v>
      </c>
      <c r="O77" s="29">
        <f t="shared" ref="O77:P77" si="35">SUM(O78:O79)</f>
        <v>0</v>
      </c>
      <c r="P77" s="29">
        <f t="shared" si="35"/>
        <v>0</v>
      </c>
    </row>
    <row r="78" spans="1:16" ht="10.9" customHeight="1" x14ac:dyDescent="0.2">
      <c r="A78" s="9" t="s">
        <v>87</v>
      </c>
      <c r="B78" s="32">
        <f>IFERROR(VLOOKUP(#REF!,[1]SIGEF!#REF!,14,0),0)</f>
        <v>0</v>
      </c>
      <c r="C78" s="32">
        <f>IFERROR(VLOOKUP(#REF!,[1]SIGEF!#REF!,14,0),0)</f>
        <v>0</v>
      </c>
      <c r="D78" s="32">
        <f>IFERROR(VLOOKUP(#REF!,[1]SIGEF!#REF!,14,0),0)</f>
        <v>0</v>
      </c>
      <c r="E78" s="32">
        <v>0</v>
      </c>
      <c r="F78" s="32">
        <v>0</v>
      </c>
      <c r="G78" s="32">
        <v>0</v>
      </c>
      <c r="H78" s="32">
        <v>0</v>
      </c>
      <c r="I78" s="32">
        <v>0</v>
      </c>
      <c r="J78" s="32">
        <v>0</v>
      </c>
      <c r="K78" s="32">
        <v>0</v>
      </c>
      <c r="L78" s="32">
        <v>0</v>
      </c>
      <c r="M78" s="32">
        <v>0</v>
      </c>
      <c r="N78" s="32">
        <v>0</v>
      </c>
      <c r="O78" s="32">
        <v>0</v>
      </c>
      <c r="P78" s="32">
        <f>D78+E78+F78+G78+H78+I78+J78+K78+L78+M78+N78+O78</f>
        <v>0</v>
      </c>
    </row>
    <row r="79" spans="1:16" ht="10.9" customHeight="1" x14ac:dyDescent="0.2">
      <c r="A79" s="9" t="s">
        <v>88</v>
      </c>
      <c r="B79" s="32">
        <f>IFERROR(VLOOKUP(#REF!,[1]SIGEF!#REF!,14,0),0)</f>
        <v>0</v>
      </c>
      <c r="C79" s="32">
        <f>IFERROR(VLOOKUP(#REF!,[1]SIGEF!#REF!,14,0),0)</f>
        <v>0</v>
      </c>
      <c r="D79" s="32">
        <f>IFERROR(VLOOKUP(#REF!,[1]SIGEF!#REF!,14,0),0)</f>
        <v>0</v>
      </c>
      <c r="E79" s="32">
        <v>0</v>
      </c>
      <c r="F79" s="32">
        <v>0</v>
      </c>
      <c r="G79" s="32">
        <v>0</v>
      </c>
      <c r="H79" s="32">
        <v>0</v>
      </c>
      <c r="I79" s="32">
        <v>0</v>
      </c>
      <c r="J79" s="32">
        <v>0</v>
      </c>
      <c r="K79" s="32">
        <v>0</v>
      </c>
      <c r="L79" s="32">
        <v>0</v>
      </c>
      <c r="M79" s="32">
        <v>0</v>
      </c>
      <c r="N79" s="32">
        <v>0</v>
      </c>
      <c r="O79" s="32">
        <v>0</v>
      </c>
      <c r="P79" s="32">
        <f>D79+E79+F79+G79+H79+I79+J79+K79+L79+M79+N79+O79</f>
        <v>0</v>
      </c>
    </row>
    <row r="80" spans="1:16" x14ac:dyDescent="0.2">
      <c r="A80" s="13" t="s">
        <v>89</v>
      </c>
      <c r="B80" s="29">
        <f t="shared" ref="B80:C80" si="36">SUM(B81:B82)</f>
        <v>0</v>
      </c>
      <c r="C80" s="29">
        <f t="shared" si="36"/>
        <v>0</v>
      </c>
      <c r="D80" s="29">
        <f t="shared" ref="D80:N80" si="37">SUM(D81:D82)</f>
        <v>0</v>
      </c>
      <c r="E80" s="29">
        <f t="shared" si="37"/>
        <v>0</v>
      </c>
      <c r="F80" s="29">
        <f t="shared" si="37"/>
        <v>0</v>
      </c>
      <c r="G80" s="29">
        <f t="shared" si="37"/>
        <v>0</v>
      </c>
      <c r="H80" s="29">
        <f t="shared" si="37"/>
        <v>0</v>
      </c>
      <c r="I80" s="29">
        <f t="shared" si="37"/>
        <v>0</v>
      </c>
      <c r="J80" s="29">
        <f t="shared" si="37"/>
        <v>0</v>
      </c>
      <c r="K80" s="29">
        <f t="shared" si="37"/>
        <v>0</v>
      </c>
      <c r="L80" s="29">
        <f t="shared" si="37"/>
        <v>0</v>
      </c>
      <c r="M80" s="29">
        <f t="shared" si="37"/>
        <v>0</v>
      </c>
      <c r="N80" s="29">
        <f t="shared" si="37"/>
        <v>0</v>
      </c>
      <c r="O80" s="29">
        <f t="shared" ref="O80:P80" si="38">SUM(O81:O82)</f>
        <v>0</v>
      </c>
      <c r="P80" s="29">
        <f t="shared" si="38"/>
        <v>0</v>
      </c>
    </row>
    <row r="81" spans="1:18" ht="12.6" customHeight="1" x14ac:dyDescent="0.2">
      <c r="A81" s="9" t="s">
        <v>90</v>
      </c>
      <c r="B81" s="32">
        <f>IFERROR(VLOOKUP(#REF!,[1]SIGEF!#REF!,15,0),0)</f>
        <v>0</v>
      </c>
      <c r="C81" s="32">
        <f>IFERROR(VLOOKUP(#REF!,[1]SIGEF!#REF!,15,0),0)</f>
        <v>0</v>
      </c>
      <c r="D81" s="32">
        <f>IFERROR(VLOOKUP(#REF!,[1]SIGEF!#REF!,15,0),0)</f>
        <v>0</v>
      </c>
      <c r="E81" s="32">
        <v>0</v>
      </c>
      <c r="F81" s="32">
        <v>0</v>
      </c>
      <c r="G81" s="32">
        <v>0</v>
      </c>
      <c r="H81" s="32">
        <v>0</v>
      </c>
      <c r="I81" s="32">
        <v>0</v>
      </c>
      <c r="J81" s="32">
        <v>0</v>
      </c>
      <c r="K81" s="32">
        <v>0</v>
      </c>
      <c r="L81" s="32">
        <v>0</v>
      </c>
      <c r="M81" s="32">
        <v>0</v>
      </c>
      <c r="N81" s="32">
        <v>0</v>
      </c>
      <c r="O81" s="32">
        <v>0</v>
      </c>
      <c r="P81" s="32">
        <f>D81+E81+F81+G81+H81+I81+J81+K81+L81+M81+N81+O81</f>
        <v>0</v>
      </c>
    </row>
    <row r="82" spans="1:18" ht="12.6" customHeight="1" x14ac:dyDescent="0.2">
      <c r="A82" s="9" t="s">
        <v>91</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92</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93</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94</v>
      </c>
      <c r="B85" s="17">
        <f t="shared" ref="B85:C85" si="40">B12+B18+B28+B38+B47+B54+B64</f>
        <v>2769626890</v>
      </c>
      <c r="C85" s="17">
        <f t="shared" si="40"/>
        <v>2749626890</v>
      </c>
      <c r="D85" s="17">
        <f t="shared" ref="D85:N85" si="41">D12+D18+D28+D38+D47+D54+D64</f>
        <v>139993958.76999995</v>
      </c>
      <c r="E85" s="17">
        <f t="shared" si="41"/>
        <v>155197485.41</v>
      </c>
      <c r="F85" s="17">
        <f t="shared" si="41"/>
        <v>0</v>
      </c>
      <c r="G85" s="17">
        <f t="shared" si="41"/>
        <v>0</v>
      </c>
      <c r="H85" s="17">
        <f t="shared" si="41"/>
        <v>0</v>
      </c>
      <c r="I85" s="17">
        <f t="shared" si="41"/>
        <v>0</v>
      </c>
      <c r="J85" s="17">
        <f t="shared" si="41"/>
        <v>0</v>
      </c>
      <c r="K85" s="17">
        <f t="shared" si="41"/>
        <v>0</v>
      </c>
      <c r="L85" s="17">
        <f t="shared" si="41"/>
        <v>0</v>
      </c>
      <c r="M85" s="17">
        <f t="shared" si="41"/>
        <v>0</v>
      </c>
      <c r="N85" s="17">
        <f t="shared" si="41"/>
        <v>0</v>
      </c>
      <c r="O85" s="17">
        <f t="shared" ref="O85" si="42">O12+O18+O28+O38+O47+O54+O64</f>
        <v>0</v>
      </c>
      <c r="P85" s="17">
        <f>P12+P18+P28+P38+P47+P54+P64</f>
        <v>295191444.17999995</v>
      </c>
      <c r="Q85" s="56"/>
      <c r="R85" s="49"/>
    </row>
    <row r="86" spans="1:18" x14ac:dyDescent="0.2">
      <c r="A86" s="59" t="s">
        <v>103</v>
      </c>
      <c r="B86" s="15"/>
      <c r="C86" s="15"/>
      <c r="D86" s="24"/>
      <c r="E86" s="24"/>
      <c r="F86" s="24"/>
      <c r="G86" s="24"/>
      <c r="H86" s="24"/>
      <c r="I86" s="24"/>
      <c r="J86" s="24"/>
      <c r="K86" s="6"/>
      <c r="L86" s="6"/>
      <c r="M86" s="6"/>
      <c r="N86" s="11"/>
      <c r="O86" s="11"/>
      <c r="P86" s="11"/>
    </row>
    <row r="87" spans="1:18" ht="12" customHeight="1" x14ac:dyDescent="0.2">
      <c r="A87" s="83" t="s">
        <v>97</v>
      </c>
      <c r="B87" s="83"/>
      <c r="C87" s="83"/>
      <c r="D87" s="83"/>
      <c r="E87" s="83"/>
      <c r="F87" s="83"/>
      <c r="G87" s="83"/>
      <c r="H87" s="83"/>
      <c r="I87" s="83"/>
      <c r="J87" s="83"/>
      <c r="K87" s="11"/>
      <c r="L87" s="11"/>
      <c r="M87" s="11"/>
      <c r="N87" s="11"/>
      <c r="O87" s="11"/>
      <c r="P87" s="11"/>
    </row>
    <row r="88" spans="1:18" ht="14.25" customHeight="1" x14ac:dyDescent="0.2">
      <c r="A88" s="90" t="s">
        <v>98</v>
      </c>
      <c r="B88" s="90"/>
      <c r="C88" s="90"/>
      <c r="D88" s="90"/>
      <c r="E88" s="90"/>
      <c r="F88" s="90"/>
      <c r="G88" s="90"/>
      <c r="H88" s="90"/>
      <c r="I88" s="90"/>
      <c r="J88" s="90"/>
      <c r="K88" s="11"/>
      <c r="L88" s="11"/>
      <c r="M88" s="11"/>
      <c r="N88" s="11"/>
      <c r="O88" s="11"/>
      <c r="P88" s="11"/>
    </row>
    <row r="89" spans="1:18" ht="27" customHeight="1" x14ac:dyDescent="0.2">
      <c r="A89" s="83" t="s">
        <v>99</v>
      </c>
      <c r="B89" s="83"/>
      <c r="C89" s="83"/>
      <c r="D89" s="83"/>
      <c r="E89" s="83"/>
      <c r="F89" s="83"/>
      <c r="G89" s="83"/>
      <c r="H89" s="83"/>
      <c r="I89" s="83"/>
      <c r="J89" s="83"/>
      <c r="K89" s="11"/>
      <c r="L89" s="11"/>
      <c r="M89" s="11"/>
      <c r="N89" s="11"/>
      <c r="O89" s="11"/>
      <c r="P89" s="11"/>
    </row>
    <row r="90" spans="1:18" ht="42" customHeight="1" x14ac:dyDescent="0.2">
      <c r="A90" s="22"/>
      <c r="B90" s="21"/>
      <c r="C90" s="21"/>
      <c r="D90" s="21"/>
      <c r="E90" s="21"/>
      <c r="F90" s="21"/>
      <c r="G90" s="21"/>
      <c r="H90" s="21"/>
      <c r="I90" s="21"/>
      <c r="J90" s="21"/>
      <c r="K90" s="18"/>
      <c r="L90" s="18"/>
      <c r="M90" s="18"/>
      <c r="N90" s="23"/>
      <c r="O90" s="23"/>
      <c r="P90" s="20"/>
    </row>
    <row r="91" spans="1:18" s="12" customFormat="1" ht="15" x14ac:dyDescent="0.2">
      <c r="A91" s="19" t="s">
        <v>228</v>
      </c>
      <c r="N91" s="81" t="s">
        <v>230</v>
      </c>
      <c r="O91" s="81"/>
      <c r="P91" s="81"/>
    </row>
    <row r="92" spans="1:18" s="73" customFormat="1" ht="15" x14ac:dyDescent="0.2">
      <c r="A92" s="71" t="s">
        <v>229</v>
      </c>
      <c r="B92" s="72"/>
      <c r="C92" s="72"/>
      <c r="D92" s="72"/>
      <c r="E92" s="72"/>
      <c r="F92" s="72"/>
      <c r="G92" s="72"/>
      <c r="H92" s="72"/>
      <c r="I92" s="72"/>
      <c r="J92" s="72"/>
      <c r="K92" s="72"/>
      <c r="L92" s="72"/>
      <c r="M92" s="72"/>
      <c r="N92" s="82" t="s">
        <v>95</v>
      </c>
      <c r="O92" s="82"/>
      <c r="P92" s="82"/>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N91:P91"/>
    <mergeCell ref="N92:P92"/>
    <mergeCell ref="A89:J89"/>
    <mergeCell ref="A9:A10"/>
    <mergeCell ref="B9:B10"/>
    <mergeCell ref="C9:C10"/>
    <mergeCell ref="D9:P9"/>
    <mergeCell ref="A87:J87"/>
    <mergeCell ref="A88:J88"/>
    <mergeCell ref="A8:P8"/>
    <mergeCell ref="A3:P3"/>
    <mergeCell ref="A4:P4"/>
    <mergeCell ref="A5:P5"/>
    <mergeCell ref="A6:P6"/>
    <mergeCell ref="A7:P7"/>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70F7D-BE46-4233-A680-2D59A5D6C533}">
  <sheetPr>
    <tabColor rgb="FFFFFF00"/>
  </sheetPr>
  <dimension ref="A5:V105"/>
  <sheetViews>
    <sheetView showGridLines="0" topLeftCell="A7" zoomScale="160" zoomScaleNormal="160" workbookViewId="0">
      <selection activeCell="A7" sqref="A7:P7"/>
    </sheetView>
  </sheetViews>
  <sheetFormatPr baseColWidth="10" defaultColWidth="13.33203125" defaultRowHeight="12.75" x14ac:dyDescent="0.2"/>
  <cols>
    <col min="1" max="1" width="52" style="25" customWidth="1"/>
    <col min="2" max="2" width="12.1640625" style="25" customWidth="1"/>
    <col min="3" max="3" width="9.1640625" style="25" customWidth="1"/>
    <col min="4" max="4" width="8.83203125" style="25" customWidth="1"/>
    <col min="5" max="5" width="8.5" style="25" customWidth="1"/>
    <col min="6" max="6" width="8.1640625" style="25" customWidth="1"/>
    <col min="7" max="8" width="8.33203125" style="25" customWidth="1"/>
    <col min="9" max="9" width="8.6640625" style="25" customWidth="1"/>
    <col min="10" max="11" width="8.83203125" style="25" customWidth="1"/>
    <col min="12" max="12" width="10.6640625" style="25" customWidth="1"/>
    <col min="13" max="14" width="9.6640625" style="25" customWidth="1"/>
    <col min="15" max="15" width="10.6640625" style="25" customWidth="1"/>
    <col min="16" max="16" width="12.33203125" style="25" customWidth="1"/>
    <col min="17" max="17" width="14.83203125" style="25" bestFit="1" customWidth="1"/>
    <col min="18" max="16384" width="13.33203125" style="25"/>
  </cols>
  <sheetData>
    <row r="5" spans="1:22" x14ac:dyDescent="0.2">
      <c r="A5" s="25" t="s">
        <v>107</v>
      </c>
    </row>
    <row r="6" spans="1:22" ht="16.899999999999999" customHeight="1" x14ac:dyDescent="0.2">
      <c r="A6" s="95" t="s">
        <v>0</v>
      </c>
      <c r="B6" s="96"/>
      <c r="C6" s="96"/>
      <c r="D6" s="96"/>
      <c r="E6" s="96"/>
      <c r="F6" s="96"/>
      <c r="G6" s="96"/>
      <c r="H6" s="96"/>
      <c r="I6" s="96"/>
      <c r="J6" s="96"/>
      <c r="K6" s="96"/>
      <c r="L6" s="96"/>
      <c r="M6" s="96"/>
      <c r="N6" s="96"/>
      <c r="O6" s="96"/>
      <c r="P6" s="96"/>
    </row>
    <row r="7" spans="1:22" ht="21" customHeight="1" x14ac:dyDescent="0.2">
      <c r="A7" s="93" t="s">
        <v>1</v>
      </c>
      <c r="B7" s="94"/>
      <c r="C7" s="94"/>
      <c r="D7" s="94"/>
      <c r="E7" s="94"/>
      <c r="F7" s="94"/>
      <c r="G7" s="94"/>
      <c r="H7" s="94"/>
      <c r="I7" s="94"/>
      <c r="J7" s="94"/>
      <c r="K7" s="94"/>
      <c r="L7" s="94"/>
      <c r="M7" s="94"/>
      <c r="N7" s="94"/>
      <c r="O7" s="94"/>
      <c r="P7" s="94"/>
    </row>
    <row r="8" spans="1:22" ht="15.75" x14ac:dyDescent="0.2">
      <c r="A8" s="97" t="s">
        <v>129</v>
      </c>
      <c r="B8" s="98"/>
      <c r="C8" s="98"/>
      <c r="D8" s="98"/>
      <c r="E8" s="98"/>
      <c r="F8" s="98"/>
      <c r="G8" s="98"/>
      <c r="H8" s="98"/>
      <c r="I8" s="98"/>
      <c r="J8" s="98"/>
      <c r="K8" s="98"/>
      <c r="L8" s="98"/>
      <c r="M8" s="98"/>
      <c r="N8" s="98"/>
      <c r="O8" s="98"/>
      <c r="P8" s="98"/>
    </row>
    <row r="9" spans="1:22" ht="15.75" customHeight="1" x14ac:dyDescent="0.2">
      <c r="A9" s="93" t="s">
        <v>2</v>
      </c>
      <c r="B9" s="94"/>
      <c r="C9" s="94"/>
      <c r="D9" s="94"/>
      <c r="E9" s="94"/>
      <c r="F9" s="94"/>
      <c r="G9" s="94"/>
      <c r="H9" s="94"/>
      <c r="I9" s="94"/>
      <c r="J9" s="94"/>
      <c r="K9" s="94"/>
      <c r="L9" s="94"/>
      <c r="M9" s="94"/>
      <c r="N9" s="94"/>
      <c r="O9" s="94"/>
      <c r="P9" s="94"/>
    </row>
    <row r="10" spans="1:22" ht="15.75" customHeight="1" x14ac:dyDescent="0.2">
      <c r="A10" s="96" t="s">
        <v>232</v>
      </c>
      <c r="B10" s="96"/>
      <c r="C10" s="96"/>
      <c r="D10" s="96"/>
      <c r="E10" s="96"/>
      <c r="F10" s="96"/>
      <c r="G10" s="96"/>
      <c r="H10" s="96"/>
      <c r="I10" s="96"/>
      <c r="J10" s="96"/>
      <c r="K10" s="96"/>
      <c r="L10" s="96"/>
      <c r="M10" s="96"/>
      <c r="N10" s="96"/>
      <c r="O10" s="96"/>
      <c r="P10" s="96"/>
    </row>
    <row r="11" spans="1:22" ht="15.75" x14ac:dyDescent="0.2">
      <c r="A11" s="93" t="s">
        <v>125</v>
      </c>
      <c r="B11" s="94"/>
      <c r="C11" s="94"/>
      <c r="D11" s="94"/>
      <c r="E11" s="94"/>
      <c r="F11" s="94"/>
      <c r="G11" s="94"/>
      <c r="H11" s="94"/>
      <c r="I11" s="94"/>
      <c r="J11" s="94"/>
      <c r="K11" s="94"/>
      <c r="L11" s="94"/>
      <c r="M11" s="94"/>
      <c r="N11" s="94"/>
      <c r="O11" s="94"/>
      <c r="P11" s="94"/>
    </row>
    <row r="12" spans="1:22" ht="25.5" customHeight="1" x14ac:dyDescent="0.2">
      <c r="A12" s="84" t="s">
        <v>3</v>
      </c>
      <c r="B12" s="85" t="s">
        <v>4</v>
      </c>
      <c r="C12" s="85" t="s">
        <v>5</v>
      </c>
      <c r="D12" s="99" t="s">
        <v>6</v>
      </c>
      <c r="E12" s="100"/>
      <c r="F12" s="100"/>
      <c r="G12" s="100"/>
      <c r="H12" s="100"/>
      <c r="I12" s="100"/>
      <c r="J12" s="100"/>
      <c r="K12" s="100"/>
      <c r="L12" s="100"/>
      <c r="M12" s="100"/>
      <c r="N12" s="100"/>
      <c r="O12" s="101"/>
      <c r="P12" s="53"/>
      <c r="Q12" s="43"/>
      <c r="R12" s="43"/>
      <c r="S12" s="43"/>
      <c r="T12" s="43"/>
      <c r="U12" s="43"/>
      <c r="V12" s="43"/>
    </row>
    <row r="13" spans="1:22" ht="22.9" customHeight="1" x14ac:dyDescent="0.2">
      <c r="A13" s="84"/>
      <c r="B13" s="86"/>
      <c r="C13" s="86"/>
      <c r="D13" s="2" t="s">
        <v>7</v>
      </c>
      <c r="E13" s="2" t="s">
        <v>8</v>
      </c>
      <c r="F13" s="2" t="s">
        <v>9</v>
      </c>
      <c r="G13" s="2" t="s">
        <v>10</v>
      </c>
      <c r="H13" s="3" t="s">
        <v>11</v>
      </c>
      <c r="I13" s="2" t="s">
        <v>12</v>
      </c>
      <c r="J13" s="3" t="s">
        <v>13</v>
      </c>
      <c r="K13" s="2" t="s">
        <v>14</v>
      </c>
      <c r="L13" s="2" t="s">
        <v>15</v>
      </c>
      <c r="M13" s="2" t="s">
        <v>16</v>
      </c>
      <c r="N13" s="2" t="s">
        <v>17</v>
      </c>
      <c r="O13" s="3" t="s">
        <v>18</v>
      </c>
      <c r="P13" s="2" t="s">
        <v>19</v>
      </c>
      <c r="Q13" s="43"/>
      <c r="R13" s="43"/>
      <c r="S13" s="43"/>
      <c r="T13" s="43"/>
      <c r="U13" s="43"/>
      <c r="V13" s="43"/>
    </row>
    <row r="14" spans="1:22" x14ac:dyDescent="0.2">
      <c r="A14" s="26" t="s">
        <v>20</v>
      </c>
      <c r="B14" s="27"/>
      <c r="C14" s="27"/>
      <c r="D14" s="27"/>
      <c r="E14" s="27"/>
      <c r="F14" s="27"/>
      <c r="G14" s="27"/>
      <c r="H14" s="27"/>
      <c r="I14" s="27"/>
      <c r="J14" s="27"/>
      <c r="K14" s="27"/>
      <c r="L14" s="27"/>
      <c r="M14" s="27"/>
      <c r="N14" s="27"/>
      <c r="O14" s="27"/>
      <c r="P14" s="27"/>
    </row>
    <row r="15" spans="1:22" ht="10.9" customHeight="1" x14ac:dyDescent="0.2">
      <c r="A15" s="28" t="s">
        <v>21</v>
      </c>
      <c r="B15" s="30">
        <f>B16+B17+B20+B18+B19</f>
        <v>2190110413</v>
      </c>
      <c r="C15" s="30">
        <f>C16+C17+C20+C18+C19</f>
        <v>2216800946</v>
      </c>
      <c r="D15" s="30">
        <f>D16+D17+D20+D18+D19</f>
        <v>147115956.38999999</v>
      </c>
      <c r="E15" s="30">
        <f>E16+E17+E20+E18+E19</f>
        <v>147938964.30000001</v>
      </c>
      <c r="F15" s="30">
        <f t="shared" ref="F15" si="0">F16+F17+F20+F18+F19</f>
        <v>0</v>
      </c>
      <c r="G15" s="30">
        <f t="shared" ref="G15:O15" si="1">G16+G17+G20+G18+G19</f>
        <v>0</v>
      </c>
      <c r="H15" s="30">
        <f t="shared" si="1"/>
        <v>0</v>
      </c>
      <c r="I15" s="30">
        <f t="shared" si="1"/>
        <v>0</v>
      </c>
      <c r="J15" s="30">
        <f t="shared" si="1"/>
        <v>0</v>
      </c>
      <c r="K15" s="30">
        <f t="shared" si="1"/>
        <v>0</v>
      </c>
      <c r="L15" s="30">
        <f t="shared" si="1"/>
        <v>0</v>
      </c>
      <c r="M15" s="30">
        <f t="shared" si="1"/>
        <v>0</v>
      </c>
      <c r="N15" s="30">
        <f t="shared" si="1"/>
        <v>0</v>
      </c>
      <c r="O15" s="30">
        <f t="shared" si="1"/>
        <v>0</v>
      </c>
      <c r="P15" s="30">
        <f>SUM(P16:P20)</f>
        <v>295054920.69</v>
      </c>
    </row>
    <row r="16" spans="1:22" ht="10.9" customHeight="1" x14ac:dyDescent="0.2">
      <c r="A16" s="31" t="s">
        <v>22</v>
      </c>
      <c r="B16" s="32">
        <v>1608520436</v>
      </c>
      <c r="C16" s="32">
        <v>1674798351</v>
      </c>
      <c r="D16" s="32">
        <v>125315413.84999999</v>
      </c>
      <c r="E16" s="32">
        <v>125919876.53</v>
      </c>
      <c r="F16" s="32">
        <v>0</v>
      </c>
      <c r="G16" s="32">
        <v>0</v>
      </c>
      <c r="H16" s="32">
        <v>0</v>
      </c>
      <c r="I16" s="32">
        <v>0</v>
      </c>
      <c r="J16" s="32">
        <v>0</v>
      </c>
      <c r="K16" s="32">
        <v>0</v>
      </c>
      <c r="L16" s="32">
        <v>0</v>
      </c>
      <c r="M16" s="32">
        <v>0</v>
      </c>
      <c r="N16" s="32">
        <v>0</v>
      </c>
      <c r="O16" s="32">
        <v>0</v>
      </c>
      <c r="P16" s="32">
        <f>SUM(D16:O16)</f>
        <v>251235290.38</v>
      </c>
    </row>
    <row r="17" spans="1:16" ht="10.9" customHeight="1" x14ac:dyDescent="0.2">
      <c r="A17" s="31" t="s">
        <v>23</v>
      </c>
      <c r="B17" s="32">
        <v>302633924</v>
      </c>
      <c r="C17" s="32">
        <v>296651918</v>
      </c>
      <c r="D17" s="32">
        <v>3191843.83</v>
      </c>
      <c r="E17" s="32">
        <v>3336444.5</v>
      </c>
      <c r="F17" s="32">
        <v>0</v>
      </c>
      <c r="G17" s="32">
        <v>0</v>
      </c>
      <c r="H17" s="32">
        <v>0</v>
      </c>
      <c r="I17" s="32">
        <v>0</v>
      </c>
      <c r="J17" s="32">
        <v>0</v>
      </c>
      <c r="K17" s="32">
        <v>0</v>
      </c>
      <c r="L17" s="32">
        <v>0</v>
      </c>
      <c r="M17" s="32">
        <v>0</v>
      </c>
      <c r="N17" s="32">
        <v>0</v>
      </c>
      <c r="O17" s="32">
        <v>0</v>
      </c>
      <c r="P17" s="32">
        <f t="shared" ref="P17:P80" si="2">SUM(D17:O17)</f>
        <v>6528288.3300000001</v>
      </c>
    </row>
    <row r="18" spans="1:16" ht="10.9" customHeight="1" x14ac:dyDescent="0.2">
      <c r="A18" s="33" t="s">
        <v>24</v>
      </c>
      <c r="B18" s="32">
        <v>300000</v>
      </c>
      <c r="C18" s="32">
        <v>300000</v>
      </c>
      <c r="D18" s="32">
        <v>0</v>
      </c>
      <c r="E18" s="32">
        <v>0</v>
      </c>
      <c r="F18" s="32">
        <v>0</v>
      </c>
      <c r="G18" s="32">
        <v>0</v>
      </c>
      <c r="H18" s="32">
        <v>0</v>
      </c>
      <c r="I18" s="32">
        <v>0</v>
      </c>
      <c r="J18" s="32">
        <v>0</v>
      </c>
      <c r="K18" s="32">
        <v>0</v>
      </c>
      <c r="L18" s="32">
        <v>0</v>
      </c>
      <c r="M18" s="32">
        <v>0</v>
      </c>
      <c r="N18" s="32">
        <v>0</v>
      </c>
      <c r="O18" s="32">
        <v>0</v>
      </c>
      <c r="P18" s="32">
        <f t="shared" si="2"/>
        <v>0</v>
      </c>
    </row>
    <row r="19" spans="1:16" ht="10.9" customHeight="1" x14ac:dyDescent="0.2">
      <c r="A19" s="33" t="s">
        <v>25</v>
      </c>
      <c r="B19" s="32">
        <v>62703204</v>
      </c>
      <c r="C19" s="32">
        <v>18206768</v>
      </c>
      <c r="D19" s="32">
        <v>0</v>
      </c>
      <c r="E19" s="32">
        <v>0</v>
      </c>
      <c r="F19" s="32">
        <v>0</v>
      </c>
      <c r="G19" s="32">
        <v>0</v>
      </c>
      <c r="H19" s="32">
        <v>0</v>
      </c>
      <c r="I19" s="32">
        <v>0</v>
      </c>
      <c r="J19" s="32">
        <v>0</v>
      </c>
      <c r="K19" s="32">
        <v>0</v>
      </c>
      <c r="L19" s="32">
        <v>0</v>
      </c>
      <c r="M19" s="32">
        <v>0</v>
      </c>
      <c r="N19" s="32">
        <v>0</v>
      </c>
      <c r="O19" s="32">
        <v>0</v>
      </c>
      <c r="P19" s="32">
        <f t="shared" si="2"/>
        <v>0</v>
      </c>
    </row>
    <row r="20" spans="1:16" ht="10.9" customHeight="1" x14ac:dyDescent="0.2">
      <c r="A20" s="33" t="s">
        <v>26</v>
      </c>
      <c r="B20" s="32">
        <v>215952849</v>
      </c>
      <c r="C20" s="32">
        <v>226843909</v>
      </c>
      <c r="D20" s="32">
        <v>18608698.709999997</v>
      </c>
      <c r="E20" s="32">
        <v>18682643.27</v>
      </c>
      <c r="F20" s="32">
        <v>0</v>
      </c>
      <c r="G20" s="32">
        <v>0</v>
      </c>
      <c r="H20" s="32">
        <v>0</v>
      </c>
      <c r="I20" s="32">
        <v>0</v>
      </c>
      <c r="J20" s="32">
        <v>0</v>
      </c>
      <c r="K20" s="32">
        <v>0</v>
      </c>
      <c r="L20" s="32">
        <v>0</v>
      </c>
      <c r="M20" s="32">
        <v>0</v>
      </c>
      <c r="N20" s="32">
        <v>0</v>
      </c>
      <c r="O20" s="32">
        <v>0</v>
      </c>
      <c r="P20" s="32">
        <f t="shared" si="2"/>
        <v>37291341.979999997</v>
      </c>
    </row>
    <row r="21" spans="1:16" ht="10.9" customHeight="1" x14ac:dyDescent="0.2">
      <c r="A21" s="28" t="s">
        <v>27</v>
      </c>
      <c r="B21" s="29">
        <f>SUM(B22:B30)</f>
        <v>633956112</v>
      </c>
      <c r="C21" s="29">
        <f t="shared" ref="C21:F21" si="3">SUM(C22:C30)</f>
        <v>591189254</v>
      </c>
      <c r="D21" s="29">
        <f t="shared" si="3"/>
        <v>20144393.960000005</v>
      </c>
      <c r="E21" s="29">
        <f t="shared" si="3"/>
        <v>19128824.159999993</v>
      </c>
      <c r="F21" s="29">
        <f t="shared" si="3"/>
        <v>0</v>
      </c>
      <c r="G21" s="29">
        <f t="shared" ref="G21:H21" si="4">SUM(G22:G30)</f>
        <v>0</v>
      </c>
      <c r="H21" s="29">
        <f t="shared" si="4"/>
        <v>0</v>
      </c>
      <c r="I21" s="29">
        <f t="shared" ref="I21" si="5">SUM(I22:I30)</f>
        <v>0</v>
      </c>
      <c r="J21" s="29">
        <f t="shared" ref="J21:K21" si="6">SUM(J22:J30)</f>
        <v>0</v>
      </c>
      <c r="K21" s="29">
        <f t="shared" si="6"/>
        <v>0</v>
      </c>
      <c r="L21" s="29">
        <f t="shared" ref="L21" si="7">SUM(L22:L30)</f>
        <v>0</v>
      </c>
      <c r="M21" s="29">
        <f t="shared" ref="M21:N21" si="8">SUM(M22:M30)</f>
        <v>0</v>
      </c>
      <c r="N21" s="29">
        <f t="shared" si="8"/>
        <v>0</v>
      </c>
      <c r="O21" s="29">
        <f>SUM(O22:O30)</f>
        <v>0</v>
      </c>
      <c r="P21" s="29">
        <f t="shared" si="2"/>
        <v>39273218.119999997</v>
      </c>
    </row>
    <row r="22" spans="1:16" ht="10.9" customHeight="1" x14ac:dyDescent="0.2">
      <c r="A22" s="31" t="s">
        <v>28</v>
      </c>
      <c r="B22" s="32">
        <v>235172444</v>
      </c>
      <c r="C22" s="32">
        <v>232530444</v>
      </c>
      <c r="D22" s="32">
        <v>15848506.080000004</v>
      </c>
      <c r="E22" s="32">
        <v>13316060.499999996</v>
      </c>
      <c r="F22" s="32">
        <v>0</v>
      </c>
      <c r="G22" s="32">
        <v>0</v>
      </c>
      <c r="H22" s="32">
        <v>0</v>
      </c>
      <c r="I22" s="32">
        <v>0</v>
      </c>
      <c r="J22" s="32">
        <v>0</v>
      </c>
      <c r="K22" s="32">
        <v>0</v>
      </c>
      <c r="L22" s="32">
        <v>0</v>
      </c>
      <c r="M22" s="32">
        <v>0</v>
      </c>
      <c r="N22" s="32">
        <v>0</v>
      </c>
      <c r="O22" s="32">
        <v>0</v>
      </c>
      <c r="P22" s="32">
        <f t="shared" si="2"/>
        <v>29164566.579999998</v>
      </c>
    </row>
    <row r="23" spans="1:16" ht="10.9" customHeight="1" x14ac:dyDescent="0.2">
      <c r="A23" s="33" t="s">
        <v>29</v>
      </c>
      <c r="B23" s="32">
        <v>28510000</v>
      </c>
      <c r="C23" s="32">
        <v>31506900</v>
      </c>
      <c r="D23" s="32">
        <v>0</v>
      </c>
      <c r="E23" s="32">
        <v>185138.04</v>
      </c>
      <c r="F23" s="32">
        <v>0</v>
      </c>
      <c r="G23" s="32">
        <v>0</v>
      </c>
      <c r="H23" s="32">
        <v>0</v>
      </c>
      <c r="I23" s="32">
        <v>0</v>
      </c>
      <c r="J23" s="32">
        <v>0</v>
      </c>
      <c r="K23" s="32">
        <v>0</v>
      </c>
      <c r="L23" s="32">
        <v>0</v>
      </c>
      <c r="M23" s="32">
        <v>0</v>
      </c>
      <c r="N23" s="32">
        <v>0</v>
      </c>
      <c r="O23" s="32">
        <v>0</v>
      </c>
      <c r="P23" s="32">
        <f t="shared" si="2"/>
        <v>185138.04</v>
      </c>
    </row>
    <row r="24" spans="1:16" ht="10.9" customHeight="1" x14ac:dyDescent="0.2">
      <c r="A24" s="31" t="s">
        <v>30</v>
      </c>
      <c r="B24" s="32">
        <v>16002000</v>
      </c>
      <c r="C24" s="32">
        <v>11502000</v>
      </c>
      <c r="D24" s="32">
        <v>0</v>
      </c>
      <c r="E24" s="32">
        <v>200285</v>
      </c>
      <c r="F24" s="32">
        <v>0</v>
      </c>
      <c r="G24" s="32">
        <v>0</v>
      </c>
      <c r="H24" s="32">
        <v>0</v>
      </c>
      <c r="I24" s="32">
        <v>0</v>
      </c>
      <c r="J24" s="32">
        <v>0</v>
      </c>
      <c r="K24" s="32">
        <v>0</v>
      </c>
      <c r="L24" s="32">
        <v>0</v>
      </c>
      <c r="M24" s="32">
        <v>0</v>
      </c>
      <c r="N24" s="32">
        <v>0</v>
      </c>
      <c r="O24" s="32">
        <v>0</v>
      </c>
      <c r="P24" s="32">
        <f t="shared" si="2"/>
        <v>200285</v>
      </c>
    </row>
    <row r="25" spans="1:16" ht="10.9" customHeight="1" x14ac:dyDescent="0.2">
      <c r="A25" s="31" t="s">
        <v>31</v>
      </c>
      <c r="B25" s="32">
        <v>7619869</v>
      </c>
      <c r="C25" s="32">
        <v>7559869</v>
      </c>
      <c r="D25" s="32">
        <v>175800</v>
      </c>
      <c r="E25" s="32">
        <v>36000</v>
      </c>
      <c r="F25" s="32">
        <v>0</v>
      </c>
      <c r="G25" s="32">
        <v>0</v>
      </c>
      <c r="H25" s="32">
        <v>0</v>
      </c>
      <c r="I25" s="32">
        <v>0</v>
      </c>
      <c r="J25" s="32">
        <v>0</v>
      </c>
      <c r="K25" s="32">
        <v>0</v>
      </c>
      <c r="L25" s="32">
        <v>0</v>
      </c>
      <c r="M25" s="32">
        <v>0</v>
      </c>
      <c r="N25" s="32">
        <v>0</v>
      </c>
      <c r="O25" s="32">
        <v>0</v>
      </c>
      <c r="P25" s="32">
        <f t="shared" si="2"/>
        <v>211800</v>
      </c>
    </row>
    <row r="26" spans="1:16" ht="16.899999999999999" customHeight="1" x14ac:dyDescent="0.2">
      <c r="A26" s="31" t="s">
        <v>32</v>
      </c>
      <c r="B26" s="32">
        <v>19211000</v>
      </c>
      <c r="C26" s="32">
        <v>25189600</v>
      </c>
      <c r="D26" s="32">
        <v>383635.19</v>
      </c>
      <c r="E26" s="32">
        <v>661972.33000000007</v>
      </c>
      <c r="F26" s="32">
        <v>0</v>
      </c>
      <c r="G26" s="32">
        <v>0</v>
      </c>
      <c r="H26" s="32">
        <v>0</v>
      </c>
      <c r="I26" s="32">
        <v>0</v>
      </c>
      <c r="J26" s="32">
        <v>0</v>
      </c>
      <c r="K26" s="32">
        <v>0</v>
      </c>
      <c r="L26" s="32">
        <v>0</v>
      </c>
      <c r="M26" s="32">
        <v>0</v>
      </c>
      <c r="N26" s="32">
        <v>0</v>
      </c>
      <c r="O26" s="32">
        <v>0</v>
      </c>
      <c r="P26" s="32">
        <f t="shared" si="2"/>
        <v>1045607.52</v>
      </c>
    </row>
    <row r="27" spans="1:16" ht="13.9" customHeight="1" x14ac:dyDescent="0.2">
      <c r="A27" s="31" t="s">
        <v>33</v>
      </c>
      <c r="B27" s="32">
        <v>27355727</v>
      </c>
      <c r="C27" s="32">
        <v>21078888</v>
      </c>
      <c r="D27" s="32">
        <v>2000000.09</v>
      </c>
      <c r="E27" s="32">
        <v>456481.04</v>
      </c>
      <c r="F27" s="32">
        <v>0</v>
      </c>
      <c r="G27" s="32">
        <v>0</v>
      </c>
      <c r="H27" s="32">
        <v>0</v>
      </c>
      <c r="I27" s="32">
        <v>0</v>
      </c>
      <c r="J27" s="32">
        <v>0</v>
      </c>
      <c r="K27" s="32">
        <v>0</v>
      </c>
      <c r="L27" s="32">
        <v>0</v>
      </c>
      <c r="M27" s="32">
        <v>0</v>
      </c>
      <c r="N27" s="32">
        <v>0</v>
      </c>
      <c r="O27" s="32">
        <v>0</v>
      </c>
      <c r="P27" s="32">
        <f t="shared" si="2"/>
        <v>2456481.13</v>
      </c>
    </row>
    <row r="28" spans="1:16" ht="13.9" customHeight="1" x14ac:dyDescent="0.2">
      <c r="A28" s="33" t="s">
        <v>34</v>
      </c>
      <c r="B28" s="32">
        <v>94862871</v>
      </c>
      <c r="C28" s="32">
        <v>95615177</v>
      </c>
      <c r="D28" s="32">
        <v>17464</v>
      </c>
      <c r="E28" s="32">
        <v>1123857.3500000001</v>
      </c>
      <c r="F28" s="32">
        <v>0</v>
      </c>
      <c r="G28" s="32">
        <v>0</v>
      </c>
      <c r="H28" s="32">
        <v>0</v>
      </c>
      <c r="I28" s="32">
        <v>0</v>
      </c>
      <c r="J28" s="32">
        <v>0</v>
      </c>
      <c r="K28" s="32">
        <v>0</v>
      </c>
      <c r="L28" s="32">
        <v>0</v>
      </c>
      <c r="M28" s="32">
        <v>0</v>
      </c>
      <c r="N28" s="32">
        <v>0</v>
      </c>
      <c r="O28" s="32">
        <v>0</v>
      </c>
      <c r="P28" s="32">
        <f t="shared" si="2"/>
        <v>1141321.3500000001</v>
      </c>
    </row>
    <row r="29" spans="1:16" ht="12.6" customHeight="1" x14ac:dyDescent="0.2">
      <c r="A29" s="33" t="s">
        <v>35</v>
      </c>
      <c r="B29" s="32">
        <v>130913201</v>
      </c>
      <c r="C29" s="32">
        <v>107974667</v>
      </c>
      <c r="D29" s="32">
        <v>0</v>
      </c>
      <c r="E29" s="32">
        <v>822537.78999999992</v>
      </c>
      <c r="F29" s="32">
        <v>0</v>
      </c>
      <c r="G29" s="32">
        <v>0</v>
      </c>
      <c r="H29" s="32">
        <v>0</v>
      </c>
      <c r="I29" s="32">
        <v>0</v>
      </c>
      <c r="J29" s="32">
        <v>0</v>
      </c>
      <c r="K29" s="32">
        <v>0</v>
      </c>
      <c r="L29" s="32">
        <v>0</v>
      </c>
      <c r="M29" s="32">
        <v>0</v>
      </c>
      <c r="N29" s="32">
        <v>0</v>
      </c>
      <c r="O29" s="32">
        <v>0</v>
      </c>
      <c r="P29" s="32">
        <f t="shared" si="2"/>
        <v>822537.78999999992</v>
      </c>
    </row>
    <row r="30" spans="1:16" ht="12.6" customHeight="1" x14ac:dyDescent="0.2">
      <c r="A30" s="33" t="s">
        <v>36</v>
      </c>
      <c r="B30" s="32">
        <v>74309000</v>
      </c>
      <c r="C30" s="32">
        <v>58231709</v>
      </c>
      <c r="D30" s="32">
        <v>1718988.6</v>
      </c>
      <c r="E30" s="32">
        <v>2326492.1099999994</v>
      </c>
      <c r="F30" s="32">
        <v>0</v>
      </c>
      <c r="G30" s="32">
        <v>0</v>
      </c>
      <c r="H30" s="32">
        <v>0</v>
      </c>
      <c r="I30" s="32">
        <v>0</v>
      </c>
      <c r="J30" s="32">
        <v>0</v>
      </c>
      <c r="K30" s="32">
        <v>0</v>
      </c>
      <c r="L30" s="32">
        <v>0</v>
      </c>
      <c r="M30" s="32">
        <v>0</v>
      </c>
      <c r="N30" s="32">
        <v>0</v>
      </c>
      <c r="O30" s="32">
        <v>0</v>
      </c>
      <c r="P30" s="32">
        <f t="shared" si="2"/>
        <v>4045480.7099999995</v>
      </c>
    </row>
    <row r="31" spans="1:16" ht="10.9" customHeight="1" x14ac:dyDescent="0.2">
      <c r="A31" s="28" t="s">
        <v>37</v>
      </c>
      <c r="B31" s="29">
        <f>SUM(B32:B40)</f>
        <v>91349453</v>
      </c>
      <c r="C31" s="29">
        <f t="shared" ref="C31:I31" si="9">SUM(C32:C40)</f>
        <v>89853953</v>
      </c>
      <c r="D31" s="29">
        <f t="shared" si="9"/>
        <v>949000</v>
      </c>
      <c r="E31" s="29">
        <f t="shared" si="9"/>
        <v>1273936.2</v>
      </c>
      <c r="F31" s="29">
        <f t="shared" si="9"/>
        <v>0</v>
      </c>
      <c r="G31" s="29">
        <f t="shared" si="9"/>
        <v>0</v>
      </c>
      <c r="H31" s="29">
        <f t="shared" si="9"/>
        <v>0</v>
      </c>
      <c r="I31" s="29">
        <f t="shared" si="9"/>
        <v>0</v>
      </c>
      <c r="J31" s="29">
        <f t="shared" ref="J31:O31" si="10">SUM(J32:J40)</f>
        <v>0</v>
      </c>
      <c r="K31" s="29">
        <f t="shared" si="10"/>
        <v>0</v>
      </c>
      <c r="L31" s="29">
        <f t="shared" si="10"/>
        <v>0</v>
      </c>
      <c r="M31" s="29">
        <f t="shared" si="10"/>
        <v>0</v>
      </c>
      <c r="N31" s="29">
        <f t="shared" si="10"/>
        <v>0</v>
      </c>
      <c r="O31" s="29">
        <f t="shared" si="10"/>
        <v>0</v>
      </c>
      <c r="P31" s="29">
        <f t="shared" si="2"/>
        <v>2222936.2000000002</v>
      </c>
    </row>
    <row r="32" spans="1:16" ht="10.9" customHeight="1" x14ac:dyDescent="0.2">
      <c r="A32" s="33" t="s">
        <v>38</v>
      </c>
      <c r="B32" s="32">
        <v>4820000</v>
      </c>
      <c r="C32" s="32">
        <v>4841224</v>
      </c>
      <c r="D32" s="32">
        <v>0</v>
      </c>
      <c r="E32" s="32">
        <v>224384.7</v>
      </c>
      <c r="F32" s="32">
        <v>0</v>
      </c>
      <c r="G32" s="32">
        <v>0</v>
      </c>
      <c r="H32" s="32">
        <v>0</v>
      </c>
      <c r="I32" s="32">
        <v>0</v>
      </c>
      <c r="J32" s="32">
        <v>0</v>
      </c>
      <c r="K32" s="32">
        <v>0</v>
      </c>
      <c r="L32" s="32">
        <v>0</v>
      </c>
      <c r="M32" s="32">
        <v>0</v>
      </c>
      <c r="N32" s="32">
        <v>0</v>
      </c>
      <c r="O32" s="32">
        <v>0</v>
      </c>
      <c r="P32" s="32">
        <f t="shared" si="2"/>
        <v>224384.7</v>
      </c>
    </row>
    <row r="33" spans="1:18" ht="10.9" customHeight="1" x14ac:dyDescent="0.2">
      <c r="A33" s="31" t="s">
        <v>39</v>
      </c>
      <c r="B33" s="32">
        <v>1891000</v>
      </c>
      <c r="C33" s="32">
        <v>2165890</v>
      </c>
      <c r="D33" s="32">
        <v>0</v>
      </c>
      <c r="E33" s="32">
        <v>0</v>
      </c>
      <c r="F33" s="32">
        <v>0</v>
      </c>
      <c r="G33" s="32">
        <v>0</v>
      </c>
      <c r="H33" s="32">
        <v>0</v>
      </c>
      <c r="I33" s="32">
        <v>0</v>
      </c>
      <c r="J33" s="32">
        <v>0</v>
      </c>
      <c r="K33" s="32">
        <v>0</v>
      </c>
      <c r="L33" s="32">
        <v>0</v>
      </c>
      <c r="M33" s="32">
        <v>0</v>
      </c>
      <c r="N33" s="32">
        <v>0</v>
      </c>
      <c r="O33" s="32">
        <v>0</v>
      </c>
      <c r="P33" s="32">
        <f t="shared" si="2"/>
        <v>0</v>
      </c>
    </row>
    <row r="34" spans="1:18" ht="10.9" customHeight="1" x14ac:dyDescent="0.2">
      <c r="A34" s="33" t="s">
        <v>40</v>
      </c>
      <c r="B34" s="32">
        <v>5751500</v>
      </c>
      <c r="C34" s="32">
        <v>5530410</v>
      </c>
      <c r="D34" s="32">
        <v>0</v>
      </c>
      <c r="E34" s="32">
        <v>55607.5</v>
      </c>
      <c r="F34" s="32">
        <v>0</v>
      </c>
      <c r="G34" s="32">
        <v>0</v>
      </c>
      <c r="H34" s="32">
        <v>0</v>
      </c>
      <c r="I34" s="32">
        <v>0</v>
      </c>
      <c r="J34" s="32">
        <v>0</v>
      </c>
      <c r="K34" s="32">
        <v>0</v>
      </c>
      <c r="L34" s="32">
        <v>0</v>
      </c>
      <c r="M34" s="32">
        <v>0</v>
      </c>
      <c r="N34" s="32">
        <v>0</v>
      </c>
      <c r="O34" s="32">
        <v>0</v>
      </c>
      <c r="P34" s="32">
        <f t="shared" si="2"/>
        <v>55607.5</v>
      </c>
    </row>
    <row r="35" spans="1:18" ht="10.9" customHeight="1" x14ac:dyDescent="0.2">
      <c r="A35" s="31" t="s">
        <v>41</v>
      </c>
      <c r="B35" s="32">
        <v>200000</v>
      </c>
      <c r="C35" s="32">
        <v>200000</v>
      </c>
      <c r="D35" s="32">
        <v>0</v>
      </c>
      <c r="E35" s="32">
        <v>0</v>
      </c>
      <c r="F35" s="32">
        <v>0</v>
      </c>
      <c r="G35" s="32">
        <v>0</v>
      </c>
      <c r="H35" s="32">
        <v>0</v>
      </c>
      <c r="I35" s="32">
        <v>0</v>
      </c>
      <c r="J35" s="32">
        <v>0</v>
      </c>
      <c r="K35" s="32">
        <v>0</v>
      </c>
      <c r="L35" s="32">
        <v>0</v>
      </c>
      <c r="M35" s="32">
        <v>0</v>
      </c>
      <c r="N35" s="32">
        <v>0</v>
      </c>
      <c r="O35" s="32">
        <v>0</v>
      </c>
      <c r="P35" s="32">
        <f t="shared" si="2"/>
        <v>0</v>
      </c>
    </row>
    <row r="36" spans="1:18" ht="10.9" customHeight="1" x14ac:dyDescent="0.2">
      <c r="A36" s="33" t="s">
        <v>42</v>
      </c>
      <c r="B36" s="32">
        <v>1510500</v>
      </c>
      <c r="C36" s="32">
        <v>1060500</v>
      </c>
      <c r="D36" s="32">
        <v>0</v>
      </c>
      <c r="E36" s="32">
        <v>0</v>
      </c>
      <c r="F36" s="32">
        <v>0</v>
      </c>
      <c r="G36" s="32">
        <v>0</v>
      </c>
      <c r="H36" s="32">
        <v>0</v>
      </c>
      <c r="I36" s="32">
        <v>0</v>
      </c>
      <c r="J36" s="32">
        <v>0</v>
      </c>
      <c r="K36" s="32">
        <v>0</v>
      </c>
      <c r="L36" s="32">
        <v>0</v>
      </c>
      <c r="M36" s="32">
        <v>0</v>
      </c>
      <c r="N36" s="32">
        <v>0</v>
      </c>
      <c r="O36" s="32">
        <v>0</v>
      </c>
      <c r="P36" s="32">
        <f t="shared" si="2"/>
        <v>0</v>
      </c>
    </row>
    <row r="37" spans="1:18" ht="10.9" customHeight="1" x14ac:dyDescent="0.2">
      <c r="A37" s="33" t="s">
        <v>43</v>
      </c>
      <c r="B37" s="32">
        <v>1530000</v>
      </c>
      <c r="C37" s="32">
        <v>1200000</v>
      </c>
      <c r="D37" s="32">
        <v>0</v>
      </c>
      <c r="E37" s="32">
        <v>0</v>
      </c>
      <c r="F37" s="32">
        <v>0</v>
      </c>
      <c r="G37" s="32">
        <v>0</v>
      </c>
      <c r="H37" s="32">
        <v>0</v>
      </c>
      <c r="I37" s="32">
        <v>0</v>
      </c>
      <c r="J37" s="32">
        <v>0</v>
      </c>
      <c r="K37" s="32">
        <v>0</v>
      </c>
      <c r="L37" s="32">
        <v>0</v>
      </c>
      <c r="M37" s="32">
        <v>0</v>
      </c>
      <c r="N37" s="32">
        <v>0</v>
      </c>
      <c r="O37" s="32">
        <v>0</v>
      </c>
      <c r="P37" s="32">
        <f t="shared" si="2"/>
        <v>0</v>
      </c>
    </row>
    <row r="38" spans="1:18" ht="10.9" customHeight="1" x14ac:dyDescent="0.2">
      <c r="A38" s="33" t="s">
        <v>44</v>
      </c>
      <c r="B38" s="32">
        <v>51487600</v>
      </c>
      <c r="C38" s="32">
        <v>50505200</v>
      </c>
      <c r="D38" s="32">
        <v>949000</v>
      </c>
      <c r="E38" s="32">
        <v>905600</v>
      </c>
      <c r="F38" s="32">
        <v>0</v>
      </c>
      <c r="G38" s="32">
        <v>0</v>
      </c>
      <c r="H38" s="32">
        <v>0</v>
      </c>
      <c r="I38" s="32">
        <v>0</v>
      </c>
      <c r="J38" s="32">
        <v>0</v>
      </c>
      <c r="K38" s="32">
        <v>0</v>
      </c>
      <c r="L38" s="32">
        <v>0</v>
      </c>
      <c r="M38" s="32">
        <v>0</v>
      </c>
      <c r="N38" s="32">
        <v>0</v>
      </c>
      <c r="O38" s="32">
        <v>0</v>
      </c>
      <c r="P38" s="32">
        <f t="shared" si="2"/>
        <v>1854600</v>
      </c>
    </row>
    <row r="39" spans="1:18" ht="10.9" customHeight="1" x14ac:dyDescent="0.2">
      <c r="A39" s="33" t="s">
        <v>45</v>
      </c>
      <c r="B39" s="32">
        <v>0</v>
      </c>
      <c r="C39" s="32">
        <v>0</v>
      </c>
      <c r="D39" s="32">
        <v>0</v>
      </c>
      <c r="E39" s="32">
        <v>0</v>
      </c>
      <c r="F39" s="32">
        <v>0</v>
      </c>
      <c r="G39" s="32">
        <v>0</v>
      </c>
      <c r="H39" s="32">
        <v>0</v>
      </c>
      <c r="I39" s="32">
        <v>0</v>
      </c>
      <c r="J39" s="32">
        <v>0</v>
      </c>
      <c r="K39" s="32">
        <v>0</v>
      </c>
      <c r="L39" s="32">
        <v>0</v>
      </c>
      <c r="M39" s="32">
        <v>0</v>
      </c>
      <c r="N39" s="32">
        <v>0</v>
      </c>
      <c r="O39" s="32">
        <v>0</v>
      </c>
      <c r="P39" s="32">
        <f t="shared" si="2"/>
        <v>0</v>
      </c>
    </row>
    <row r="40" spans="1:18" ht="13.9" customHeight="1" x14ac:dyDescent="0.2">
      <c r="A40" s="31" t="s">
        <v>46</v>
      </c>
      <c r="B40" s="32">
        <v>24158853</v>
      </c>
      <c r="C40" s="32">
        <v>24350729</v>
      </c>
      <c r="D40" s="32">
        <v>0</v>
      </c>
      <c r="E40" s="32">
        <v>88344</v>
      </c>
      <c r="F40" s="32">
        <v>0</v>
      </c>
      <c r="G40" s="32">
        <v>0</v>
      </c>
      <c r="H40" s="32">
        <v>0</v>
      </c>
      <c r="I40" s="32">
        <v>0</v>
      </c>
      <c r="J40" s="32">
        <v>0</v>
      </c>
      <c r="K40" s="32">
        <v>0</v>
      </c>
      <c r="L40" s="32">
        <v>0</v>
      </c>
      <c r="M40" s="32">
        <v>0</v>
      </c>
      <c r="N40" s="32">
        <v>0</v>
      </c>
      <c r="O40" s="32">
        <v>0</v>
      </c>
      <c r="P40" s="32">
        <f t="shared" si="2"/>
        <v>88344</v>
      </c>
    </row>
    <row r="41" spans="1:18" ht="10.9" customHeight="1" x14ac:dyDescent="0.2">
      <c r="A41" s="28" t="s">
        <v>47</v>
      </c>
      <c r="B41" s="29">
        <f>SUM(B42:B49)</f>
        <v>1172909324</v>
      </c>
      <c r="C41" s="29">
        <f t="shared" ref="C41:O41" si="11">SUM(C42:C49)</f>
        <v>1188633149</v>
      </c>
      <c r="D41" s="29">
        <f t="shared" si="11"/>
        <v>60357670.049999997</v>
      </c>
      <c r="E41" s="29">
        <f t="shared" si="11"/>
        <v>72154030.429999992</v>
      </c>
      <c r="F41" s="29">
        <f t="shared" si="11"/>
        <v>0</v>
      </c>
      <c r="G41" s="29">
        <f t="shared" si="11"/>
        <v>0</v>
      </c>
      <c r="H41" s="29">
        <f t="shared" si="11"/>
        <v>0</v>
      </c>
      <c r="I41" s="29">
        <f t="shared" si="11"/>
        <v>0</v>
      </c>
      <c r="J41" s="29">
        <f t="shared" si="11"/>
        <v>0</v>
      </c>
      <c r="K41" s="29">
        <f t="shared" si="11"/>
        <v>0</v>
      </c>
      <c r="L41" s="29">
        <f t="shared" si="11"/>
        <v>0</v>
      </c>
      <c r="M41" s="29">
        <f t="shared" si="11"/>
        <v>0</v>
      </c>
      <c r="N41" s="29">
        <f t="shared" si="11"/>
        <v>0</v>
      </c>
      <c r="O41" s="29">
        <f t="shared" si="11"/>
        <v>0</v>
      </c>
      <c r="P41" s="29">
        <f t="shared" si="2"/>
        <v>132511700.47999999</v>
      </c>
      <c r="Q41" s="29"/>
      <c r="R41" s="58"/>
    </row>
    <row r="42" spans="1:18" ht="10.9" customHeight="1" x14ac:dyDescent="0.2">
      <c r="A42" s="33" t="s">
        <v>48</v>
      </c>
      <c r="B42" s="32">
        <v>185756250</v>
      </c>
      <c r="C42" s="32">
        <v>201480075</v>
      </c>
      <c r="D42" s="32">
        <v>0</v>
      </c>
      <c r="E42" s="32">
        <v>0</v>
      </c>
      <c r="F42" s="32">
        <v>0</v>
      </c>
      <c r="G42" s="32">
        <v>0</v>
      </c>
      <c r="H42" s="32">
        <v>0</v>
      </c>
      <c r="I42" s="32">
        <v>0</v>
      </c>
      <c r="J42" s="32">
        <v>0</v>
      </c>
      <c r="K42" s="32">
        <v>0</v>
      </c>
      <c r="L42" s="32">
        <v>0</v>
      </c>
      <c r="M42" s="32">
        <v>0</v>
      </c>
      <c r="N42" s="32">
        <v>0</v>
      </c>
      <c r="O42" s="32">
        <v>0</v>
      </c>
      <c r="P42" s="32">
        <f t="shared" si="2"/>
        <v>0</v>
      </c>
    </row>
    <row r="43" spans="1:18" ht="10.9" customHeight="1" x14ac:dyDescent="0.2">
      <c r="A43" s="33" t="s">
        <v>49</v>
      </c>
      <c r="B43" s="32">
        <v>570856474</v>
      </c>
      <c r="C43" s="32">
        <v>570856474</v>
      </c>
      <c r="D43" s="32">
        <v>47085409.549999997</v>
      </c>
      <c r="E43" s="32">
        <v>47085405.539999992</v>
      </c>
      <c r="F43" s="32">
        <v>0</v>
      </c>
      <c r="G43" s="32">
        <v>0</v>
      </c>
      <c r="H43" s="32">
        <v>0</v>
      </c>
      <c r="I43" s="32">
        <v>0</v>
      </c>
      <c r="J43" s="32">
        <v>0</v>
      </c>
      <c r="K43" s="32">
        <v>0</v>
      </c>
      <c r="L43" s="32">
        <v>0</v>
      </c>
      <c r="M43" s="32">
        <v>0</v>
      </c>
      <c r="N43" s="32">
        <v>0</v>
      </c>
      <c r="O43" s="32">
        <v>0</v>
      </c>
      <c r="P43" s="32">
        <f t="shared" si="2"/>
        <v>94170815.089999989</v>
      </c>
    </row>
    <row r="44" spans="1:18" ht="10.9" customHeight="1" x14ac:dyDescent="0.2">
      <c r="A44" s="33" t="s">
        <v>50</v>
      </c>
      <c r="B44" s="32">
        <v>0</v>
      </c>
      <c r="C44" s="32">
        <v>0</v>
      </c>
      <c r="D44" s="32">
        <v>0</v>
      </c>
      <c r="E44" s="32">
        <v>0</v>
      </c>
      <c r="F44" s="32">
        <v>0</v>
      </c>
      <c r="G44" s="32">
        <v>0</v>
      </c>
      <c r="H44" s="32">
        <v>0</v>
      </c>
      <c r="I44" s="32">
        <v>0</v>
      </c>
      <c r="J44" s="32">
        <v>0</v>
      </c>
      <c r="K44" s="32">
        <v>0</v>
      </c>
      <c r="L44" s="32">
        <v>0</v>
      </c>
      <c r="M44" s="32">
        <v>0</v>
      </c>
      <c r="N44" s="32">
        <v>0</v>
      </c>
      <c r="O44" s="32">
        <v>0</v>
      </c>
      <c r="P44" s="32">
        <f t="shared" si="2"/>
        <v>0</v>
      </c>
    </row>
    <row r="45" spans="1:18" ht="10.9" customHeight="1" x14ac:dyDescent="0.2">
      <c r="A45" s="33" t="s">
        <v>51</v>
      </c>
      <c r="B45" s="32">
        <v>169657636</v>
      </c>
      <c r="C45" s="32">
        <v>169657636</v>
      </c>
      <c r="D45" s="32">
        <v>13272260.5</v>
      </c>
      <c r="E45" s="32">
        <v>13272260.5</v>
      </c>
      <c r="F45" s="32">
        <v>0</v>
      </c>
      <c r="G45" s="32">
        <v>0</v>
      </c>
      <c r="H45" s="32">
        <v>0</v>
      </c>
      <c r="I45" s="32">
        <v>0</v>
      </c>
      <c r="J45" s="32">
        <v>0</v>
      </c>
      <c r="K45" s="32">
        <v>0</v>
      </c>
      <c r="L45" s="32">
        <v>0</v>
      </c>
      <c r="M45" s="32">
        <v>0</v>
      </c>
      <c r="N45" s="32">
        <v>0</v>
      </c>
      <c r="O45" s="32">
        <v>0</v>
      </c>
      <c r="P45" s="32">
        <f t="shared" si="2"/>
        <v>26544521</v>
      </c>
    </row>
    <row r="46" spans="1:18" ht="10.9" customHeight="1" x14ac:dyDescent="0.2">
      <c r="A46" s="33" t="s">
        <v>52</v>
      </c>
      <c r="B46" s="32">
        <v>0</v>
      </c>
      <c r="C46" s="32">
        <v>0</v>
      </c>
      <c r="D46" s="32">
        <v>0</v>
      </c>
      <c r="E46" s="32">
        <v>0</v>
      </c>
      <c r="F46" s="32">
        <v>0</v>
      </c>
      <c r="G46" s="32">
        <v>0</v>
      </c>
      <c r="H46" s="32">
        <v>0</v>
      </c>
      <c r="I46" s="32">
        <v>0</v>
      </c>
      <c r="J46" s="32">
        <v>0</v>
      </c>
      <c r="K46" s="32">
        <v>0</v>
      </c>
      <c r="L46" s="32">
        <v>0</v>
      </c>
      <c r="M46" s="32">
        <v>0</v>
      </c>
      <c r="N46" s="32">
        <v>0</v>
      </c>
      <c r="O46" s="32">
        <v>0</v>
      </c>
      <c r="P46" s="32">
        <f t="shared" si="2"/>
        <v>0</v>
      </c>
    </row>
    <row r="47" spans="1:18" ht="10.9" customHeight="1" x14ac:dyDescent="0.2">
      <c r="A47" s="31" t="s">
        <v>53</v>
      </c>
      <c r="B47" s="32">
        <v>0</v>
      </c>
      <c r="C47" s="32">
        <v>0</v>
      </c>
      <c r="D47" s="32">
        <v>0</v>
      </c>
      <c r="E47" s="32">
        <v>0</v>
      </c>
      <c r="F47" s="32">
        <v>0</v>
      </c>
      <c r="G47" s="32">
        <v>0</v>
      </c>
      <c r="H47" s="32">
        <v>0</v>
      </c>
      <c r="I47" s="32">
        <v>0</v>
      </c>
      <c r="J47" s="32">
        <v>0</v>
      </c>
      <c r="K47" s="32">
        <v>0</v>
      </c>
      <c r="L47" s="32">
        <v>0</v>
      </c>
      <c r="M47" s="32">
        <v>0</v>
      </c>
      <c r="N47" s="32">
        <v>0</v>
      </c>
      <c r="O47" s="32">
        <v>0</v>
      </c>
      <c r="P47" s="32">
        <f t="shared" si="2"/>
        <v>0</v>
      </c>
    </row>
    <row r="48" spans="1:18" ht="10.9" customHeight="1" x14ac:dyDescent="0.2">
      <c r="A48" s="33" t="s">
        <v>54</v>
      </c>
      <c r="B48" s="32">
        <v>11955832</v>
      </c>
      <c r="C48" s="32">
        <v>11955832</v>
      </c>
      <c r="D48" s="32">
        <v>0</v>
      </c>
      <c r="E48" s="32">
        <v>11511654.390000001</v>
      </c>
      <c r="F48" s="32">
        <v>0</v>
      </c>
      <c r="G48" s="32">
        <v>0</v>
      </c>
      <c r="H48" s="32">
        <v>0</v>
      </c>
      <c r="I48" s="32">
        <v>0</v>
      </c>
      <c r="J48" s="32">
        <v>0</v>
      </c>
      <c r="K48" s="32">
        <v>0</v>
      </c>
      <c r="L48" s="32">
        <v>0</v>
      </c>
      <c r="M48" s="32">
        <v>0</v>
      </c>
      <c r="N48" s="32">
        <v>0</v>
      </c>
      <c r="O48" s="32">
        <v>0</v>
      </c>
      <c r="P48" s="32">
        <f t="shared" si="2"/>
        <v>11511654.390000001</v>
      </c>
    </row>
    <row r="49" spans="1:16" ht="10.9" customHeight="1" x14ac:dyDescent="0.2">
      <c r="A49" s="33" t="s">
        <v>55</v>
      </c>
      <c r="B49" s="32">
        <v>234683132</v>
      </c>
      <c r="C49" s="32">
        <v>234683132</v>
      </c>
      <c r="D49" s="32">
        <v>0</v>
      </c>
      <c r="E49" s="32">
        <v>284710</v>
      </c>
      <c r="F49" s="32">
        <v>0</v>
      </c>
      <c r="G49" s="32">
        <v>0</v>
      </c>
      <c r="H49" s="32">
        <v>0</v>
      </c>
      <c r="I49" s="32">
        <v>0</v>
      </c>
      <c r="J49" s="32">
        <v>0</v>
      </c>
      <c r="K49" s="32">
        <v>0</v>
      </c>
      <c r="L49" s="32">
        <v>0</v>
      </c>
      <c r="M49" s="32">
        <v>0</v>
      </c>
      <c r="N49" s="32">
        <v>0</v>
      </c>
      <c r="O49" s="32">
        <v>0</v>
      </c>
      <c r="P49" s="32">
        <f t="shared" si="2"/>
        <v>284710</v>
      </c>
    </row>
    <row r="50" spans="1:16" s="34" customFormat="1" ht="10.9" customHeight="1" x14ac:dyDescent="0.2">
      <c r="A50" s="28" t="s">
        <v>56</v>
      </c>
      <c r="B50" s="29">
        <f>SUM(B51:B56)</f>
        <v>22098250</v>
      </c>
      <c r="C50" s="29">
        <f t="shared" ref="C50:O50" si="12">SUM(C51:C56)</f>
        <v>22098250</v>
      </c>
      <c r="D50" s="29">
        <f t="shared" si="12"/>
        <v>1666666.67</v>
      </c>
      <c r="E50" s="29">
        <f t="shared" si="12"/>
        <v>1666666.67</v>
      </c>
      <c r="F50" s="29">
        <f t="shared" si="12"/>
        <v>0</v>
      </c>
      <c r="G50" s="29">
        <f t="shared" si="12"/>
        <v>0</v>
      </c>
      <c r="H50" s="29">
        <f t="shared" si="12"/>
        <v>0</v>
      </c>
      <c r="I50" s="29">
        <f t="shared" si="12"/>
        <v>0</v>
      </c>
      <c r="J50" s="29">
        <f t="shared" si="12"/>
        <v>0</v>
      </c>
      <c r="K50" s="29">
        <f t="shared" si="12"/>
        <v>0</v>
      </c>
      <c r="L50" s="29">
        <f t="shared" si="12"/>
        <v>0</v>
      </c>
      <c r="M50" s="29">
        <f t="shared" si="12"/>
        <v>0</v>
      </c>
      <c r="N50" s="29">
        <f t="shared" si="12"/>
        <v>0</v>
      </c>
      <c r="O50" s="29">
        <f t="shared" si="12"/>
        <v>0</v>
      </c>
      <c r="P50" s="29">
        <f t="shared" si="2"/>
        <v>3333333.34</v>
      </c>
    </row>
    <row r="51" spans="1:16" ht="10.9" customHeight="1" x14ac:dyDescent="0.2">
      <c r="A51" s="33" t="s">
        <v>57</v>
      </c>
      <c r="B51" s="32">
        <v>0</v>
      </c>
      <c r="C51" s="32">
        <v>0</v>
      </c>
      <c r="D51" s="32">
        <v>0</v>
      </c>
      <c r="E51" s="32">
        <v>0</v>
      </c>
      <c r="F51" s="32">
        <v>0</v>
      </c>
      <c r="G51" s="32">
        <v>0</v>
      </c>
      <c r="H51" s="32">
        <v>0</v>
      </c>
      <c r="I51" s="32">
        <v>0</v>
      </c>
      <c r="J51" s="32">
        <v>0</v>
      </c>
      <c r="K51" s="32">
        <v>0</v>
      </c>
      <c r="L51" s="32">
        <v>0</v>
      </c>
      <c r="M51" s="32">
        <v>0</v>
      </c>
      <c r="N51" s="32">
        <v>0</v>
      </c>
      <c r="O51" s="32">
        <v>0</v>
      </c>
      <c r="P51" s="32">
        <f t="shared" si="2"/>
        <v>0</v>
      </c>
    </row>
    <row r="52" spans="1:16" ht="10.9" customHeight="1" x14ac:dyDescent="0.2">
      <c r="A52" s="33" t="s">
        <v>58</v>
      </c>
      <c r="B52" s="32">
        <v>22098250</v>
      </c>
      <c r="C52" s="32">
        <v>22098250</v>
      </c>
      <c r="D52" s="32">
        <v>1666666.67</v>
      </c>
      <c r="E52" s="32">
        <v>1666666.67</v>
      </c>
      <c r="F52" s="32">
        <v>0</v>
      </c>
      <c r="G52" s="32">
        <v>0</v>
      </c>
      <c r="H52" s="32">
        <v>0</v>
      </c>
      <c r="I52" s="32">
        <v>0</v>
      </c>
      <c r="J52" s="32">
        <v>0</v>
      </c>
      <c r="K52" s="32">
        <v>0</v>
      </c>
      <c r="L52" s="32">
        <v>0</v>
      </c>
      <c r="M52" s="32">
        <v>0</v>
      </c>
      <c r="N52" s="32">
        <v>0</v>
      </c>
      <c r="O52" s="32">
        <v>0</v>
      </c>
      <c r="P52" s="32">
        <f t="shared" si="2"/>
        <v>3333333.34</v>
      </c>
    </row>
    <row r="53" spans="1:16" ht="10.9" customHeight="1" x14ac:dyDescent="0.2">
      <c r="A53" s="33" t="s">
        <v>59</v>
      </c>
      <c r="B53" s="32">
        <v>0</v>
      </c>
      <c r="C53" s="32">
        <v>0</v>
      </c>
      <c r="D53" s="32">
        <v>0</v>
      </c>
      <c r="E53" s="32">
        <v>0</v>
      </c>
      <c r="F53" s="32">
        <v>0</v>
      </c>
      <c r="G53" s="32">
        <v>0</v>
      </c>
      <c r="H53" s="32">
        <v>0</v>
      </c>
      <c r="I53" s="32">
        <v>0</v>
      </c>
      <c r="J53" s="32">
        <v>0</v>
      </c>
      <c r="K53" s="32">
        <v>0</v>
      </c>
      <c r="L53" s="32">
        <v>0</v>
      </c>
      <c r="M53" s="32">
        <v>0</v>
      </c>
      <c r="N53" s="32">
        <v>0</v>
      </c>
      <c r="O53" s="32">
        <v>0</v>
      </c>
      <c r="P53" s="32">
        <f t="shared" si="2"/>
        <v>0</v>
      </c>
    </row>
    <row r="54" spans="1:16" ht="10.9" customHeight="1" x14ac:dyDescent="0.2">
      <c r="A54" s="33" t="s">
        <v>60</v>
      </c>
      <c r="B54" s="32">
        <v>0</v>
      </c>
      <c r="C54" s="32">
        <v>0</v>
      </c>
      <c r="D54" s="32">
        <v>0</v>
      </c>
      <c r="E54" s="32">
        <v>0</v>
      </c>
      <c r="F54" s="32">
        <v>0</v>
      </c>
      <c r="G54" s="32">
        <v>0</v>
      </c>
      <c r="H54" s="32">
        <v>0</v>
      </c>
      <c r="I54" s="32">
        <v>0</v>
      </c>
      <c r="J54" s="32">
        <v>0</v>
      </c>
      <c r="K54" s="32">
        <v>0</v>
      </c>
      <c r="L54" s="32">
        <v>0</v>
      </c>
      <c r="M54" s="32">
        <v>0</v>
      </c>
      <c r="N54" s="32">
        <v>0</v>
      </c>
      <c r="O54" s="32">
        <v>0</v>
      </c>
      <c r="P54" s="32">
        <f t="shared" si="2"/>
        <v>0</v>
      </c>
    </row>
    <row r="55" spans="1:16" ht="10.9" customHeight="1" x14ac:dyDescent="0.2">
      <c r="A55" s="33" t="s">
        <v>61</v>
      </c>
      <c r="B55" s="32">
        <v>0</v>
      </c>
      <c r="C55" s="32">
        <v>0</v>
      </c>
      <c r="D55" s="32">
        <v>0</v>
      </c>
      <c r="E55" s="32">
        <v>0</v>
      </c>
      <c r="F55" s="32">
        <v>0</v>
      </c>
      <c r="G55" s="32">
        <v>0</v>
      </c>
      <c r="H55" s="32">
        <v>0</v>
      </c>
      <c r="I55" s="32">
        <v>0</v>
      </c>
      <c r="J55" s="32">
        <v>0</v>
      </c>
      <c r="K55" s="32">
        <v>0</v>
      </c>
      <c r="L55" s="32">
        <v>0</v>
      </c>
      <c r="M55" s="32">
        <v>0</v>
      </c>
      <c r="N55" s="32">
        <v>0</v>
      </c>
      <c r="O55" s="32">
        <v>0</v>
      </c>
      <c r="P55" s="32">
        <f t="shared" si="2"/>
        <v>0</v>
      </c>
    </row>
    <row r="56" spans="1:16" ht="10.9" customHeight="1" x14ac:dyDescent="0.2">
      <c r="A56" s="33" t="s">
        <v>62</v>
      </c>
      <c r="B56" s="32">
        <v>0</v>
      </c>
      <c r="C56" s="32">
        <v>0</v>
      </c>
      <c r="D56" s="32">
        <v>0</v>
      </c>
      <c r="E56" s="32">
        <v>0</v>
      </c>
      <c r="F56" s="32">
        <v>0</v>
      </c>
      <c r="G56" s="32">
        <v>0</v>
      </c>
      <c r="H56" s="32">
        <v>0</v>
      </c>
      <c r="I56" s="32">
        <v>0</v>
      </c>
      <c r="J56" s="32">
        <v>0</v>
      </c>
      <c r="K56" s="32">
        <v>0</v>
      </c>
      <c r="L56" s="32">
        <v>0</v>
      </c>
      <c r="M56" s="32">
        <v>0</v>
      </c>
      <c r="N56" s="32">
        <v>0</v>
      </c>
      <c r="O56" s="32">
        <v>0</v>
      </c>
      <c r="P56" s="32">
        <f t="shared" si="2"/>
        <v>0</v>
      </c>
    </row>
    <row r="57" spans="1:16" ht="10.9" customHeight="1" x14ac:dyDescent="0.2">
      <c r="A57" s="28" t="s">
        <v>63</v>
      </c>
      <c r="B57" s="29">
        <f>SUM(B58:B66)</f>
        <v>35514970</v>
      </c>
      <c r="C57" s="29">
        <f t="shared" ref="C57:P57" si="13">SUM(C58:C66)</f>
        <v>37362970</v>
      </c>
      <c r="D57" s="29">
        <f t="shared" si="13"/>
        <v>194849.2</v>
      </c>
      <c r="E57" s="29">
        <f t="shared" si="13"/>
        <v>460835</v>
      </c>
      <c r="F57" s="29">
        <f t="shared" si="13"/>
        <v>0</v>
      </c>
      <c r="G57" s="29">
        <f t="shared" si="13"/>
        <v>0</v>
      </c>
      <c r="H57" s="29">
        <f t="shared" si="13"/>
        <v>0</v>
      </c>
      <c r="I57" s="29">
        <f t="shared" si="13"/>
        <v>0</v>
      </c>
      <c r="J57" s="29">
        <f t="shared" si="13"/>
        <v>0</v>
      </c>
      <c r="K57" s="29">
        <f t="shared" si="13"/>
        <v>0</v>
      </c>
      <c r="L57" s="29">
        <f t="shared" si="13"/>
        <v>0</v>
      </c>
      <c r="M57" s="29">
        <f t="shared" si="13"/>
        <v>0</v>
      </c>
      <c r="N57" s="29">
        <f t="shared" si="13"/>
        <v>0</v>
      </c>
      <c r="O57" s="29">
        <f t="shared" si="13"/>
        <v>0</v>
      </c>
      <c r="P57" s="29">
        <f t="shared" si="13"/>
        <v>655684.19999999995</v>
      </c>
    </row>
    <row r="58" spans="1:16" ht="10.15" customHeight="1" x14ac:dyDescent="0.2">
      <c r="A58" s="31" t="s">
        <v>64</v>
      </c>
      <c r="B58" s="32">
        <v>17047870</v>
      </c>
      <c r="C58" s="32">
        <v>18151670</v>
      </c>
      <c r="D58" s="32">
        <v>0</v>
      </c>
      <c r="E58" s="32">
        <v>218270</v>
      </c>
      <c r="F58" s="32">
        <v>0</v>
      </c>
      <c r="G58" s="32">
        <v>0</v>
      </c>
      <c r="H58" s="32">
        <v>0</v>
      </c>
      <c r="I58" s="32">
        <v>0</v>
      </c>
      <c r="J58" s="32">
        <v>0</v>
      </c>
      <c r="K58" s="32">
        <v>0</v>
      </c>
      <c r="L58" s="32">
        <v>0</v>
      </c>
      <c r="M58" s="32">
        <v>0</v>
      </c>
      <c r="N58" s="32">
        <v>0</v>
      </c>
      <c r="O58" s="32">
        <v>0</v>
      </c>
      <c r="P58" s="32">
        <f t="shared" si="2"/>
        <v>218270</v>
      </c>
    </row>
    <row r="59" spans="1:16" ht="10.15" customHeight="1" x14ac:dyDescent="0.2">
      <c r="A59" s="33" t="s">
        <v>65</v>
      </c>
      <c r="B59" s="32">
        <v>1310000</v>
      </c>
      <c r="C59" s="32">
        <v>1319700</v>
      </c>
      <c r="D59" s="32">
        <v>0</v>
      </c>
      <c r="E59" s="32">
        <v>9600</v>
      </c>
      <c r="F59" s="32">
        <v>0</v>
      </c>
      <c r="G59" s="32">
        <v>0</v>
      </c>
      <c r="H59" s="32">
        <v>0</v>
      </c>
      <c r="I59" s="32">
        <v>0</v>
      </c>
      <c r="J59" s="32">
        <v>0</v>
      </c>
      <c r="K59" s="32">
        <v>0</v>
      </c>
      <c r="L59" s="32">
        <v>0</v>
      </c>
      <c r="M59" s="32">
        <v>0</v>
      </c>
      <c r="N59" s="32">
        <v>0</v>
      </c>
      <c r="O59" s="32">
        <v>0</v>
      </c>
      <c r="P59" s="32">
        <f t="shared" si="2"/>
        <v>9600</v>
      </c>
    </row>
    <row r="60" spans="1:16" ht="10.15" customHeight="1" x14ac:dyDescent="0.2">
      <c r="A60" s="33" t="s">
        <v>66</v>
      </c>
      <c r="B60" s="32">
        <v>50000</v>
      </c>
      <c r="C60" s="32">
        <v>50000</v>
      </c>
      <c r="D60" s="32">
        <v>0</v>
      </c>
      <c r="E60" s="32">
        <v>0</v>
      </c>
      <c r="F60" s="32">
        <v>0</v>
      </c>
      <c r="G60" s="32">
        <v>0</v>
      </c>
      <c r="H60" s="32">
        <v>0</v>
      </c>
      <c r="I60" s="32">
        <v>0</v>
      </c>
      <c r="J60" s="32">
        <v>0</v>
      </c>
      <c r="K60" s="32">
        <v>0</v>
      </c>
      <c r="L60" s="32">
        <v>0</v>
      </c>
      <c r="M60" s="32">
        <v>0</v>
      </c>
      <c r="N60" s="32">
        <v>0</v>
      </c>
      <c r="O60" s="32">
        <v>0</v>
      </c>
      <c r="P60" s="32">
        <f t="shared" si="2"/>
        <v>0</v>
      </c>
    </row>
    <row r="61" spans="1:16" ht="10.15" customHeight="1" x14ac:dyDescent="0.2">
      <c r="A61" s="33" t="s">
        <v>67</v>
      </c>
      <c r="B61" s="32">
        <v>10141000</v>
      </c>
      <c r="C61" s="32">
        <v>10158000</v>
      </c>
      <c r="D61" s="32">
        <v>0</v>
      </c>
      <c r="E61" s="32">
        <v>0</v>
      </c>
      <c r="F61" s="32">
        <v>0</v>
      </c>
      <c r="G61" s="32">
        <v>0</v>
      </c>
      <c r="H61" s="32">
        <v>0</v>
      </c>
      <c r="I61" s="32">
        <v>0</v>
      </c>
      <c r="J61" s="32">
        <v>0</v>
      </c>
      <c r="K61" s="32">
        <v>0</v>
      </c>
      <c r="L61" s="32">
        <v>0</v>
      </c>
      <c r="M61" s="32">
        <v>0</v>
      </c>
      <c r="N61" s="32">
        <v>0</v>
      </c>
      <c r="O61" s="32">
        <v>0</v>
      </c>
      <c r="P61" s="32">
        <f t="shared" si="2"/>
        <v>0</v>
      </c>
    </row>
    <row r="62" spans="1:16" ht="10.15" customHeight="1" x14ac:dyDescent="0.2">
      <c r="A62" s="33" t="s">
        <v>68</v>
      </c>
      <c r="B62" s="32">
        <v>6544000</v>
      </c>
      <c r="C62" s="32">
        <v>6846500</v>
      </c>
      <c r="D62" s="32">
        <v>194849.2</v>
      </c>
      <c r="E62" s="32">
        <v>232965</v>
      </c>
      <c r="F62" s="32">
        <v>0</v>
      </c>
      <c r="G62" s="32">
        <v>0</v>
      </c>
      <c r="H62" s="32">
        <v>0</v>
      </c>
      <c r="I62" s="32">
        <v>0</v>
      </c>
      <c r="J62" s="32">
        <v>0</v>
      </c>
      <c r="K62" s="32">
        <v>0</v>
      </c>
      <c r="L62" s="32">
        <v>0</v>
      </c>
      <c r="M62" s="32">
        <v>0</v>
      </c>
      <c r="N62" s="32">
        <v>0</v>
      </c>
      <c r="O62" s="32">
        <v>0</v>
      </c>
      <c r="P62" s="32">
        <f t="shared" si="2"/>
        <v>427814.2</v>
      </c>
    </row>
    <row r="63" spans="1:16" ht="10.15" customHeight="1" x14ac:dyDescent="0.2">
      <c r="A63" s="33" t="s">
        <v>69</v>
      </c>
      <c r="B63" s="32">
        <v>402000</v>
      </c>
      <c r="C63" s="32">
        <v>402000</v>
      </c>
      <c r="D63" s="32">
        <v>0</v>
      </c>
      <c r="E63" s="32">
        <v>0</v>
      </c>
      <c r="F63" s="32">
        <v>0</v>
      </c>
      <c r="G63" s="32">
        <v>0</v>
      </c>
      <c r="H63" s="32">
        <v>0</v>
      </c>
      <c r="I63" s="32">
        <v>0</v>
      </c>
      <c r="J63" s="32">
        <v>0</v>
      </c>
      <c r="K63" s="32">
        <v>0</v>
      </c>
      <c r="L63" s="32">
        <v>0</v>
      </c>
      <c r="M63" s="32">
        <v>0</v>
      </c>
      <c r="N63" s="32">
        <v>0</v>
      </c>
      <c r="O63" s="32">
        <v>0</v>
      </c>
      <c r="P63" s="32">
        <f t="shared" si="2"/>
        <v>0</v>
      </c>
    </row>
    <row r="64" spans="1:16" ht="10.15" customHeight="1" x14ac:dyDescent="0.2">
      <c r="A64" s="31" t="s">
        <v>70</v>
      </c>
      <c r="B64" s="32">
        <v>0</v>
      </c>
      <c r="C64" s="32">
        <v>0</v>
      </c>
      <c r="D64" s="32">
        <v>0</v>
      </c>
      <c r="E64" s="32">
        <v>0</v>
      </c>
      <c r="F64" s="32">
        <v>0</v>
      </c>
      <c r="G64" s="32">
        <v>0</v>
      </c>
      <c r="H64" s="32">
        <v>0</v>
      </c>
      <c r="I64" s="32">
        <v>0</v>
      </c>
      <c r="J64" s="32">
        <v>0</v>
      </c>
      <c r="K64" s="32">
        <v>0</v>
      </c>
      <c r="L64" s="32">
        <v>0</v>
      </c>
      <c r="M64" s="32">
        <v>0</v>
      </c>
      <c r="N64" s="32">
        <v>0</v>
      </c>
      <c r="O64" s="32">
        <v>0</v>
      </c>
      <c r="P64" s="32">
        <f t="shared" si="2"/>
        <v>0</v>
      </c>
    </row>
    <row r="65" spans="1:16" ht="10.15" customHeight="1" x14ac:dyDescent="0.2">
      <c r="A65" s="31" t="s">
        <v>71</v>
      </c>
      <c r="B65" s="32">
        <v>100</v>
      </c>
      <c r="C65" s="32">
        <v>100</v>
      </c>
      <c r="D65" s="32">
        <v>0</v>
      </c>
      <c r="E65" s="32">
        <v>0</v>
      </c>
      <c r="F65" s="32">
        <v>0</v>
      </c>
      <c r="G65" s="32">
        <v>0</v>
      </c>
      <c r="H65" s="32">
        <v>0</v>
      </c>
      <c r="I65" s="32">
        <v>0</v>
      </c>
      <c r="J65" s="32">
        <v>0</v>
      </c>
      <c r="K65" s="32">
        <v>0</v>
      </c>
      <c r="L65" s="32">
        <v>0</v>
      </c>
      <c r="M65" s="32">
        <v>0</v>
      </c>
      <c r="N65" s="32">
        <v>0</v>
      </c>
      <c r="O65" s="32">
        <v>0</v>
      </c>
      <c r="P65" s="32">
        <f t="shared" si="2"/>
        <v>0</v>
      </c>
    </row>
    <row r="66" spans="1:16" ht="10.15" customHeight="1" x14ac:dyDescent="0.2">
      <c r="A66" s="33" t="s">
        <v>72</v>
      </c>
      <c r="B66" s="32">
        <v>20000</v>
      </c>
      <c r="C66" s="32">
        <v>435000</v>
      </c>
      <c r="D66" s="32">
        <v>0</v>
      </c>
      <c r="E66" s="32">
        <v>0</v>
      </c>
      <c r="F66" s="32">
        <v>0</v>
      </c>
      <c r="G66" s="32">
        <v>0</v>
      </c>
      <c r="H66" s="32">
        <v>0</v>
      </c>
      <c r="I66" s="32">
        <v>0</v>
      </c>
      <c r="J66" s="32">
        <v>0</v>
      </c>
      <c r="K66" s="32">
        <v>0</v>
      </c>
      <c r="L66" s="32">
        <v>0</v>
      </c>
      <c r="M66" s="32">
        <v>0</v>
      </c>
      <c r="N66" s="32">
        <v>0</v>
      </c>
      <c r="O66" s="32">
        <v>0</v>
      </c>
      <c r="P66" s="32">
        <f t="shared" si="2"/>
        <v>0</v>
      </c>
    </row>
    <row r="67" spans="1:16" s="54" customFormat="1" ht="10.9" customHeight="1" x14ac:dyDescent="0.2">
      <c r="A67" s="35" t="s">
        <v>73</v>
      </c>
      <c r="B67" s="29">
        <f>SUM(B68:B71)</f>
        <v>17100000</v>
      </c>
      <c r="C67" s="29">
        <f t="shared" ref="C67:O67" si="14">SUM(C68:C71)</f>
        <v>17100000</v>
      </c>
      <c r="D67" s="29">
        <f t="shared" si="14"/>
        <v>0</v>
      </c>
      <c r="E67" s="29">
        <f t="shared" si="14"/>
        <v>0</v>
      </c>
      <c r="F67" s="29">
        <f t="shared" si="14"/>
        <v>0</v>
      </c>
      <c r="G67" s="29">
        <f t="shared" si="14"/>
        <v>0</v>
      </c>
      <c r="H67" s="29">
        <f t="shared" si="14"/>
        <v>0</v>
      </c>
      <c r="I67" s="29">
        <f t="shared" si="14"/>
        <v>0</v>
      </c>
      <c r="J67" s="29">
        <f t="shared" si="14"/>
        <v>0</v>
      </c>
      <c r="K67" s="29">
        <f t="shared" si="14"/>
        <v>0</v>
      </c>
      <c r="L67" s="29">
        <f t="shared" si="14"/>
        <v>0</v>
      </c>
      <c r="M67" s="29">
        <f t="shared" si="14"/>
        <v>0</v>
      </c>
      <c r="N67" s="29">
        <f t="shared" si="14"/>
        <v>0</v>
      </c>
      <c r="O67" s="29">
        <f t="shared" si="14"/>
        <v>0</v>
      </c>
      <c r="P67" s="29">
        <f t="shared" si="2"/>
        <v>0</v>
      </c>
    </row>
    <row r="68" spans="1:16" ht="8.4499999999999993" customHeight="1" x14ac:dyDescent="0.2">
      <c r="A68" s="31" t="s">
        <v>74</v>
      </c>
      <c r="B68" s="32">
        <v>17000000</v>
      </c>
      <c r="C68" s="32">
        <v>17000000</v>
      </c>
      <c r="D68" s="32">
        <v>0</v>
      </c>
      <c r="E68" s="32">
        <v>0</v>
      </c>
      <c r="F68" s="32">
        <v>0</v>
      </c>
      <c r="G68" s="32">
        <v>0</v>
      </c>
      <c r="H68" s="32">
        <v>0</v>
      </c>
      <c r="I68" s="32">
        <v>0</v>
      </c>
      <c r="J68" s="32">
        <v>0</v>
      </c>
      <c r="K68" s="32">
        <v>0</v>
      </c>
      <c r="L68" s="32">
        <v>0</v>
      </c>
      <c r="M68" s="32">
        <v>0</v>
      </c>
      <c r="N68" s="32">
        <v>0</v>
      </c>
      <c r="O68" s="32">
        <v>0</v>
      </c>
      <c r="P68" s="32">
        <f t="shared" si="2"/>
        <v>0</v>
      </c>
    </row>
    <row r="69" spans="1:16" ht="9" customHeight="1" x14ac:dyDescent="0.2">
      <c r="A69" s="31" t="s">
        <v>75</v>
      </c>
      <c r="B69" s="32">
        <v>100000</v>
      </c>
      <c r="C69" s="32">
        <v>100000</v>
      </c>
      <c r="D69" s="32">
        <v>0</v>
      </c>
      <c r="E69" s="32">
        <v>0</v>
      </c>
      <c r="F69" s="32">
        <v>0</v>
      </c>
      <c r="G69" s="32">
        <v>0</v>
      </c>
      <c r="H69" s="32">
        <v>0</v>
      </c>
      <c r="I69" s="32">
        <v>0</v>
      </c>
      <c r="J69" s="32">
        <v>0</v>
      </c>
      <c r="K69" s="32">
        <v>0</v>
      </c>
      <c r="L69" s="32">
        <v>0</v>
      </c>
      <c r="M69" s="32">
        <v>0</v>
      </c>
      <c r="N69" s="32">
        <v>0</v>
      </c>
      <c r="O69" s="32">
        <v>0</v>
      </c>
      <c r="P69" s="32">
        <f t="shared" si="2"/>
        <v>0</v>
      </c>
    </row>
    <row r="70" spans="1:16" ht="10.15" customHeight="1" x14ac:dyDescent="0.2">
      <c r="A70" s="33" t="s">
        <v>76</v>
      </c>
      <c r="B70" s="32">
        <v>0</v>
      </c>
      <c r="C70" s="32">
        <v>0</v>
      </c>
      <c r="D70" s="32">
        <v>0</v>
      </c>
      <c r="E70" s="32">
        <v>0</v>
      </c>
      <c r="F70" s="32">
        <v>0</v>
      </c>
      <c r="G70" s="32">
        <v>0</v>
      </c>
      <c r="H70" s="32">
        <v>0</v>
      </c>
      <c r="I70" s="32">
        <v>0</v>
      </c>
      <c r="J70" s="32">
        <v>0</v>
      </c>
      <c r="K70" s="32">
        <v>0</v>
      </c>
      <c r="L70" s="32">
        <v>0</v>
      </c>
      <c r="M70" s="32">
        <v>0</v>
      </c>
      <c r="N70" s="32">
        <v>0</v>
      </c>
      <c r="O70" s="32">
        <v>0</v>
      </c>
      <c r="P70" s="32">
        <f t="shared" si="2"/>
        <v>0</v>
      </c>
    </row>
    <row r="71" spans="1:16" ht="10.9" customHeight="1" x14ac:dyDescent="0.2">
      <c r="A71" s="33" t="s">
        <v>77</v>
      </c>
      <c r="B71" s="32">
        <v>0</v>
      </c>
      <c r="C71" s="32">
        <v>0</v>
      </c>
      <c r="D71" s="32">
        <v>0</v>
      </c>
      <c r="E71" s="32">
        <v>0</v>
      </c>
      <c r="F71" s="32">
        <v>0</v>
      </c>
      <c r="G71" s="32">
        <v>0</v>
      </c>
      <c r="H71" s="32">
        <v>0</v>
      </c>
      <c r="I71" s="32">
        <v>0</v>
      </c>
      <c r="J71" s="32">
        <v>0</v>
      </c>
      <c r="K71" s="32">
        <v>0</v>
      </c>
      <c r="L71" s="32">
        <v>0</v>
      </c>
      <c r="M71" s="32">
        <v>0</v>
      </c>
      <c r="N71" s="32">
        <v>0</v>
      </c>
      <c r="O71" s="32">
        <v>0</v>
      </c>
      <c r="P71" s="32">
        <f t="shared" si="2"/>
        <v>0</v>
      </c>
    </row>
    <row r="72" spans="1:16" ht="10.9" customHeight="1" x14ac:dyDescent="0.2">
      <c r="A72" s="28" t="s">
        <v>78</v>
      </c>
      <c r="B72" s="29">
        <v>0</v>
      </c>
      <c r="C72" s="29">
        <v>0</v>
      </c>
      <c r="D72" s="29">
        <v>0</v>
      </c>
      <c r="E72" s="29">
        <v>0</v>
      </c>
      <c r="F72" s="29">
        <v>0</v>
      </c>
      <c r="G72" s="29">
        <v>0</v>
      </c>
      <c r="H72" s="29">
        <v>0</v>
      </c>
      <c r="I72" s="29">
        <v>0</v>
      </c>
      <c r="J72" s="29">
        <v>0</v>
      </c>
      <c r="K72" s="29">
        <v>0</v>
      </c>
      <c r="L72" s="29">
        <v>0</v>
      </c>
      <c r="M72" s="29">
        <v>0</v>
      </c>
      <c r="N72" s="29">
        <v>0</v>
      </c>
      <c r="O72" s="29">
        <v>0</v>
      </c>
      <c r="P72" s="29">
        <f t="shared" si="2"/>
        <v>0</v>
      </c>
    </row>
    <row r="73" spans="1:16" ht="10.9" customHeight="1" x14ac:dyDescent="0.2">
      <c r="A73" s="31" t="s">
        <v>79</v>
      </c>
      <c r="B73" s="32">
        <v>0</v>
      </c>
      <c r="C73" s="32">
        <v>0</v>
      </c>
      <c r="D73" s="32">
        <v>0</v>
      </c>
      <c r="E73" s="32">
        <v>0</v>
      </c>
      <c r="F73" s="32">
        <v>0</v>
      </c>
      <c r="G73" s="32">
        <v>0</v>
      </c>
      <c r="H73" s="32">
        <v>0</v>
      </c>
      <c r="I73" s="32">
        <v>0</v>
      </c>
      <c r="J73" s="32">
        <v>0</v>
      </c>
      <c r="K73" s="32">
        <v>0</v>
      </c>
      <c r="L73" s="32">
        <v>0</v>
      </c>
      <c r="M73" s="32">
        <v>0</v>
      </c>
      <c r="N73" s="32">
        <v>0</v>
      </c>
      <c r="O73" s="32">
        <v>0</v>
      </c>
      <c r="P73" s="32">
        <f t="shared" si="2"/>
        <v>0</v>
      </c>
    </row>
    <row r="74" spans="1:16" ht="10.9" customHeight="1" x14ac:dyDescent="0.2">
      <c r="A74" s="33" t="s">
        <v>80</v>
      </c>
      <c r="B74" s="32">
        <v>0</v>
      </c>
      <c r="C74" s="32">
        <v>0</v>
      </c>
      <c r="D74" s="32">
        <v>0</v>
      </c>
      <c r="E74" s="32">
        <v>0</v>
      </c>
      <c r="F74" s="32">
        <v>0</v>
      </c>
      <c r="G74" s="32">
        <v>0</v>
      </c>
      <c r="H74" s="32">
        <v>0</v>
      </c>
      <c r="I74" s="32">
        <v>0</v>
      </c>
      <c r="J74" s="32">
        <v>0</v>
      </c>
      <c r="K74" s="32">
        <v>0</v>
      </c>
      <c r="L74" s="32">
        <v>0</v>
      </c>
      <c r="M74" s="32">
        <v>0</v>
      </c>
      <c r="N74" s="32">
        <v>0</v>
      </c>
      <c r="O74" s="32">
        <v>0</v>
      </c>
      <c r="P74" s="32">
        <f t="shared" si="2"/>
        <v>0</v>
      </c>
    </row>
    <row r="75" spans="1:16" ht="10.9" customHeight="1" x14ac:dyDescent="0.2">
      <c r="A75" s="35" t="s">
        <v>81</v>
      </c>
      <c r="B75" s="29">
        <v>0</v>
      </c>
      <c r="C75" s="29">
        <v>0</v>
      </c>
      <c r="D75" s="29">
        <v>0</v>
      </c>
      <c r="E75" s="29">
        <v>0</v>
      </c>
      <c r="F75" s="29">
        <v>0</v>
      </c>
      <c r="G75" s="29">
        <v>0</v>
      </c>
      <c r="H75" s="29">
        <v>0</v>
      </c>
      <c r="I75" s="29">
        <v>0</v>
      </c>
      <c r="J75" s="29">
        <v>0</v>
      </c>
      <c r="K75" s="29">
        <v>0</v>
      </c>
      <c r="L75" s="29">
        <v>0</v>
      </c>
      <c r="M75" s="29">
        <v>0</v>
      </c>
      <c r="N75" s="29">
        <v>0</v>
      </c>
      <c r="O75" s="29">
        <v>0</v>
      </c>
      <c r="P75" s="29">
        <f t="shared" si="2"/>
        <v>0</v>
      </c>
    </row>
    <row r="76" spans="1:16" ht="10.9" customHeight="1" x14ac:dyDescent="0.2">
      <c r="A76" s="33" t="s">
        <v>82</v>
      </c>
      <c r="B76" s="32">
        <v>0</v>
      </c>
      <c r="C76" s="32">
        <v>0</v>
      </c>
      <c r="D76" s="32">
        <v>0</v>
      </c>
      <c r="E76" s="32">
        <v>0</v>
      </c>
      <c r="F76" s="32">
        <v>0</v>
      </c>
      <c r="G76" s="32">
        <v>0</v>
      </c>
      <c r="H76" s="32">
        <v>0</v>
      </c>
      <c r="I76" s="32">
        <v>0</v>
      </c>
      <c r="J76" s="32">
        <v>0</v>
      </c>
      <c r="K76" s="32">
        <v>0</v>
      </c>
      <c r="L76" s="32">
        <v>0</v>
      </c>
      <c r="M76" s="32">
        <v>0</v>
      </c>
      <c r="N76" s="32">
        <v>0</v>
      </c>
      <c r="O76" s="32">
        <v>0</v>
      </c>
      <c r="P76" s="32">
        <f t="shared" si="2"/>
        <v>0</v>
      </c>
    </row>
    <row r="77" spans="1:16" ht="10.9" customHeight="1" x14ac:dyDescent="0.2">
      <c r="A77" s="33" t="s">
        <v>83</v>
      </c>
      <c r="B77" s="32">
        <v>0</v>
      </c>
      <c r="C77" s="32">
        <v>0</v>
      </c>
      <c r="D77" s="32">
        <v>0</v>
      </c>
      <c r="E77" s="32">
        <v>0</v>
      </c>
      <c r="F77" s="32">
        <v>0</v>
      </c>
      <c r="G77" s="32">
        <v>0</v>
      </c>
      <c r="H77" s="32">
        <v>0</v>
      </c>
      <c r="I77" s="32">
        <v>0</v>
      </c>
      <c r="J77" s="32">
        <v>0</v>
      </c>
      <c r="K77" s="32">
        <v>0</v>
      </c>
      <c r="L77" s="32">
        <v>0</v>
      </c>
      <c r="M77" s="32">
        <v>0</v>
      </c>
      <c r="N77" s="32">
        <v>0</v>
      </c>
      <c r="O77" s="32">
        <v>0</v>
      </c>
      <c r="P77" s="32">
        <f t="shared" si="2"/>
        <v>0</v>
      </c>
    </row>
    <row r="78" spans="1:16" ht="10.9" customHeight="1" x14ac:dyDescent="0.2">
      <c r="A78" s="33" t="s">
        <v>84</v>
      </c>
      <c r="B78" s="32">
        <v>0</v>
      </c>
      <c r="C78" s="32">
        <v>0</v>
      </c>
      <c r="D78" s="32">
        <v>0</v>
      </c>
      <c r="E78" s="32">
        <v>0</v>
      </c>
      <c r="F78" s="32">
        <v>0</v>
      </c>
      <c r="G78" s="32">
        <v>0</v>
      </c>
      <c r="H78" s="32">
        <v>0</v>
      </c>
      <c r="I78" s="32">
        <v>0</v>
      </c>
      <c r="J78" s="32">
        <v>0</v>
      </c>
      <c r="K78" s="32">
        <v>0</v>
      </c>
      <c r="L78" s="32">
        <v>0</v>
      </c>
      <c r="M78" s="32">
        <v>0</v>
      </c>
      <c r="N78" s="32">
        <v>0</v>
      </c>
      <c r="O78" s="32">
        <v>0</v>
      </c>
      <c r="P78" s="32">
        <f t="shared" si="2"/>
        <v>0</v>
      </c>
    </row>
    <row r="79" spans="1:16" ht="10.9" customHeight="1" x14ac:dyDescent="0.2">
      <c r="A79" s="26" t="s">
        <v>85</v>
      </c>
      <c r="B79" s="36">
        <v>0</v>
      </c>
      <c r="C79" s="36">
        <v>0</v>
      </c>
      <c r="D79" s="36">
        <v>0</v>
      </c>
      <c r="E79" s="36">
        <v>0</v>
      </c>
      <c r="F79" s="36">
        <v>0</v>
      </c>
      <c r="G79" s="36">
        <v>0</v>
      </c>
      <c r="H79" s="36">
        <v>0</v>
      </c>
      <c r="I79" s="36">
        <v>0</v>
      </c>
      <c r="J79" s="36">
        <v>0</v>
      </c>
      <c r="K79" s="36">
        <v>0</v>
      </c>
      <c r="L79" s="36">
        <v>0</v>
      </c>
      <c r="M79" s="36">
        <v>0</v>
      </c>
      <c r="N79" s="36">
        <v>0</v>
      </c>
      <c r="O79" s="36">
        <v>0</v>
      </c>
      <c r="P79" s="36">
        <f t="shared" si="2"/>
        <v>0</v>
      </c>
    </row>
    <row r="80" spans="1:16" ht="10.9" customHeight="1" x14ac:dyDescent="0.2">
      <c r="A80" s="28" t="s">
        <v>86</v>
      </c>
      <c r="B80" s="29">
        <v>0</v>
      </c>
      <c r="C80" s="29">
        <v>0</v>
      </c>
      <c r="D80" s="29">
        <v>0</v>
      </c>
      <c r="E80" s="29">
        <v>0</v>
      </c>
      <c r="F80" s="29">
        <v>0</v>
      </c>
      <c r="G80" s="29">
        <v>0</v>
      </c>
      <c r="H80" s="29">
        <v>0</v>
      </c>
      <c r="I80" s="29">
        <v>0</v>
      </c>
      <c r="J80" s="29">
        <v>0</v>
      </c>
      <c r="K80" s="29">
        <v>0</v>
      </c>
      <c r="L80" s="29">
        <v>0</v>
      </c>
      <c r="M80" s="29">
        <v>0</v>
      </c>
      <c r="N80" s="29">
        <v>0</v>
      </c>
      <c r="O80" s="29">
        <v>0</v>
      </c>
      <c r="P80" s="29">
        <f t="shared" si="2"/>
        <v>0</v>
      </c>
    </row>
    <row r="81" spans="1:18" ht="10.9" customHeight="1" x14ac:dyDescent="0.2">
      <c r="A81" s="33" t="s">
        <v>87</v>
      </c>
      <c r="B81" s="32">
        <v>0</v>
      </c>
      <c r="C81" s="32">
        <v>0</v>
      </c>
      <c r="D81" s="32">
        <v>0</v>
      </c>
      <c r="E81" s="32">
        <v>0</v>
      </c>
      <c r="F81" s="32">
        <v>0</v>
      </c>
      <c r="G81" s="32">
        <v>0</v>
      </c>
      <c r="H81" s="32">
        <v>0</v>
      </c>
      <c r="I81" s="32">
        <v>0</v>
      </c>
      <c r="J81" s="32">
        <v>0</v>
      </c>
      <c r="K81" s="32">
        <v>0</v>
      </c>
      <c r="L81" s="32">
        <v>0</v>
      </c>
      <c r="M81" s="32">
        <v>0</v>
      </c>
      <c r="N81" s="32">
        <v>0</v>
      </c>
      <c r="O81" s="32">
        <v>0</v>
      </c>
      <c r="P81" s="32">
        <f t="shared" ref="P81:P88" si="15">SUM(D81:O81)</f>
        <v>0</v>
      </c>
    </row>
    <row r="82" spans="1:18" ht="10.9" customHeight="1" x14ac:dyDescent="0.2">
      <c r="A82" s="33" t="s">
        <v>88</v>
      </c>
      <c r="B82" s="32">
        <v>0</v>
      </c>
      <c r="C82" s="32">
        <v>0</v>
      </c>
      <c r="D82" s="32">
        <v>0</v>
      </c>
      <c r="E82" s="32">
        <v>0</v>
      </c>
      <c r="F82" s="32">
        <v>0</v>
      </c>
      <c r="G82" s="32">
        <v>0</v>
      </c>
      <c r="H82" s="32">
        <v>0</v>
      </c>
      <c r="I82" s="32">
        <v>0</v>
      </c>
      <c r="J82" s="32">
        <v>0</v>
      </c>
      <c r="K82" s="32">
        <v>0</v>
      </c>
      <c r="L82" s="32">
        <v>0</v>
      </c>
      <c r="M82" s="32">
        <v>0</v>
      </c>
      <c r="N82" s="32">
        <v>0</v>
      </c>
      <c r="O82" s="32">
        <v>0</v>
      </c>
      <c r="P82" s="32">
        <f t="shared" si="15"/>
        <v>0</v>
      </c>
    </row>
    <row r="83" spans="1:18" ht="10.9" customHeight="1" x14ac:dyDescent="0.2">
      <c r="A83" s="35" t="s">
        <v>89</v>
      </c>
      <c r="B83" s="29">
        <v>0</v>
      </c>
      <c r="C83" s="29">
        <v>0</v>
      </c>
      <c r="D83" s="29">
        <v>0</v>
      </c>
      <c r="E83" s="29">
        <v>0</v>
      </c>
      <c r="F83" s="29">
        <v>0</v>
      </c>
      <c r="G83" s="29">
        <v>0</v>
      </c>
      <c r="H83" s="29">
        <v>0</v>
      </c>
      <c r="I83" s="29">
        <v>0</v>
      </c>
      <c r="J83" s="29">
        <v>0</v>
      </c>
      <c r="K83" s="29">
        <v>0</v>
      </c>
      <c r="L83" s="29">
        <v>0</v>
      </c>
      <c r="M83" s="29">
        <v>0</v>
      </c>
      <c r="N83" s="29">
        <v>0</v>
      </c>
      <c r="O83" s="29">
        <v>0</v>
      </c>
      <c r="P83" s="29">
        <f t="shared" si="15"/>
        <v>0</v>
      </c>
    </row>
    <row r="84" spans="1:18" ht="10.9" customHeight="1" x14ac:dyDescent="0.2">
      <c r="A84" s="33" t="s">
        <v>90</v>
      </c>
      <c r="B84" s="32">
        <v>0</v>
      </c>
      <c r="C84" s="32">
        <v>0</v>
      </c>
      <c r="D84" s="32">
        <v>0</v>
      </c>
      <c r="E84" s="32">
        <v>0</v>
      </c>
      <c r="F84" s="32">
        <v>0</v>
      </c>
      <c r="G84" s="32">
        <v>0</v>
      </c>
      <c r="H84" s="32">
        <v>0</v>
      </c>
      <c r="I84" s="32">
        <v>0</v>
      </c>
      <c r="J84" s="32">
        <v>0</v>
      </c>
      <c r="K84" s="32">
        <v>0</v>
      </c>
      <c r="L84" s="32">
        <v>0</v>
      </c>
      <c r="M84" s="32">
        <v>0</v>
      </c>
      <c r="N84" s="32">
        <v>0</v>
      </c>
      <c r="O84" s="32">
        <v>0</v>
      </c>
      <c r="P84" s="32">
        <f t="shared" si="15"/>
        <v>0</v>
      </c>
    </row>
    <row r="85" spans="1:18" ht="10.9" customHeight="1" x14ac:dyDescent="0.2">
      <c r="A85" s="33" t="s">
        <v>91</v>
      </c>
      <c r="B85" s="32">
        <v>0</v>
      </c>
      <c r="C85" s="32">
        <v>0</v>
      </c>
      <c r="D85" s="32">
        <v>0</v>
      </c>
      <c r="E85" s="32">
        <v>0</v>
      </c>
      <c r="F85" s="32">
        <v>0</v>
      </c>
      <c r="G85" s="32">
        <v>0</v>
      </c>
      <c r="H85" s="32">
        <v>0</v>
      </c>
      <c r="I85" s="32">
        <v>0</v>
      </c>
      <c r="J85" s="32">
        <v>0</v>
      </c>
      <c r="K85" s="32">
        <v>0</v>
      </c>
      <c r="L85" s="32">
        <v>0</v>
      </c>
      <c r="M85" s="32">
        <v>0</v>
      </c>
      <c r="N85" s="32">
        <v>0</v>
      </c>
      <c r="O85" s="32">
        <v>0</v>
      </c>
      <c r="P85" s="32">
        <f t="shared" si="15"/>
        <v>0</v>
      </c>
    </row>
    <row r="86" spans="1:18" ht="10.9" customHeight="1" x14ac:dyDescent="0.2">
      <c r="A86" s="35" t="s">
        <v>92</v>
      </c>
      <c r="B86" s="29">
        <v>0</v>
      </c>
      <c r="C86" s="29">
        <v>0</v>
      </c>
      <c r="D86" s="29">
        <v>0</v>
      </c>
      <c r="E86" s="29">
        <v>0</v>
      </c>
      <c r="F86" s="29">
        <v>0</v>
      </c>
      <c r="G86" s="29">
        <v>0</v>
      </c>
      <c r="H86" s="29">
        <v>0</v>
      </c>
      <c r="I86" s="29">
        <v>0</v>
      </c>
      <c r="J86" s="29">
        <v>0</v>
      </c>
      <c r="K86" s="29">
        <v>0</v>
      </c>
      <c r="L86" s="29">
        <v>0</v>
      </c>
      <c r="M86" s="29">
        <v>0</v>
      </c>
      <c r="N86" s="29">
        <v>0</v>
      </c>
      <c r="O86" s="29">
        <v>0</v>
      </c>
      <c r="P86" s="29">
        <f t="shared" si="15"/>
        <v>0</v>
      </c>
    </row>
    <row r="87" spans="1:18" ht="10.9" customHeight="1" x14ac:dyDescent="0.2">
      <c r="A87" s="33" t="s">
        <v>93</v>
      </c>
      <c r="B87" s="32">
        <v>0</v>
      </c>
      <c r="C87" s="32">
        <v>0</v>
      </c>
      <c r="D87" s="32">
        <v>0</v>
      </c>
      <c r="E87" s="32">
        <v>0</v>
      </c>
      <c r="F87" s="32">
        <v>0</v>
      </c>
      <c r="G87" s="32">
        <v>0</v>
      </c>
      <c r="H87" s="32">
        <v>0</v>
      </c>
      <c r="I87" s="32">
        <v>0</v>
      </c>
      <c r="J87" s="32">
        <v>0</v>
      </c>
      <c r="K87" s="32">
        <v>0</v>
      </c>
      <c r="L87" s="32">
        <v>0</v>
      </c>
      <c r="M87" s="32">
        <v>0</v>
      </c>
      <c r="N87" s="32">
        <v>0</v>
      </c>
      <c r="O87" s="32">
        <v>0</v>
      </c>
      <c r="P87" s="32">
        <f t="shared" si="15"/>
        <v>0</v>
      </c>
    </row>
    <row r="88" spans="1:18" s="43" customFormat="1" x14ac:dyDescent="0.2">
      <c r="A88" s="14" t="s">
        <v>94</v>
      </c>
      <c r="B88" s="17">
        <f>B15+B21+B31+B41+B50+B57+B67</f>
        <v>4163038522</v>
      </c>
      <c r="C88" s="17">
        <f>C15+C21+C31+C41+C50+C57+C67</f>
        <v>4163038522</v>
      </c>
      <c r="D88" s="17">
        <f t="shared" ref="D88:O88" si="16">D15+D21+D31+D41+D50+D57+D67</f>
        <v>230428536.26999995</v>
      </c>
      <c r="E88" s="17">
        <f t="shared" si="16"/>
        <v>242623256.75999996</v>
      </c>
      <c r="F88" s="17">
        <f t="shared" si="16"/>
        <v>0</v>
      </c>
      <c r="G88" s="17">
        <f t="shared" si="16"/>
        <v>0</v>
      </c>
      <c r="H88" s="17">
        <f t="shared" si="16"/>
        <v>0</v>
      </c>
      <c r="I88" s="17">
        <f t="shared" si="16"/>
        <v>0</v>
      </c>
      <c r="J88" s="17">
        <f t="shared" si="16"/>
        <v>0</v>
      </c>
      <c r="K88" s="17">
        <f t="shared" si="16"/>
        <v>0</v>
      </c>
      <c r="L88" s="17">
        <f t="shared" si="16"/>
        <v>0</v>
      </c>
      <c r="M88" s="17">
        <f t="shared" si="16"/>
        <v>0</v>
      </c>
      <c r="N88" s="17">
        <f t="shared" si="16"/>
        <v>0</v>
      </c>
      <c r="O88" s="17">
        <f t="shared" si="16"/>
        <v>0</v>
      </c>
      <c r="P88" s="17">
        <f t="shared" si="15"/>
        <v>473051793.02999991</v>
      </c>
      <c r="Q88" s="55"/>
      <c r="R88" s="55"/>
    </row>
    <row r="89" spans="1:18" ht="11.45" customHeight="1" x14ac:dyDescent="0.2">
      <c r="A89" s="37" t="s">
        <v>104</v>
      </c>
      <c r="B89" s="37"/>
      <c r="C89" s="37"/>
      <c r="D89" s="38"/>
      <c r="E89" s="38"/>
      <c r="F89" s="38"/>
      <c r="G89" s="38"/>
      <c r="H89" s="38"/>
      <c r="I89" s="38"/>
      <c r="J89" s="38"/>
      <c r="K89" s="38"/>
      <c r="L89" s="38"/>
      <c r="M89" s="38"/>
      <c r="N89" s="37"/>
      <c r="O89" s="37"/>
      <c r="Q89" s="58"/>
    </row>
    <row r="90" spans="1:18" ht="12.6" customHeight="1" x14ac:dyDescent="0.2">
      <c r="A90" s="61" t="s">
        <v>100</v>
      </c>
      <c r="B90" s="61"/>
      <c r="C90" s="61"/>
      <c r="D90" s="61"/>
      <c r="E90" s="61"/>
      <c r="F90" s="61"/>
      <c r="G90" s="61"/>
      <c r="H90" s="61"/>
      <c r="I90" s="61"/>
      <c r="J90" s="61"/>
      <c r="K90" s="37"/>
      <c r="L90" s="37"/>
      <c r="M90" s="37"/>
      <c r="N90" s="37"/>
      <c r="O90" s="37"/>
      <c r="P90" s="37"/>
    </row>
    <row r="91" spans="1:18" ht="12.6" customHeight="1" x14ac:dyDescent="0.2">
      <c r="A91" s="102" t="s">
        <v>101</v>
      </c>
      <c r="B91" s="102"/>
      <c r="C91" s="102"/>
      <c r="D91" s="62"/>
      <c r="E91" s="62"/>
      <c r="F91" s="62"/>
      <c r="G91" s="62"/>
      <c r="H91" s="62"/>
      <c r="I91" s="62"/>
      <c r="J91" s="62"/>
      <c r="K91" s="37"/>
      <c r="L91" s="37"/>
      <c r="M91" s="37"/>
      <c r="N91" s="37"/>
      <c r="O91" s="37"/>
      <c r="P91" s="37"/>
    </row>
    <row r="92" spans="1:18" ht="18" customHeight="1" x14ac:dyDescent="0.2">
      <c r="A92" s="103" t="s">
        <v>102</v>
      </c>
      <c r="B92" s="103"/>
      <c r="C92" s="103"/>
      <c r="D92" s="103"/>
      <c r="E92" s="103"/>
      <c r="F92" s="103"/>
      <c r="G92" s="61"/>
      <c r="H92" s="61"/>
      <c r="I92" s="61"/>
      <c r="J92" s="61"/>
      <c r="K92" s="37"/>
      <c r="L92" s="37"/>
      <c r="M92" s="37"/>
      <c r="N92" s="37"/>
      <c r="O92" s="37"/>
      <c r="P92" s="37"/>
    </row>
    <row r="93" spans="1:18" ht="34.15" customHeight="1" x14ac:dyDescent="0.2">
      <c r="A93" s="39"/>
      <c r="B93" s="33"/>
      <c r="C93" s="33"/>
      <c r="D93" s="33"/>
      <c r="E93" s="33"/>
      <c r="F93" s="33"/>
      <c r="G93" s="33"/>
      <c r="H93" s="33"/>
      <c r="I93" s="33"/>
      <c r="J93" s="33"/>
      <c r="K93" s="37"/>
      <c r="L93" s="40"/>
      <c r="M93" s="40"/>
      <c r="N93" s="40"/>
      <c r="O93" s="40"/>
      <c r="P93" s="40"/>
    </row>
    <row r="94" spans="1:18" s="34" customFormat="1" ht="15" x14ac:dyDescent="0.2">
      <c r="A94" s="19" t="s">
        <v>228</v>
      </c>
      <c r="L94" s="91" t="s">
        <v>230</v>
      </c>
      <c r="M94" s="91"/>
      <c r="N94" s="91"/>
      <c r="O94" s="91"/>
      <c r="P94" s="91"/>
    </row>
    <row r="95" spans="1:18" s="74" customFormat="1" ht="15" x14ac:dyDescent="0.2">
      <c r="A95" s="41" t="s">
        <v>229</v>
      </c>
      <c r="L95" s="92" t="s">
        <v>95</v>
      </c>
      <c r="M95" s="92"/>
      <c r="N95" s="92"/>
      <c r="O95" s="92"/>
      <c r="P95" s="92"/>
    </row>
    <row r="96" spans="1:18" x14ac:dyDescent="0.2">
      <c r="A96" s="37"/>
      <c r="B96" s="32"/>
      <c r="C96" s="32"/>
      <c r="D96" s="32"/>
      <c r="E96" s="32"/>
      <c r="F96" s="32"/>
      <c r="G96" s="37"/>
      <c r="H96" s="37"/>
      <c r="I96" s="37"/>
      <c r="J96" s="37"/>
      <c r="K96" s="37"/>
      <c r="L96" s="37"/>
      <c r="M96" s="37"/>
      <c r="N96" s="37"/>
      <c r="O96" s="37"/>
      <c r="P96" s="37"/>
    </row>
    <row r="97" spans="1:16" x14ac:dyDescent="0.2">
      <c r="A97" s="42"/>
      <c r="B97" s="48"/>
      <c r="C97" s="48"/>
      <c r="D97" s="48"/>
      <c r="E97" s="48"/>
      <c r="F97" s="48"/>
      <c r="G97" s="42"/>
      <c r="H97" s="42"/>
      <c r="I97" s="42"/>
      <c r="J97" s="42"/>
      <c r="K97" s="42"/>
      <c r="L97" s="42"/>
      <c r="M97" s="42"/>
      <c r="N97" s="42"/>
      <c r="O97" s="42"/>
      <c r="P97" s="42"/>
    </row>
    <row r="98" spans="1:16" x14ac:dyDescent="0.2">
      <c r="A98" s="42"/>
      <c r="B98" s="42"/>
      <c r="C98" s="42"/>
      <c r="D98" s="42"/>
      <c r="E98" s="42"/>
      <c r="F98" s="42"/>
      <c r="G98" s="42"/>
      <c r="H98" s="42"/>
      <c r="I98" s="42"/>
      <c r="J98" s="42"/>
      <c r="K98" s="42"/>
      <c r="L98" s="42"/>
      <c r="M98" s="42"/>
      <c r="N98" s="42"/>
      <c r="O98" s="42"/>
      <c r="P98" s="42"/>
    </row>
    <row r="99" spans="1:16" x14ac:dyDescent="0.2">
      <c r="A99" s="42"/>
      <c r="B99" s="42"/>
      <c r="C99" s="42"/>
      <c r="D99" s="42"/>
      <c r="E99" s="42"/>
      <c r="F99" s="42"/>
      <c r="G99" s="42"/>
      <c r="H99" s="42"/>
      <c r="I99" s="42"/>
      <c r="J99" s="42"/>
      <c r="K99" s="42"/>
      <c r="L99" s="42"/>
      <c r="M99" s="42"/>
      <c r="N99" s="42"/>
      <c r="O99" s="42"/>
      <c r="P99" s="42"/>
    </row>
    <row r="100" spans="1:16" x14ac:dyDescent="0.2">
      <c r="A100" s="42"/>
      <c r="B100" s="42"/>
      <c r="C100" s="42"/>
      <c r="D100" s="42"/>
      <c r="E100" s="42"/>
      <c r="F100" s="42"/>
      <c r="G100" s="42"/>
      <c r="H100" s="42"/>
      <c r="I100" s="42"/>
      <c r="J100" s="42"/>
      <c r="K100" s="42"/>
      <c r="L100" s="42"/>
      <c r="M100" s="42"/>
      <c r="N100" s="42"/>
      <c r="O100" s="42"/>
      <c r="P100" s="42"/>
    </row>
    <row r="101" spans="1:16" x14ac:dyDescent="0.2">
      <c r="A101" s="42"/>
      <c r="B101" s="42"/>
      <c r="C101" s="42"/>
      <c r="D101" s="42"/>
      <c r="E101" s="42"/>
      <c r="F101" s="42"/>
      <c r="G101" s="42"/>
      <c r="H101" s="42"/>
      <c r="I101" s="42"/>
      <c r="J101" s="42"/>
      <c r="K101" s="42"/>
      <c r="L101" s="42"/>
      <c r="M101" s="42"/>
      <c r="N101" s="42"/>
      <c r="O101" s="42"/>
      <c r="P101" s="42"/>
    </row>
    <row r="102" spans="1:16" x14ac:dyDescent="0.2">
      <c r="A102" s="42"/>
      <c r="B102" s="42"/>
      <c r="C102" s="42"/>
      <c r="D102" s="42"/>
      <c r="E102" s="42"/>
      <c r="F102" s="42"/>
      <c r="G102" s="42"/>
      <c r="H102" s="42"/>
      <c r="I102" s="42"/>
      <c r="J102" s="42"/>
      <c r="K102" s="42"/>
      <c r="L102" s="42"/>
      <c r="M102" s="42"/>
      <c r="N102" s="42"/>
      <c r="O102" s="42"/>
      <c r="P102" s="42"/>
    </row>
    <row r="103" spans="1:16" x14ac:dyDescent="0.2">
      <c r="A103" s="42"/>
      <c r="B103" s="42"/>
      <c r="C103" s="42"/>
      <c r="D103" s="42"/>
      <c r="E103" s="42"/>
      <c r="F103" s="42"/>
      <c r="G103" s="42"/>
      <c r="H103" s="42"/>
      <c r="I103" s="42"/>
      <c r="J103" s="42"/>
      <c r="K103" s="42"/>
      <c r="L103" s="42"/>
      <c r="M103" s="42"/>
      <c r="N103" s="42"/>
      <c r="O103" s="42"/>
      <c r="P103" s="42"/>
    </row>
    <row r="104" spans="1:16" x14ac:dyDescent="0.2">
      <c r="A104" s="42"/>
      <c r="B104" s="42"/>
      <c r="C104" s="42"/>
      <c r="D104" s="42"/>
      <c r="E104" s="42"/>
      <c r="F104" s="42"/>
      <c r="G104" s="42"/>
      <c r="H104" s="42"/>
      <c r="I104" s="42"/>
      <c r="J104" s="42"/>
      <c r="K104" s="42"/>
      <c r="L104" s="42"/>
      <c r="M104" s="42"/>
      <c r="N104" s="42"/>
      <c r="O104" s="42"/>
      <c r="P104" s="42"/>
    </row>
    <row r="105" spans="1:16" x14ac:dyDescent="0.2">
      <c r="A105" s="42"/>
      <c r="B105" s="42"/>
      <c r="C105" s="42"/>
      <c r="D105" s="42"/>
      <c r="E105" s="42"/>
      <c r="F105" s="42"/>
      <c r="G105" s="42"/>
      <c r="H105" s="42"/>
      <c r="I105" s="42"/>
      <c r="J105" s="42"/>
      <c r="K105" s="42"/>
      <c r="L105" s="42"/>
      <c r="M105" s="42"/>
      <c r="N105" s="42"/>
      <c r="O105" s="42"/>
      <c r="P105" s="42"/>
    </row>
  </sheetData>
  <mergeCells count="14">
    <mergeCell ref="L94:P94"/>
    <mergeCell ref="L95:P95"/>
    <mergeCell ref="A11:P11"/>
    <mergeCell ref="A6:P6"/>
    <mergeCell ref="A7:P7"/>
    <mergeCell ref="A8:P8"/>
    <mergeCell ref="A9:P9"/>
    <mergeCell ref="A10:P10"/>
    <mergeCell ref="A12:A13"/>
    <mergeCell ref="B12:B13"/>
    <mergeCell ref="C12:C13"/>
    <mergeCell ref="D12:O12"/>
    <mergeCell ref="A91:C91"/>
    <mergeCell ref="A92:F92"/>
  </mergeCells>
  <printOptions horizontalCentered="1"/>
  <pageMargins left="0.17" right="0" top="0.75" bottom="1" header="0.3" footer="0.3"/>
  <pageSetup paperSize="5" scale="95" fitToHeight="3" orientation="landscape" r:id="rId1"/>
  <headerFooter>
    <oddFooter>&amp;CPg.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sheetPr>
    <tabColor rgb="FFFFFF00"/>
  </sheetPr>
  <dimension ref="A7:K81"/>
  <sheetViews>
    <sheetView topLeftCell="A65" zoomScaleNormal="100" workbookViewId="0">
      <selection activeCell="F74" sqref="F74"/>
    </sheetView>
  </sheetViews>
  <sheetFormatPr baseColWidth="10" defaultColWidth="8.83203125" defaultRowHeight="12.75" x14ac:dyDescent="0.2"/>
  <cols>
    <col min="1" max="1" width="11.1640625" style="51" customWidth="1"/>
    <col min="2" max="2" width="7.6640625" style="51" customWidth="1"/>
    <col min="3" max="3" width="22.83203125" style="52" customWidth="1"/>
    <col min="4" max="4" width="59.1640625" style="45" customWidth="1"/>
    <col min="5" max="5" width="17.6640625" style="65" customWidth="1"/>
    <col min="6" max="6" width="39.33203125" style="45" customWidth="1"/>
    <col min="7" max="16384" width="8.83203125" style="45"/>
  </cols>
  <sheetData>
    <row r="7" spans="1:11" ht="15.6" customHeight="1" x14ac:dyDescent="0.2">
      <c r="A7" s="105" t="s">
        <v>0</v>
      </c>
      <c r="B7" s="106"/>
      <c r="C7" s="106"/>
      <c r="D7" s="106"/>
      <c r="E7" s="106"/>
      <c r="F7" s="46"/>
      <c r="G7" s="46"/>
      <c r="H7" s="46"/>
      <c r="I7" s="46"/>
      <c r="J7" s="46"/>
      <c r="K7" s="46"/>
    </row>
    <row r="8" spans="1:11" ht="15.6" customHeight="1" x14ac:dyDescent="0.2">
      <c r="A8" s="105" t="s">
        <v>106</v>
      </c>
      <c r="B8" s="106"/>
      <c r="C8" s="106"/>
      <c r="D8" s="106"/>
      <c r="E8" s="106"/>
      <c r="F8" s="47"/>
      <c r="G8" s="47"/>
      <c r="H8" s="47"/>
      <c r="I8" s="47"/>
      <c r="J8" s="47"/>
      <c r="K8" s="47"/>
    </row>
    <row r="9" spans="1:11" ht="21" x14ac:dyDescent="0.2">
      <c r="A9" s="105" t="s">
        <v>233</v>
      </c>
      <c r="B9" s="106"/>
      <c r="C9" s="106"/>
      <c r="D9" s="106"/>
      <c r="E9" s="106"/>
    </row>
    <row r="10" spans="1:11" ht="15.6" customHeight="1" x14ac:dyDescent="0.2">
      <c r="A10" s="105" t="s">
        <v>105</v>
      </c>
      <c r="B10" s="106"/>
      <c r="C10" s="106"/>
      <c r="D10" s="106"/>
      <c r="E10" s="106"/>
    </row>
    <row r="11" spans="1:11" ht="34.15" customHeight="1" x14ac:dyDescent="0.25">
      <c r="A11" s="44" t="s">
        <v>108</v>
      </c>
      <c r="B11" s="44" t="s">
        <v>109</v>
      </c>
      <c r="C11" s="44" t="s">
        <v>110</v>
      </c>
      <c r="D11" s="44" t="s">
        <v>111</v>
      </c>
      <c r="E11" s="63" t="s">
        <v>112</v>
      </c>
    </row>
    <row r="12" spans="1:11" ht="25.5" x14ac:dyDescent="0.2">
      <c r="A12" s="68" t="s">
        <v>133</v>
      </c>
      <c r="B12" s="68">
        <v>264</v>
      </c>
      <c r="C12" s="69" t="s">
        <v>0</v>
      </c>
      <c r="D12" s="66" t="s">
        <v>134</v>
      </c>
      <c r="E12" s="70">
        <v>2051915.1</v>
      </c>
    </row>
    <row r="13" spans="1:11" ht="25.5" x14ac:dyDescent="0.2">
      <c r="A13" s="68" t="s">
        <v>133</v>
      </c>
      <c r="B13" s="68">
        <v>266</v>
      </c>
      <c r="C13" s="69" t="s">
        <v>0</v>
      </c>
      <c r="D13" s="67" t="s">
        <v>135</v>
      </c>
      <c r="E13" s="70">
        <v>10395</v>
      </c>
    </row>
    <row r="14" spans="1:11" ht="25.5" x14ac:dyDescent="0.2">
      <c r="A14" s="68" t="s">
        <v>133</v>
      </c>
      <c r="B14" s="68">
        <v>268</v>
      </c>
      <c r="C14" s="69" t="s">
        <v>0</v>
      </c>
      <c r="D14" s="66" t="s">
        <v>136</v>
      </c>
      <c r="E14" s="70">
        <v>7402.5</v>
      </c>
    </row>
    <row r="15" spans="1:11" ht="25.5" x14ac:dyDescent="0.2">
      <c r="A15" s="68" t="s">
        <v>133</v>
      </c>
      <c r="B15" s="68">
        <v>270</v>
      </c>
      <c r="C15" s="69" t="s">
        <v>0</v>
      </c>
      <c r="D15" s="66" t="s">
        <v>137</v>
      </c>
      <c r="E15" s="70">
        <v>27443</v>
      </c>
    </row>
    <row r="16" spans="1:11" ht="25.5" x14ac:dyDescent="0.2">
      <c r="A16" s="68" t="s">
        <v>133</v>
      </c>
      <c r="B16" s="68">
        <v>272</v>
      </c>
      <c r="C16" s="69" t="s">
        <v>0</v>
      </c>
      <c r="D16" s="67" t="s">
        <v>138</v>
      </c>
      <c r="E16" s="70">
        <v>282418.09000000003</v>
      </c>
    </row>
    <row r="17" spans="1:5" ht="25.5" x14ac:dyDescent="0.2">
      <c r="A17" s="68" t="s">
        <v>133</v>
      </c>
      <c r="B17" s="68">
        <v>275</v>
      </c>
      <c r="C17" s="69" t="s">
        <v>0</v>
      </c>
      <c r="D17" s="66" t="s">
        <v>139</v>
      </c>
      <c r="E17" s="70">
        <v>9365</v>
      </c>
    </row>
    <row r="18" spans="1:5" ht="25.5" x14ac:dyDescent="0.2">
      <c r="A18" s="68" t="s">
        <v>133</v>
      </c>
      <c r="B18" s="68">
        <v>278</v>
      </c>
      <c r="C18" s="69" t="s">
        <v>0</v>
      </c>
      <c r="D18" s="66" t="s">
        <v>140</v>
      </c>
      <c r="E18" s="70">
        <v>54000</v>
      </c>
    </row>
    <row r="19" spans="1:5" ht="25.5" x14ac:dyDescent="0.2">
      <c r="A19" s="68" t="s">
        <v>133</v>
      </c>
      <c r="B19" s="68">
        <v>280</v>
      </c>
      <c r="C19" s="69" t="s">
        <v>0</v>
      </c>
      <c r="D19" s="66" t="s">
        <v>135</v>
      </c>
      <c r="E19" s="70">
        <v>3200</v>
      </c>
    </row>
    <row r="20" spans="1:5" ht="25.5" x14ac:dyDescent="0.2">
      <c r="A20" s="68" t="s">
        <v>133</v>
      </c>
      <c r="B20" s="68">
        <v>282</v>
      </c>
      <c r="C20" s="69" t="s">
        <v>0</v>
      </c>
      <c r="D20" s="66" t="s">
        <v>141</v>
      </c>
      <c r="E20" s="70">
        <v>7050</v>
      </c>
    </row>
    <row r="21" spans="1:5" ht="25.5" x14ac:dyDescent="0.2">
      <c r="A21" s="68" t="s">
        <v>133</v>
      </c>
      <c r="B21" s="68">
        <v>284</v>
      </c>
      <c r="C21" s="69" t="s">
        <v>0</v>
      </c>
      <c r="D21" s="66" t="s">
        <v>142</v>
      </c>
      <c r="E21" s="70">
        <v>22491</v>
      </c>
    </row>
    <row r="22" spans="1:5" ht="51" x14ac:dyDescent="0.2">
      <c r="A22" s="68" t="s">
        <v>133</v>
      </c>
      <c r="B22" s="68">
        <v>299</v>
      </c>
      <c r="C22" s="69" t="s">
        <v>114</v>
      </c>
      <c r="D22" s="66" t="s">
        <v>143</v>
      </c>
      <c r="E22" s="70">
        <v>83516</v>
      </c>
    </row>
    <row r="23" spans="1:5" ht="63.75" x14ac:dyDescent="0.2">
      <c r="A23" s="68" t="s">
        <v>133</v>
      </c>
      <c r="B23" s="68">
        <v>300</v>
      </c>
      <c r="C23" s="69" t="s">
        <v>124</v>
      </c>
      <c r="D23" s="66" t="s">
        <v>144</v>
      </c>
      <c r="E23" s="70">
        <v>83870.47</v>
      </c>
    </row>
    <row r="24" spans="1:5" ht="76.5" x14ac:dyDescent="0.2">
      <c r="A24" s="68" t="s">
        <v>133</v>
      </c>
      <c r="B24" s="68">
        <v>301</v>
      </c>
      <c r="C24" s="69" t="s">
        <v>145</v>
      </c>
      <c r="D24" s="66" t="s">
        <v>146</v>
      </c>
      <c r="E24" s="70">
        <v>3644</v>
      </c>
    </row>
    <row r="25" spans="1:5" ht="63.75" x14ac:dyDescent="0.2">
      <c r="A25" s="68" t="s">
        <v>133</v>
      </c>
      <c r="B25" s="68">
        <v>302</v>
      </c>
      <c r="C25" s="69" t="s">
        <v>117</v>
      </c>
      <c r="D25" s="66" t="s">
        <v>147</v>
      </c>
      <c r="E25" s="70">
        <v>32570</v>
      </c>
    </row>
    <row r="26" spans="1:5" ht="76.5" x14ac:dyDescent="0.2">
      <c r="A26" s="68" t="s">
        <v>133</v>
      </c>
      <c r="B26" s="68">
        <v>304</v>
      </c>
      <c r="C26" s="69" t="s">
        <v>118</v>
      </c>
      <c r="D26" s="66" t="s">
        <v>148</v>
      </c>
      <c r="E26" s="70">
        <v>1753802.5300000003</v>
      </c>
    </row>
    <row r="27" spans="1:5" ht="51" x14ac:dyDescent="0.2">
      <c r="A27" s="68" t="s">
        <v>133</v>
      </c>
      <c r="B27" s="68">
        <v>312</v>
      </c>
      <c r="C27" s="69" t="s">
        <v>127</v>
      </c>
      <c r="D27" s="66" t="s">
        <v>149</v>
      </c>
      <c r="E27" s="70">
        <v>3192710.13</v>
      </c>
    </row>
    <row r="28" spans="1:5" ht="51" x14ac:dyDescent="0.2">
      <c r="A28" s="68" t="s">
        <v>133</v>
      </c>
      <c r="B28" s="68">
        <v>313</v>
      </c>
      <c r="C28" s="69" t="s">
        <v>123</v>
      </c>
      <c r="D28" s="66" t="s">
        <v>150</v>
      </c>
      <c r="E28" s="70">
        <v>7228.94</v>
      </c>
    </row>
    <row r="29" spans="1:5" ht="76.5" x14ac:dyDescent="0.2">
      <c r="A29" s="68" t="s">
        <v>151</v>
      </c>
      <c r="B29" s="68">
        <v>320</v>
      </c>
      <c r="C29" s="69" t="s">
        <v>122</v>
      </c>
      <c r="D29" s="66" t="s">
        <v>152</v>
      </c>
      <c r="E29" s="70">
        <v>13272260.5</v>
      </c>
    </row>
    <row r="30" spans="1:5" ht="38.25" x14ac:dyDescent="0.2">
      <c r="A30" s="68" t="s">
        <v>151</v>
      </c>
      <c r="B30" s="68">
        <v>321</v>
      </c>
      <c r="C30" s="69" t="s">
        <v>153</v>
      </c>
      <c r="D30" s="66" t="s">
        <v>154</v>
      </c>
      <c r="E30" s="70">
        <v>44054</v>
      </c>
    </row>
    <row r="31" spans="1:5" ht="51" x14ac:dyDescent="0.2">
      <c r="A31" s="68" t="s">
        <v>151</v>
      </c>
      <c r="B31" s="68">
        <v>323</v>
      </c>
      <c r="C31" s="69" t="s">
        <v>115</v>
      </c>
      <c r="D31" s="66" t="s">
        <v>155</v>
      </c>
      <c r="E31" s="70">
        <v>1666666.67</v>
      </c>
    </row>
    <row r="32" spans="1:5" ht="51" x14ac:dyDescent="0.2">
      <c r="A32" s="68" t="s">
        <v>151</v>
      </c>
      <c r="B32" s="68">
        <v>324</v>
      </c>
      <c r="C32" s="69" t="s">
        <v>115</v>
      </c>
      <c r="D32" s="66" t="s">
        <v>156</v>
      </c>
      <c r="E32" s="70">
        <v>28808959.25</v>
      </c>
    </row>
    <row r="33" spans="1:5" ht="38.25" x14ac:dyDescent="0.2">
      <c r="A33" s="68" t="s">
        <v>151</v>
      </c>
      <c r="B33" s="68">
        <v>325</v>
      </c>
      <c r="C33" s="69" t="s">
        <v>113</v>
      </c>
      <c r="D33" s="66" t="s">
        <v>157</v>
      </c>
      <c r="E33" s="70">
        <v>2755708</v>
      </c>
    </row>
    <row r="34" spans="1:5" ht="51" x14ac:dyDescent="0.2">
      <c r="A34" s="68" t="s">
        <v>151</v>
      </c>
      <c r="B34" s="68">
        <v>326</v>
      </c>
      <c r="C34" s="69" t="s">
        <v>131</v>
      </c>
      <c r="D34" s="66" t="s">
        <v>158</v>
      </c>
      <c r="E34" s="70">
        <v>4166666.66</v>
      </c>
    </row>
    <row r="35" spans="1:5" ht="38.25" x14ac:dyDescent="0.2">
      <c r="A35" s="68" t="s">
        <v>151</v>
      </c>
      <c r="B35" s="68">
        <v>327</v>
      </c>
      <c r="C35" s="69" t="s">
        <v>119</v>
      </c>
      <c r="D35" s="66" t="s">
        <v>159</v>
      </c>
      <c r="E35" s="70">
        <v>11354071.629999999</v>
      </c>
    </row>
    <row r="36" spans="1:5" ht="76.5" x14ac:dyDescent="0.2">
      <c r="A36" s="68" t="s">
        <v>151</v>
      </c>
      <c r="B36" s="68">
        <v>330</v>
      </c>
      <c r="C36" s="69" t="s">
        <v>160</v>
      </c>
      <c r="D36" s="66" t="s">
        <v>161</v>
      </c>
      <c r="E36" s="70">
        <v>137767.51999999999</v>
      </c>
    </row>
    <row r="37" spans="1:5" ht="63.75" x14ac:dyDescent="0.2">
      <c r="A37" s="68" t="s">
        <v>162</v>
      </c>
      <c r="B37" s="68">
        <v>355</v>
      </c>
      <c r="C37" s="69" t="s">
        <v>126</v>
      </c>
      <c r="D37" s="66" t="s">
        <v>163</v>
      </c>
      <c r="E37" s="70">
        <v>1500</v>
      </c>
    </row>
    <row r="38" spans="1:5" ht="38.25" x14ac:dyDescent="0.2">
      <c r="A38" s="68" t="s">
        <v>164</v>
      </c>
      <c r="B38" s="68">
        <v>363</v>
      </c>
      <c r="C38" s="69" t="s">
        <v>165</v>
      </c>
      <c r="D38" s="66" t="s">
        <v>166</v>
      </c>
      <c r="E38" s="70">
        <v>44000</v>
      </c>
    </row>
    <row r="39" spans="1:5" ht="51" x14ac:dyDescent="0.2">
      <c r="A39" s="68" t="s">
        <v>164</v>
      </c>
      <c r="B39" s="68">
        <v>365</v>
      </c>
      <c r="C39" s="69" t="s">
        <v>167</v>
      </c>
      <c r="D39" s="66" t="s">
        <v>168</v>
      </c>
      <c r="E39" s="70">
        <v>10261.280000000001</v>
      </c>
    </row>
    <row r="40" spans="1:5" ht="38.25" x14ac:dyDescent="0.2">
      <c r="A40" s="68" t="s">
        <v>164</v>
      </c>
      <c r="B40" s="68">
        <v>366</v>
      </c>
      <c r="C40" s="69" t="s">
        <v>169</v>
      </c>
      <c r="D40" s="66" t="s">
        <v>170</v>
      </c>
      <c r="E40" s="70">
        <v>44056</v>
      </c>
    </row>
    <row r="41" spans="1:5" ht="63.75" x14ac:dyDescent="0.2">
      <c r="A41" s="68" t="s">
        <v>164</v>
      </c>
      <c r="B41" s="68">
        <v>368</v>
      </c>
      <c r="C41" s="69" t="s">
        <v>171</v>
      </c>
      <c r="D41" s="66" t="s">
        <v>172</v>
      </c>
      <c r="E41" s="70">
        <v>4474.67</v>
      </c>
    </row>
    <row r="42" spans="1:5" ht="63.75" x14ac:dyDescent="0.2">
      <c r="A42" s="68" t="s">
        <v>164</v>
      </c>
      <c r="B42" s="68">
        <v>370</v>
      </c>
      <c r="C42" s="69" t="s">
        <v>173</v>
      </c>
      <c r="D42" s="66" t="s">
        <v>174</v>
      </c>
      <c r="E42" s="70">
        <v>71035.210000000006</v>
      </c>
    </row>
    <row r="43" spans="1:5" x14ac:dyDescent="0.2">
      <c r="A43" s="68" t="s">
        <v>164</v>
      </c>
      <c r="B43" s="68">
        <v>372</v>
      </c>
      <c r="C43" s="69" t="s">
        <v>128</v>
      </c>
      <c r="D43" s="66" t="s">
        <v>175</v>
      </c>
      <c r="E43" s="70">
        <v>11920822.190000001</v>
      </c>
    </row>
    <row r="44" spans="1:5" ht="25.5" x14ac:dyDescent="0.2">
      <c r="A44" s="68" t="s">
        <v>164</v>
      </c>
      <c r="B44" s="68">
        <v>374</v>
      </c>
      <c r="C44" s="69" t="s">
        <v>0</v>
      </c>
      <c r="D44" s="66" t="s">
        <v>176</v>
      </c>
      <c r="E44" s="70">
        <v>2511000</v>
      </c>
    </row>
    <row r="45" spans="1:5" x14ac:dyDescent="0.2">
      <c r="A45" s="68" t="s">
        <v>164</v>
      </c>
      <c r="B45" s="68">
        <v>376</v>
      </c>
      <c r="C45" s="69" t="s">
        <v>177</v>
      </c>
      <c r="D45" s="67" t="s">
        <v>178</v>
      </c>
      <c r="E45" s="70">
        <v>4667177.37</v>
      </c>
    </row>
    <row r="46" spans="1:5" x14ac:dyDescent="0.2">
      <c r="A46" s="68" t="s">
        <v>164</v>
      </c>
      <c r="B46" s="68">
        <v>378</v>
      </c>
      <c r="C46" s="69" t="s">
        <v>177</v>
      </c>
      <c r="D46" s="66" t="s">
        <v>179</v>
      </c>
      <c r="E46" s="70">
        <v>863522.1</v>
      </c>
    </row>
    <row r="47" spans="1:5" x14ac:dyDescent="0.2">
      <c r="A47" s="68" t="s">
        <v>164</v>
      </c>
      <c r="B47" s="68">
        <v>380</v>
      </c>
      <c r="C47" s="69" t="s">
        <v>177</v>
      </c>
      <c r="D47" s="66" t="s">
        <v>180</v>
      </c>
      <c r="E47" s="70">
        <v>473537.02999999997</v>
      </c>
    </row>
    <row r="48" spans="1:5" ht="25.5" x14ac:dyDescent="0.2">
      <c r="A48" s="68" t="s">
        <v>164</v>
      </c>
      <c r="B48" s="68">
        <v>382</v>
      </c>
      <c r="C48" s="69" t="s">
        <v>0</v>
      </c>
      <c r="D48" s="66" t="s">
        <v>181</v>
      </c>
      <c r="E48" s="70">
        <v>25000</v>
      </c>
    </row>
    <row r="49" spans="1:5" x14ac:dyDescent="0.2">
      <c r="A49" s="68" t="s">
        <v>164</v>
      </c>
      <c r="B49" s="68">
        <v>384</v>
      </c>
      <c r="C49" s="69" t="s">
        <v>177</v>
      </c>
      <c r="D49" s="66" t="s">
        <v>182</v>
      </c>
      <c r="E49" s="70">
        <v>552536.53</v>
      </c>
    </row>
    <row r="50" spans="1:5" ht="25.5" x14ac:dyDescent="0.2">
      <c r="A50" s="68" t="s">
        <v>164</v>
      </c>
      <c r="B50" s="68">
        <v>386</v>
      </c>
      <c r="C50" s="69" t="s">
        <v>177</v>
      </c>
      <c r="D50" s="66" t="s">
        <v>183</v>
      </c>
      <c r="E50" s="70">
        <v>316414.01</v>
      </c>
    </row>
    <row r="51" spans="1:5" x14ac:dyDescent="0.2">
      <c r="A51" s="68" t="s">
        <v>164</v>
      </c>
      <c r="B51" s="68">
        <v>394</v>
      </c>
      <c r="C51" s="69" t="s">
        <v>177</v>
      </c>
      <c r="D51" s="66" t="s">
        <v>184</v>
      </c>
      <c r="E51" s="70">
        <v>19441016.73</v>
      </c>
    </row>
    <row r="52" spans="1:5" x14ac:dyDescent="0.2">
      <c r="A52" s="68" t="s">
        <v>164</v>
      </c>
      <c r="B52" s="68">
        <v>401</v>
      </c>
      <c r="C52" s="69" t="s">
        <v>177</v>
      </c>
      <c r="D52" s="66" t="s">
        <v>185</v>
      </c>
      <c r="E52" s="70">
        <v>25930794.079999998</v>
      </c>
    </row>
    <row r="53" spans="1:5" ht="63.75" x14ac:dyDescent="0.2">
      <c r="A53" s="68" t="s">
        <v>164</v>
      </c>
      <c r="B53" s="68">
        <v>404</v>
      </c>
      <c r="C53" s="69" t="s">
        <v>186</v>
      </c>
      <c r="D53" s="66" t="s">
        <v>187</v>
      </c>
      <c r="E53" s="70">
        <v>1845.28</v>
      </c>
    </row>
    <row r="54" spans="1:5" ht="76.5" x14ac:dyDescent="0.2">
      <c r="A54" s="68" t="s">
        <v>164</v>
      </c>
      <c r="B54" s="68">
        <v>405</v>
      </c>
      <c r="C54" s="69" t="s">
        <v>186</v>
      </c>
      <c r="D54" s="66" t="s">
        <v>188</v>
      </c>
      <c r="E54" s="70">
        <v>12517.99</v>
      </c>
    </row>
    <row r="55" spans="1:5" ht="63.75" x14ac:dyDescent="0.2">
      <c r="A55" s="68" t="s">
        <v>164</v>
      </c>
      <c r="B55" s="68">
        <v>406</v>
      </c>
      <c r="C55" s="69" t="s">
        <v>167</v>
      </c>
      <c r="D55" s="66" t="s">
        <v>189</v>
      </c>
      <c r="E55" s="70">
        <v>3875</v>
      </c>
    </row>
    <row r="56" spans="1:5" ht="63.75" x14ac:dyDescent="0.2">
      <c r="A56" s="68" t="s">
        <v>190</v>
      </c>
      <c r="B56" s="68">
        <v>410</v>
      </c>
      <c r="C56" s="69" t="s">
        <v>191</v>
      </c>
      <c r="D56" s="66" t="s">
        <v>192</v>
      </c>
      <c r="E56" s="70">
        <v>290162</v>
      </c>
    </row>
    <row r="57" spans="1:5" x14ac:dyDescent="0.2">
      <c r="A57" s="68" t="s">
        <v>190</v>
      </c>
      <c r="B57" s="68">
        <v>412</v>
      </c>
      <c r="C57" s="69" t="s">
        <v>177</v>
      </c>
      <c r="D57" s="66" t="s">
        <v>193</v>
      </c>
      <c r="E57" s="70">
        <v>783972</v>
      </c>
    </row>
    <row r="58" spans="1:5" ht="76.5" x14ac:dyDescent="0.2">
      <c r="A58" s="68" t="s">
        <v>190</v>
      </c>
      <c r="B58" s="68">
        <v>425</v>
      </c>
      <c r="C58" s="69" t="s">
        <v>194</v>
      </c>
      <c r="D58" s="66" t="s">
        <v>195</v>
      </c>
      <c r="E58" s="70">
        <v>174488.68</v>
      </c>
    </row>
    <row r="59" spans="1:5" ht="63.75" x14ac:dyDescent="0.2">
      <c r="A59" s="68" t="s">
        <v>190</v>
      </c>
      <c r="B59" s="68">
        <v>429</v>
      </c>
      <c r="C59" s="69" t="s">
        <v>132</v>
      </c>
      <c r="D59" s="66" t="s">
        <v>196</v>
      </c>
      <c r="E59" s="70">
        <v>905600</v>
      </c>
    </row>
    <row r="60" spans="1:5" ht="51" x14ac:dyDescent="0.2">
      <c r="A60" s="68" t="s">
        <v>190</v>
      </c>
      <c r="B60" s="68">
        <v>431</v>
      </c>
      <c r="C60" s="69" t="s">
        <v>116</v>
      </c>
      <c r="D60" s="66" t="s">
        <v>197</v>
      </c>
      <c r="E60" s="70">
        <v>42711</v>
      </c>
    </row>
    <row r="61" spans="1:5" ht="63.75" x14ac:dyDescent="0.2">
      <c r="A61" s="68" t="s">
        <v>190</v>
      </c>
      <c r="B61" s="68">
        <v>432</v>
      </c>
      <c r="C61" s="69" t="s">
        <v>116</v>
      </c>
      <c r="D61" s="66" t="s">
        <v>198</v>
      </c>
      <c r="E61" s="70">
        <v>20940</v>
      </c>
    </row>
    <row r="62" spans="1:5" ht="76.5" x14ac:dyDescent="0.2">
      <c r="A62" s="68" t="s">
        <v>199</v>
      </c>
      <c r="B62" s="68">
        <v>462</v>
      </c>
      <c r="C62" s="69" t="s">
        <v>200</v>
      </c>
      <c r="D62" s="66" t="s">
        <v>201</v>
      </c>
      <c r="E62" s="70">
        <v>90000</v>
      </c>
    </row>
    <row r="63" spans="1:5" ht="63.75" x14ac:dyDescent="0.2">
      <c r="A63" s="68" t="s">
        <v>199</v>
      </c>
      <c r="B63" s="68">
        <v>463</v>
      </c>
      <c r="C63" s="69" t="s">
        <v>202</v>
      </c>
      <c r="D63" s="66" t="s">
        <v>203</v>
      </c>
      <c r="E63" s="70">
        <v>39819.1</v>
      </c>
    </row>
    <row r="64" spans="1:5" ht="63.75" x14ac:dyDescent="0.2">
      <c r="A64" s="68" t="s">
        <v>199</v>
      </c>
      <c r="B64" s="68">
        <v>464</v>
      </c>
      <c r="C64" s="69" t="s">
        <v>167</v>
      </c>
      <c r="D64" s="66" t="s">
        <v>204</v>
      </c>
      <c r="E64" s="70">
        <v>7750</v>
      </c>
    </row>
    <row r="65" spans="1:8" ht="63.75" x14ac:dyDescent="0.2">
      <c r="A65" s="68" t="s">
        <v>199</v>
      </c>
      <c r="B65" s="68">
        <v>465</v>
      </c>
      <c r="C65" s="69" t="s">
        <v>205</v>
      </c>
      <c r="D65" s="66" t="s">
        <v>206</v>
      </c>
      <c r="E65" s="70">
        <v>425972.33</v>
      </c>
    </row>
    <row r="66" spans="1:8" ht="63.75" x14ac:dyDescent="0.2">
      <c r="A66" s="68" t="s">
        <v>199</v>
      </c>
      <c r="B66" s="68">
        <v>466</v>
      </c>
      <c r="C66" s="69" t="s">
        <v>130</v>
      </c>
      <c r="D66" s="66" t="s">
        <v>207</v>
      </c>
      <c r="E66" s="70">
        <v>1846357.8</v>
      </c>
    </row>
    <row r="67" spans="1:8" ht="76.5" x14ac:dyDescent="0.2">
      <c r="A67" s="68" t="s">
        <v>199</v>
      </c>
      <c r="B67" s="68">
        <v>469</v>
      </c>
      <c r="C67" s="69" t="s">
        <v>208</v>
      </c>
      <c r="D67" s="66" t="s">
        <v>209</v>
      </c>
      <c r="E67" s="70">
        <v>31260</v>
      </c>
    </row>
    <row r="68" spans="1:8" ht="51" x14ac:dyDescent="0.2">
      <c r="A68" s="68" t="s">
        <v>199</v>
      </c>
      <c r="B68" s="68">
        <v>470</v>
      </c>
      <c r="C68" s="69" t="s">
        <v>120</v>
      </c>
      <c r="D68" s="66" t="s">
        <v>210</v>
      </c>
      <c r="E68" s="70">
        <v>1287018.3899999999</v>
      </c>
    </row>
    <row r="69" spans="1:8" ht="76.5" x14ac:dyDescent="0.2">
      <c r="A69" s="68" t="s">
        <v>199</v>
      </c>
      <c r="B69" s="68">
        <v>483</v>
      </c>
      <c r="C69" s="69" t="s">
        <v>211</v>
      </c>
      <c r="D69" s="66" t="s">
        <v>212</v>
      </c>
      <c r="E69" s="70">
        <v>166300.1</v>
      </c>
    </row>
    <row r="70" spans="1:8" ht="76.5" x14ac:dyDescent="0.2">
      <c r="A70" s="68" t="s">
        <v>199</v>
      </c>
      <c r="B70" s="68">
        <v>486</v>
      </c>
      <c r="C70" s="69" t="s">
        <v>213</v>
      </c>
      <c r="D70" s="66" t="s">
        <v>214</v>
      </c>
      <c r="E70" s="70">
        <v>11800</v>
      </c>
    </row>
    <row r="71" spans="1:8" ht="51" x14ac:dyDescent="0.2">
      <c r="A71" s="68" t="s">
        <v>215</v>
      </c>
      <c r="B71" s="68">
        <v>492</v>
      </c>
      <c r="C71" s="69" t="s">
        <v>216</v>
      </c>
      <c r="D71" s="66" t="s">
        <v>217</v>
      </c>
      <c r="E71" s="70">
        <v>152600</v>
      </c>
    </row>
    <row r="72" spans="1:8" ht="25.5" x14ac:dyDescent="0.2">
      <c r="A72" s="68" t="s">
        <v>215</v>
      </c>
      <c r="B72" s="68">
        <v>499</v>
      </c>
      <c r="C72" s="69" t="s">
        <v>0</v>
      </c>
      <c r="D72" s="66" t="s">
        <v>218</v>
      </c>
      <c r="E72" s="70">
        <v>107666.67</v>
      </c>
    </row>
    <row r="73" spans="1:8" x14ac:dyDescent="0.2">
      <c r="A73" s="68" t="s">
        <v>215</v>
      </c>
      <c r="B73" s="68">
        <v>501</v>
      </c>
      <c r="C73" s="69" t="s">
        <v>177</v>
      </c>
      <c r="D73" s="66" t="s">
        <v>219</v>
      </c>
      <c r="E73" s="70">
        <v>353788.85000000003</v>
      </c>
    </row>
    <row r="74" spans="1:8" ht="76.5" x14ac:dyDescent="0.2">
      <c r="A74" s="68" t="s">
        <v>220</v>
      </c>
      <c r="B74" s="68">
        <v>505</v>
      </c>
      <c r="C74" s="69" t="s">
        <v>221</v>
      </c>
      <c r="D74" s="66" t="s">
        <v>222</v>
      </c>
      <c r="E74" s="70">
        <v>130390</v>
      </c>
    </row>
    <row r="75" spans="1:8" ht="76.5" x14ac:dyDescent="0.2">
      <c r="A75" s="68" t="s">
        <v>220</v>
      </c>
      <c r="B75" s="68">
        <v>507</v>
      </c>
      <c r="C75" s="69" t="s">
        <v>223</v>
      </c>
      <c r="D75" s="66" t="s">
        <v>224</v>
      </c>
      <c r="E75" s="70">
        <v>46400.14</v>
      </c>
    </row>
    <row r="76" spans="1:8" ht="25.5" x14ac:dyDescent="0.2">
      <c r="A76" s="68" t="s">
        <v>225</v>
      </c>
      <c r="B76" s="68">
        <v>522</v>
      </c>
      <c r="C76" s="69" t="s">
        <v>0</v>
      </c>
      <c r="D76" s="66" t="s">
        <v>226</v>
      </c>
      <c r="E76" s="70">
        <v>36272.5</v>
      </c>
    </row>
    <row r="77" spans="1:8" ht="76.5" x14ac:dyDescent="0.2">
      <c r="A77" s="68" t="s">
        <v>225</v>
      </c>
      <c r="B77" s="68">
        <v>525</v>
      </c>
      <c r="C77" s="69" t="s">
        <v>132</v>
      </c>
      <c r="D77" s="66" t="s">
        <v>227</v>
      </c>
      <c r="E77" s="70">
        <v>11511654.390000001</v>
      </c>
    </row>
    <row r="78" spans="1:8" ht="24" customHeight="1" x14ac:dyDescent="0.25">
      <c r="A78" s="104" t="s">
        <v>121</v>
      </c>
      <c r="B78" s="104"/>
      <c r="C78" s="104"/>
      <c r="D78" s="104"/>
      <c r="E78" s="64">
        <f>SUM(E12:E77)</f>
        <v>155197485.40999997</v>
      </c>
      <c r="F78" s="60"/>
      <c r="H78" s="57"/>
    </row>
    <row r="81" ht="34.15" customHeight="1" x14ac:dyDescent="0.2"/>
  </sheetData>
  <mergeCells count="5">
    <mergeCell ref="A78:D78"/>
    <mergeCell ref="A10:E10"/>
    <mergeCell ref="A7:E7"/>
    <mergeCell ref="A8:E8"/>
    <mergeCell ref="A9:E9"/>
  </mergeCells>
  <pageMargins left="0.54" right="0.17" top="0.59" bottom="0.22" header="0.4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0001</vt:lpstr>
      <vt:lpstr>0216</vt:lpstr>
      <vt:lpstr>listado de los lib.</vt:lpstr>
      <vt:lpstr>'0001'!Área_de_impresión</vt:lpstr>
      <vt:lpstr>'0216'!Área_de_impresión</vt:lpstr>
      <vt:lpstr>'listado de los lib.'!Área_de_impresión</vt:lpstr>
      <vt:lpstr>'0001'!Títulos_a_imprimir</vt:lpstr>
      <vt:lpstr>'0216'!Títulos_a_imprimir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Stephany Jimenez De Los Santos</cp:lastModifiedBy>
  <cp:lastPrinted>2025-03-03T14:25:52Z</cp:lastPrinted>
  <dcterms:created xsi:type="dcterms:W3CDTF">2022-09-16T14:51:44Z</dcterms:created>
  <dcterms:modified xsi:type="dcterms:W3CDTF">2025-03-05T15:28:55Z</dcterms:modified>
</cp:coreProperties>
</file>