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bril\Presupuesto\"/>
    </mc:Choice>
  </mc:AlternateContent>
  <xr:revisionPtr revIDLastSave="0" documentId="8_{67402BCD-A846-4CB2-BFBB-A99D35E8C09A}" xr6:coauthVersionLast="47" xr6:coauthVersionMax="47" xr10:uidLastSave="{00000000-0000-0000-0000-000000000000}"/>
  <bookViews>
    <workbookView xWindow="-120" yWindow="-120" windowWidth="20730" windowHeight="11160" xr2:uid="{9AD5BFF4-09D8-40E2-97CD-4D72C5F5B495}"/>
  </bookViews>
  <sheets>
    <sheet name="0001" sheetId="1" r:id="rId1"/>
  </sheets>
  <externalReferences>
    <externalReference r:id="rId2"/>
  </externalReferences>
  <definedNames>
    <definedName name="_xlnm.Print_Area" localSheetId="0">'0001'!$A$1:$P$92</definedName>
    <definedName name="_xlnm.Print_Titles" localSheetId="0">'0001'!$1:$10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P84" i="1" s="1"/>
  <c r="P83" i="1" s="1"/>
  <c r="C84" i="1"/>
  <c r="C83" i="1" s="1"/>
  <c r="B84" i="1"/>
  <c r="O83" i="1"/>
  <c r="N83" i="1"/>
  <c r="M83" i="1"/>
  <c r="L83" i="1"/>
  <c r="K83" i="1"/>
  <c r="J83" i="1"/>
  <c r="I83" i="1"/>
  <c r="H83" i="1"/>
  <c r="G83" i="1"/>
  <c r="F83" i="1"/>
  <c r="E83" i="1"/>
  <c r="B83" i="1"/>
  <c r="D82" i="1"/>
  <c r="P82" i="1" s="1"/>
  <c r="C82" i="1"/>
  <c r="B82" i="1"/>
  <c r="D81" i="1"/>
  <c r="P81" i="1" s="1"/>
  <c r="P80" i="1" s="1"/>
  <c r="C81" i="1"/>
  <c r="C80" i="1" s="1"/>
  <c r="B81" i="1"/>
  <c r="B80" i="1" s="1"/>
  <c r="O80" i="1"/>
  <c r="N80" i="1"/>
  <c r="M80" i="1"/>
  <c r="L80" i="1"/>
  <c r="K80" i="1"/>
  <c r="J80" i="1"/>
  <c r="I80" i="1"/>
  <c r="H80" i="1"/>
  <c r="G80" i="1"/>
  <c r="F80" i="1"/>
  <c r="E80" i="1"/>
  <c r="P79" i="1"/>
  <c r="D79" i="1"/>
  <c r="C79" i="1"/>
  <c r="B79" i="1"/>
  <c r="P78" i="1"/>
  <c r="P77" i="1" s="1"/>
  <c r="D78" i="1"/>
  <c r="C78" i="1"/>
  <c r="C77" i="1" s="1"/>
  <c r="C76" i="1" s="1"/>
  <c r="B78" i="1"/>
  <c r="B77" i="1" s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O76" i="1"/>
  <c r="K76" i="1"/>
  <c r="G76" i="1"/>
  <c r="D75" i="1"/>
  <c r="P75" i="1" s="1"/>
  <c r="C75" i="1"/>
  <c r="B75" i="1"/>
  <c r="D74" i="1"/>
  <c r="P74" i="1" s="1"/>
  <c r="C74" i="1"/>
  <c r="B74" i="1"/>
  <c r="D73" i="1"/>
  <c r="P73" i="1" s="1"/>
  <c r="C73" i="1"/>
  <c r="C72" i="1" s="1"/>
  <c r="B73" i="1"/>
  <c r="O72" i="1"/>
  <c r="N72" i="1"/>
  <c r="M72" i="1"/>
  <c r="L72" i="1"/>
  <c r="K72" i="1"/>
  <c r="J72" i="1"/>
  <c r="I72" i="1"/>
  <c r="H72" i="1"/>
  <c r="G72" i="1"/>
  <c r="F72" i="1"/>
  <c r="E72" i="1"/>
  <c r="B72" i="1"/>
  <c r="D71" i="1"/>
  <c r="P71" i="1" s="1"/>
  <c r="C71" i="1"/>
  <c r="B71" i="1"/>
  <c r="D70" i="1"/>
  <c r="P70" i="1" s="1"/>
  <c r="C70" i="1"/>
  <c r="C69" i="1" s="1"/>
  <c r="B70" i="1"/>
  <c r="B69" i="1" s="1"/>
  <c r="O69" i="1"/>
  <c r="N69" i="1"/>
  <c r="M69" i="1"/>
  <c r="L69" i="1"/>
  <c r="K69" i="1"/>
  <c r="J69" i="1"/>
  <c r="I69" i="1"/>
  <c r="H69" i="1"/>
  <c r="G69" i="1"/>
  <c r="F69" i="1"/>
  <c r="E69" i="1"/>
  <c r="P68" i="1"/>
  <c r="P64" i="1" s="1"/>
  <c r="P67" i="1"/>
  <c r="P66" i="1"/>
  <c r="P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P63" i="1"/>
  <c r="P62" i="1"/>
  <c r="P61" i="1"/>
  <c r="P60" i="1"/>
  <c r="P59" i="1"/>
  <c r="P58" i="1"/>
  <c r="P57" i="1"/>
  <c r="P56" i="1"/>
  <c r="P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P53" i="1"/>
  <c r="P52" i="1"/>
  <c r="P51" i="1"/>
  <c r="P50" i="1"/>
  <c r="P49" i="1"/>
  <c r="P48" i="1"/>
  <c r="P47" i="1" s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P43" i="1"/>
  <c r="P42" i="1"/>
  <c r="P41" i="1"/>
  <c r="P40" i="1"/>
  <c r="P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P37" i="1"/>
  <c r="P36" i="1"/>
  <c r="P35" i="1"/>
  <c r="P34" i="1"/>
  <c r="P33" i="1"/>
  <c r="P32" i="1"/>
  <c r="P31" i="1"/>
  <c r="P30" i="1"/>
  <c r="P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P27" i="1"/>
  <c r="P26" i="1"/>
  <c r="P25" i="1"/>
  <c r="P24" i="1"/>
  <c r="P23" i="1"/>
  <c r="P22" i="1"/>
  <c r="P18" i="1" s="1"/>
  <c r="P21" i="1"/>
  <c r="P20" i="1"/>
  <c r="P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17" i="1"/>
  <c r="P16" i="1"/>
  <c r="P15" i="1"/>
  <c r="P14" i="1"/>
  <c r="P13" i="1"/>
  <c r="P12" i="1"/>
  <c r="P85" i="1" s="1"/>
  <c r="O12" i="1"/>
  <c r="O85" i="1" s="1"/>
  <c r="N12" i="1"/>
  <c r="N85" i="1" s="1"/>
  <c r="M12" i="1"/>
  <c r="M85" i="1" s="1"/>
  <c r="L12" i="1"/>
  <c r="L85" i="1" s="1"/>
  <c r="K12" i="1"/>
  <c r="K85" i="1" s="1"/>
  <c r="J12" i="1"/>
  <c r="J85" i="1" s="1"/>
  <c r="I12" i="1"/>
  <c r="I85" i="1" s="1"/>
  <c r="H12" i="1"/>
  <c r="H85" i="1" s="1"/>
  <c r="G12" i="1"/>
  <c r="G85" i="1" s="1"/>
  <c r="F12" i="1"/>
  <c r="F85" i="1" s="1"/>
  <c r="E12" i="1"/>
  <c r="E85" i="1" s="1"/>
  <c r="D12" i="1"/>
  <c r="D85" i="1" s="1"/>
  <c r="C12" i="1"/>
  <c r="C85" i="1" s="1"/>
  <c r="B12" i="1"/>
  <c r="B85" i="1" s="1"/>
  <c r="P72" i="1" l="1"/>
  <c r="P76" i="1"/>
  <c r="P69" i="1"/>
  <c r="B76" i="1"/>
  <c r="D83" i="1"/>
  <c r="D72" i="1"/>
  <c r="D69" i="1"/>
  <c r="D80" i="1"/>
  <c r="D76" i="1" s="1"/>
</calcChain>
</file>

<file path=xl/sharedStrings.xml><?xml version="1.0" encoding="utf-8"?>
<sst xmlns="http://schemas.openxmlformats.org/spreadsheetml/2006/main" count="106" uniqueCount="106">
  <si>
    <t>MINISTERIO DE CULTURA</t>
  </si>
  <si>
    <t xml:space="preserve"> DIRECCION FINANCIERA / DEPARTAMENTO DE PRESUPUESTO</t>
  </si>
  <si>
    <t>Año 2025</t>
  </si>
  <si>
    <t xml:space="preserve">Ejecución de Gastos y Aplicaciones financieras </t>
  </si>
  <si>
    <t>En RD$717,900,941.52</t>
  </si>
  <si>
    <t xml:space="preserve">Unidad Ejecutora 0001 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</si>
  <si>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</si>
  <si>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</si>
  <si>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</si>
  <si>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</si>
  <si>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</si>
  <si>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</si>
  <si>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</si>
  <si>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</si>
  <si>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</si>
  <si>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</si>
  <si>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</si>
  <si>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</si>
  <si>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</si>
  <si>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</si>
  <si>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</si>
  <si>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</si>
  <si>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</si>
  <si>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</si>
  <si>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</si>
  <si>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</si>
  <si>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</si>
  <si>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</si>
  <si>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</si>
  <si>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</si>
  <si>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</si>
  <si>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</si>
  <si>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</si>
  <si>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</si>
  <si>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</si>
  <si>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</si>
  <si>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</si>
  <si>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</si>
  <si>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</si>
  <si>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</si>
  <si>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</si>
  <si>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</si>
  <si>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</si>
  <si>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</si>
  <si>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</si>
  <si>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</si>
  <si>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</si>
  <si>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</si>
  <si>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</si>
  <si>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</si>
  <si>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</si>
  <si>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</si>
  <si>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</si>
  <si>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</si>
  <si>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</si>
  <si>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</si>
  <si>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</si>
  <si>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</si>
  <si>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</si>
  <si>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</si>
  <si>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</si>
  <si>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</si>
  <si>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</si>
  <si>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</si>
  <si>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</si>
  <si>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</si>
  <si>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</si>
  <si>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</si>
  <si>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</si>
  <si>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</si>
  <si>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</si>
  <si>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</si>
  <si>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</si>
  <si>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</si>
  <si>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</si>
  <si>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</si>
  <si>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</si>
  <si>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</si>
  <si>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</si>
  <si>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</si>
  <si>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</si>
  <si>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</si>
  <si>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</si>
  <si>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</si>
  <si>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</si>
  <si>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</si>
  <si>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</si>
  <si>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</si>
  <si>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</si>
  <si>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</si>
  <si>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</si>
  <si>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</si>
  <si>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</si>
  <si>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</si>
  <si>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</si>
  <si>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</si>
  <si>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</si>
  <si>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</si>
  <si>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8"/>
        <color theme="1"/>
        <rFont val="Calibri"/>
        <family val="2"/>
        <scheme val="minor"/>
      </rPr>
      <t xml:space="preserve">FUENTE </t>
    </r>
    <r>
      <rPr>
        <sz val="8"/>
        <color theme="1"/>
        <rFont val="Calibri"/>
        <family val="2"/>
        <scheme val="minor"/>
      </rPr>
      <t>: Sistema Integrado de Gestión Financiera  (SIGEF)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</si>
  <si>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</si>
  <si>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</si>
  <si>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</si>
  <si>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JUANA VILLAR GUERRERO</t>
  </si>
  <si>
    <t>ANA V. ADAMES LANTIGUA</t>
  </si>
  <si>
    <t xml:space="preserve">ENCDA. DEPTO. DE PRESUPUESTO 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</si>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</sst>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4" fontId="7" fillId="3" borderId="2" xfId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4" fontId="7" fillId="3" borderId="6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65" fontId="9" fillId="0" borderId="8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9" fillId="0" borderId="8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7" fillId="3" borderId="10" xfId="0" applyFont="1" applyFill="1" applyBorder="1" applyAlignment="1">
      <alignment vertical="center"/>
    </xf>
    <xf numFmtId="4" fontId="7" fillId="3" borderId="10" xfId="0" applyNumberFormat="1" applyFont="1" applyFill="1" applyBorder="1" applyAlignment="1">
      <alignment vertical="center"/>
    </xf>
    <xf numFmtId="40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534318</xdr:colOff>
      <xdr:row>0</xdr:row>
      <xdr:rowOff>15972</xdr:rowOff>
    </xdr:from>
    <xdr:to>
      <xdr:col>6</xdr:col>
      <xdr:colOff>638977</xdr:colOff>
      <xdr:row>2</xdr:row>
      <xdr:rowOff>17984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895F5F26-4426-4800-8C39-AD78D8427BA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1593" y="15972"/>
          <a:ext cx="1219084" cy="6592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-my.sharepoint.com/Users/rgerman/AppData/Local/Microsoft/Windows/INetCache/Content.Outlook/6HW7TJN7/Ejecucion%20mensual%20Enero%20hasta%20Agsot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041F-1A80-44E5-B325-D76FFB12B6F3}">
  <sheetPr>
    <tabColor theme="7" tint="0.79998168889431442"/>
  </sheetPr>
  <dimension ref="A1:R102"/>
  <sheetViews>
    <sheetView showGridLines="0" tabSelected="1" zoomScale="175" zoomScaleNormal="175" workbookViewId="0">
      <selection activeCell="A2" sqref="A2"/>
    </sheetView>
  </sheetViews>
  <sheetFormatPr baseColWidth="10" defaultColWidth="13.33203125" defaultRowHeight="12.75" x14ac:dyDescent="0.2"/>
  <cols>
    <col min="1" max="1" width="50.1640625" style="3" customWidth="1"/>
    <col min="2" max="2" width="12" style="3" customWidth="1"/>
    <col min="3" max="3" width="13.1640625" style="3" customWidth="1"/>
    <col min="4" max="4" width="9.83203125" style="3" customWidth="1"/>
    <col min="5" max="5" width="9.6640625" style="3" customWidth="1"/>
    <col min="6" max="6" width="9.83203125" style="3" customWidth="1"/>
    <col min="7" max="7" width="11.5" style="3" customWidth="1"/>
    <col min="8" max="8" width="10.83203125" style="3" customWidth="1"/>
    <col min="9" max="9" width="10.33203125" style="3" customWidth="1"/>
    <col min="10" max="10" width="10.5" style="3" customWidth="1"/>
    <col min="11" max="11" width="11.1640625" style="3" customWidth="1"/>
    <col min="12" max="12" width="10.5" style="3" customWidth="1"/>
    <col min="13" max="13" width="9.6640625" style="3" customWidth="1"/>
    <col min="14" max="14" width="9.83203125" style="3" customWidth="1"/>
    <col min="15" max="15" width="9.1640625" style="3" customWidth="1"/>
    <col min="16" max="16" width="11.1640625" style="3" customWidth="1"/>
    <col min="17" max="16384" width="13.33203125" style="3"/>
  </cols>
  <sheetData>
    <row r="1" spans="1:17" ht="3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20.45" customHeight="1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ht="13.15" customHeight="1" x14ac:dyDescent="0.2">
      <c r="A4" s="6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ht="13.15" customHeight="1" x14ac:dyDescent="0.2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7" ht="15.75" customHeight="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ht="15.75" customHeight="1" x14ac:dyDescent="0.2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ht="15.75" x14ac:dyDescent="0.2">
      <c r="A8" s="6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ht="25.5" customHeight="1" x14ac:dyDescent="0.2">
      <c r="A9" s="10" t="s">
        <v>6</v>
      </c>
      <c r="B9" s="11" t="s">
        <v>7</v>
      </c>
      <c r="C9" s="11" t="s">
        <v>8</v>
      </c>
      <c r="D9" s="12" t="s">
        <v>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</row>
    <row r="10" spans="1:17" x14ac:dyDescent="0.2">
      <c r="A10" s="10"/>
      <c r="B10" s="15"/>
      <c r="C10" s="15"/>
      <c r="D10" s="16" t="s">
        <v>10</v>
      </c>
      <c r="E10" s="16" t="s">
        <v>11</v>
      </c>
      <c r="F10" s="16" t="s">
        <v>12</v>
      </c>
      <c r="G10" s="16" t="s">
        <v>13</v>
      </c>
      <c r="H10" s="17" t="s">
        <v>14</v>
      </c>
      <c r="I10" s="16" t="s">
        <v>15</v>
      </c>
      <c r="J10" s="17" t="s">
        <v>16</v>
      </c>
      <c r="K10" s="16" t="s">
        <v>17</v>
      </c>
      <c r="L10" s="16" t="s">
        <v>18</v>
      </c>
      <c r="M10" s="16" t="s">
        <v>19</v>
      </c>
      <c r="N10" s="16" t="s">
        <v>20</v>
      </c>
      <c r="O10" s="17" t="s">
        <v>21</v>
      </c>
      <c r="P10" s="16" t="s">
        <v>22</v>
      </c>
    </row>
    <row r="11" spans="1:17" x14ac:dyDescent="0.2">
      <c r="A11" s="18" t="s">
        <v>23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7" x14ac:dyDescent="0.2">
      <c r="A12" s="20" t="s">
        <v>24</v>
      </c>
      <c r="B12" s="21">
        <f t="shared" ref="B12:O12" si="0">B13+B14+B17+B15+B16</f>
        <v>1048367836</v>
      </c>
      <c r="C12" s="21">
        <f t="shared" si="0"/>
        <v>1054644675</v>
      </c>
      <c r="D12" s="21">
        <f t="shared" si="0"/>
        <v>66701214.709999993</v>
      </c>
      <c r="E12" s="21">
        <f t="shared" si="0"/>
        <v>70385514.75</v>
      </c>
      <c r="F12" s="21">
        <f t="shared" si="0"/>
        <v>74623818.069999993</v>
      </c>
      <c r="G12" s="21">
        <f t="shared" si="0"/>
        <v>72237343.170000002</v>
      </c>
      <c r="H12" s="21">
        <f t="shared" si="0"/>
        <v>0</v>
      </c>
      <c r="I12" s="21">
        <f t="shared" si="0"/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1">
        <f t="shared" si="0"/>
        <v>0</v>
      </c>
      <c r="N12" s="21">
        <f t="shared" si="0"/>
        <v>0</v>
      </c>
      <c r="O12" s="21">
        <f t="shared" si="0"/>
        <v>0</v>
      </c>
      <c r="P12" s="21">
        <f>P13+P14+P17+P15+P16</f>
        <v>283947890.69999999</v>
      </c>
    </row>
    <row r="13" spans="1:17" x14ac:dyDescent="0.2">
      <c r="A13" s="22" t="s">
        <v>25</v>
      </c>
      <c r="B13" s="23">
        <v>748863590</v>
      </c>
      <c r="C13" s="23">
        <v>771014097</v>
      </c>
      <c r="D13" s="23">
        <v>55734068.159999996</v>
      </c>
      <c r="E13" s="23">
        <v>59140234.689999998</v>
      </c>
      <c r="F13" s="23">
        <v>63070183.949999996</v>
      </c>
      <c r="G13" s="23">
        <v>60660528.030000001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f>D13+E13+F13+G13+H13+I13+J13+K13+L13+M13+N13+O13</f>
        <v>238605014.82999998</v>
      </c>
    </row>
    <row r="14" spans="1:17" x14ac:dyDescent="0.2">
      <c r="A14" s="22" t="s">
        <v>26</v>
      </c>
      <c r="B14" s="23">
        <v>156142090</v>
      </c>
      <c r="C14" s="23">
        <v>160892090</v>
      </c>
      <c r="D14" s="23">
        <v>2549000</v>
      </c>
      <c r="E14" s="23">
        <v>2693600.67</v>
      </c>
      <c r="F14" s="23">
        <v>2736361</v>
      </c>
      <c r="G14" s="23">
        <v>2763800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f t="shared" ref="P14:P37" si="1">D14+E14+F14+G14+H14+I14+J14+K14+L14+M14+N14+O14</f>
        <v>10742761.67</v>
      </c>
    </row>
    <row r="15" spans="1:17" x14ac:dyDescent="0.2">
      <c r="A15" s="24" t="s">
        <v>27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f t="shared" si="1"/>
        <v>0</v>
      </c>
      <c r="Q15" s="25"/>
    </row>
    <row r="16" spans="1:17" x14ac:dyDescent="0.2">
      <c r="A16" s="24" t="s">
        <v>28</v>
      </c>
      <c r="B16" s="23">
        <v>46841071</v>
      </c>
      <c r="C16" s="23">
        <v>17300358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f t="shared" si="1"/>
        <v>0</v>
      </c>
    </row>
    <row r="17" spans="1:16" x14ac:dyDescent="0.2">
      <c r="A17" s="24" t="s">
        <v>29</v>
      </c>
      <c r="B17" s="23">
        <v>96521085</v>
      </c>
      <c r="C17" s="23">
        <v>105438130</v>
      </c>
      <c r="D17" s="23">
        <v>8418146.5499999989</v>
      </c>
      <c r="E17" s="23">
        <v>8551679.3900000006</v>
      </c>
      <c r="F17" s="23">
        <v>8817273.120000001</v>
      </c>
      <c r="G17" s="23">
        <v>8813015.1400000006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f t="shared" si="1"/>
        <v>34600114.200000003</v>
      </c>
    </row>
    <row r="18" spans="1:16" x14ac:dyDescent="0.2">
      <c r="A18" s="20" t="s">
        <v>30</v>
      </c>
      <c r="B18" s="21">
        <f t="shared" ref="B18:P18" si="2">B19+B20+B21+B22+B23+B24+B25+B26+B27</f>
        <v>432902880</v>
      </c>
      <c r="C18" s="21">
        <f t="shared" si="2"/>
        <v>381632157.96000004</v>
      </c>
      <c r="D18" s="21">
        <f t="shared" si="2"/>
        <v>10124558.140000001</v>
      </c>
      <c r="E18" s="21">
        <f t="shared" si="2"/>
        <v>10014594.459999999</v>
      </c>
      <c r="F18" s="21">
        <f t="shared" si="2"/>
        <v>11430317.23</v>
      </c>
      <c r="G18" s="21">
        <f t="shared" si="2"/>
        <v>17037311.140000001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 t="shared" si="2"/>
        <v>0</v>
      </c>
      <c r="O18" s="21">
        <f t="shared" si="2"/>
        <v>0</v>
      </c>
      <c r="P18" s="21">
        <f t="shared" si="2"/>
        <v>48606780.969999999</v>
      </c>
    </row>
    <row r="19" spans="1:16" x14ac:dyDescent="0.2">
      <c r="A19" s="22" t="s">
        <v>31</v>
      </c>
      <c r="B19" s="23">
        <v>122490444</v>
      </c>
      <c r="C19" s="23">
        <v>116490444</v>
      </c>
      <c r="D19" s="23">
        <v>7494450.1600000001</v>
      </c>
      <c r="E19" s="23">
        <v>6509511.46</v>
      </c>
      <c r="F19" s="23">
        <v>6726201.29</v>
      </c>
      <c r="G19" s="23">
        <v>7531155.6099999994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f t="shared" si="1"/>
        <v>28261318.52</v>
      </c>
    </row>
    <row r="20" spans="1:16" x14ac:dyDescent="0.2">
      <c r="A20" s="24" t="s">
        <v>32</v>
      </c>
      <c r="B20" s="23">
        <v>23300000</v>
      </c>
      <c r="C20" s="23">
        <v>23818295</v>
      </c>
      <c r="D20" s="23">
        <v>0</v>
      </c>
      <c r="E20" s="23">
        <v>185138.04</v>
      </c>
      <c r="F20" s="23">
        <v>6127</v>
      </c>
      <c r="G20" s="23">
        <v>1574317.56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f t="shared" si="1"/>
        <v>1765582.6</v>
      </c>
    </row>
    <row r="21" spans="1:16" x14ac:dyDescent="0.2">
      <c r="A21" s="22" t="s">
        <v>33</v>
      </c>
      <c r="B21" s="23">
        <v>13000000</v>
      </c>
      <c r="C21" s="23">
        <v>8010500</v>
      </c>
      <c r="D21" s="23">
        <v>0</v>
      </c>
      <c r="E21" s="23">
        <v>73685</v>
      </c>
      <c r="F21" s="23">
        <v>212455</v>
      </c>
      <c r="G21" s="23">
        <v>2143492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f t="shared" si="1"/>
        <v>2429632</v>
      </c>
    </row>
    <row r="22" spans="1:16" x14ac:dyDescent="0.2">
      <c r="A22" s="22" t="s">
        <v>34</v>
      </c>
      <c r="B22" s="23">
        <v>6150000</v>
      </c>
      <c r="C22" s="23">
        <v>6150000</v>
      </c>
      <c r="D22" s="23">
        <v>0</v>
      </c>
      <c r="E22" s="23">
        <v>0</v>
      </c>
      <c r="F22" s="23">
        <v>0</v>
      </c>
      <c r="G22" s="23">
        <v>458735.49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f t="shared" si="1"/>
        <v>458735.49</v>
      </c>
    </row>
    <row r="23" spans="1:16" x14ac:dyDescent="0.2">
      <c r="A23" s="22" t="s">
        <v>35</v>
      </c>
      <c r="B23" s="23">
        <v>12310000</v>
      </c>
      <c r="C23" s="23">
        <v>22083650</v>
      </c>
      <c r="D23" s="23">
        <v>0</v>
      </c>
      <c r="E23" s="23">
        <v>425972.33</v>
      </c>
      <c r="F23" s="23">
        <v>0</v>
      </c>
      <c r="G23" s="23">
        <v>677431.40999999992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f t="shared" si="1"/>
        <v>1103403.74</v>
      </c>
    </row>
    <row r="24" spans="1:16" x14ac:dyDescent="0.2">
      <c r="A24" s="22" t="s">
        <v>36</v>
      </c>
      <c r="B24" s="23">
        <v>20305727</v>
      </c>
      <c r="C24" s="23">
        <v>19246904.960000001</v>
      </c>
      <c r="D24" s="23">
        <v>911119.38</v>
      </c>
      <c r="E24" s="23">
        <v>137767.51999999999</v>
      </c>
      <c r="F24" s="23">
        <v>1848146.03</v>
      </c>
      <c r="G24" s="23">
        <v>930725.47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f t="shared" si="1"/>
        <v>3827758.3999999994</v>
      </c>
    </row>
    <row r="25" spans="1:16" ht="16.149999999999999" customHeight="1" x14ac:dyDescent="0.2">
      <c r="A25" s="24" t="s">
        <v>37</v>
      </c>
      <c r="B25" s="23">
        <v>56320000</v>
      </c>
      <c r="C25" s="23">
        <v>56220000</v>
      </c>
      <c r="D25" s="23">
        <v>0</v>
      </c>
      <c r="E25" s="23">
        <v>247825.35</v>
      </c>
      <c r="F25" s="23">
        <v>393636.31000000006</v>
      </c>
      <c r="G25" s="23">
        <v>23836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f t="shared" si="1"/>
        <v>665297.66</v>
      </c>
    </row>
    <row r="26" spans="1:16" x14ac:dyDescent="0.2">
      <c r="A26" s="24" t="s">
        <v>38</v>
      </c>
      <c r="B26" s="23">
        <v>114226709</v>
      </c>
      <c r="C26" s="23">
        <v>85371285</v>
      </c>
      <c r="D26" s="23">
        <v>0</v>
      </c>
      <c r="E26" s="23">
        <v>287913.68</v>
      </c>
      <c r="F26" s="23">
        <v>336435</v>
      </c>
      <c r="G26" s="23">
        <v>200994.4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f t="shared" si="1"/>
        <v>825343.08</v>
      </c>
    </row>
    <row r="27" spans="1:16" x14ac:dyDescent="0.2">
      <c r="A27" s="24" t="s">
        <v>39</v>
      </c>
      <c r="B27" s="23">
        <v>64800000</v>
      </c>
      <c r="C27" s="23">
        <v>44241079</v>
      </c>
      <c r="D27" s="23">
        <v>1718988.6</v>
      </c>
      <c r="E27" s="23">
        <v>2146781.0799999996</v>
      </c>
      <c r="F27" s="23">
        <v>1907316.6</v>
      </c>
      <c r="G27" s="23">
        <v>3496623.2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f t="shared" si="1"/>
        <v>9269709.4800000004</v>
      </c>
    </row>
    <row r="28" spans="1:16" x14ac:dyDescent="0.2">
      <c r="A28" s="20" t="s">
        <v>40</v>
      </c>
      <c r="B28" s="21">
        <f t="shared" ref="B28:P28" si="3">B37+B35+B34+B33+B32+B31+B30+B29+B36</f>
        <v>51537600</v>
      </c>
      <c r="C28" s="21">
        <f t="shared" si="3"/>
        <v>49020675</v>
      </c>
      <c r="D28" s="21">
        <f t="shared" si="3"/>
        <v>949000</v>
      </c>
      <c r="E28" s="21">
        <f t="shared" si="3"/>
        <v>976679.1</v>
      </c>
      <c r="F28" s="21">
        <f t="shared" si="3"/>
        <v>1197717.26</v>
      </c>
      <c r="G28" s="21">
        <f t="shared" si="3"/>
        <v>1303619.3700000001</v>
      </c>
      <c r="H28" s="21">
        <f t="shared" si="3"/>
        <v>0</v>
      </c>
      <c r="I28" s="21">
        <f t="shared" si="3"/>
        <v>0</v>
      </c>
      <c r="J28" s="21">
        <f t="shared" si="3"/>
        <v>0</v>
      </c>
      <c r="K28" s="21">
        <f t="shared" si="3"/>
        <v>0</v>
      </c>
      <c r="L28" s="21">
        <f t="shared" si="3"/>
        <v>0</v>
      </c>
      <c r="M28" s="21">
        <f t="shared" si="3"/>
        <v>0</v>
      </c>
      <c r="N28" s="21">
        <f t="shared" si="3"/>
        <v>0</v>
      </c>
      <c r="O28" s="21">
        <f t="shared" si="3"/>
        <v>0</v>
      </c>
      <c r="P28" s="21">
        <f t="shared" si="3"/>
        <v>4427015.7300000004</v>
      </c>
    </row>
    <row r="29" spans="1:16" ht="10.9" customHeight="1" x14ac:dyDescent="0.2">
      <c r="A29" s="26" t="s">
        <v>41</v>
      </c>
      <c r="B29" s="23">
        <v>2010000</v>
      </c>
      <c r="C29" s="23">
        <v>2538407</v>
      </c>
      <c r="D29" s="23">
        <v>0</v>
      </c>
      <c r="E29" s="23">
        <v>71079.100000000006</v>
      </c>
      <c r="F29" s="23">
        <v>30975</v>
      </c>
      <c r="G29" s="23">
        <v>418919.02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f t="shared" si="1"/>
        <v>520973.12</v>
      </c>
    </row>
    <row r="30" spans="1:16" ht="10.9" customHeight="1" x14ac:dyDescent="0.2">
      <c r="A30" s="27" t="s">
        <v>42</v>
      </c>
      <c r="B30" s="23">
        <v>1400000</v>
      </c>
      <c r="C30" s="23">
        <v>1180000</v>
      </c>
      <c r="D30" s="23">
        <v>0</v>
      </c>
      <c r="E30" s="23">
        <v>0</v>
      </c>
      <c r="F30" s="23">
        <v>0</v>
      </c>
      <c r="G30" s="23">
        <v>248083.20000000001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f t="shared" si="1"/>
        <v>248083.20000000001</v>
      </c>
    </row>
    <row r="31" spans="1:16" ht="10.9" customHeight="1" x14ac:dyDescent="0.2">
      <c r="A31" s="26" t="s">
        <v>43</v>
      </c>
      <c r="B31" s="23">
        <v>3620000</v>
      </c>
      <c r="C31" s="23">
        <v>2220000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f t="shared" si="1"/>
        <v>0</v>
      </c>
    </row>
    <row r="32" spans="1:16" ht="10.9" customHeight="1" x14ac:dyDescent="0.2">
      <c r="A32" s="27" t="s">
        <v>44</v>
      </c>
      <c r="B32" s="23">
        <v>100000</v>
      </c>
      <c r="C32" s="23">
        <v>100000</v>
      </c>
      <c r="D32" s="23">
        <v>0</v>
      </c>
      <c r="E32" s="23">
        <v>0</v>
      </c>
      <c r="F32" s="23">
        <v>0</v>
      </c>
      <c r="G32" s="23">
        <v>33754.400000000001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f t="shared" si="1"/>
        <v>33754.400000000001</v>
      </c>
    </row>
    <row r="33" spans="1:16" ht="10.9" customHeight="1" x14ac:dyDescent="0.2">
      <c r="A33" s="26" t="s">
        <v>45</v>
      </c>
      <c r="B33" s="23">
        <v>950000</v>
      </c>
      <c r="C33" s="23">
        <v>750000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f t="shared" si="1"/>
        <v>0</v>
      </c>
    </row>
    <row r="34" spans="1:16" ht="10.9" customHeight="1" x14ac:dyDescent="0.2">
      <c r="A34" s="26" t="s">
        <v>46</v>
      </c>
      <c r="B34" s="23">
        <v>860000</v>
      </c>
      <c r="C34" s="23">
        <v>760000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f t="shared" si="1"/>
        <v>0</v>
      </c>
    </row>
    <row r="35" spans="1:16" ht="10.9" customHeight="1" x14ac:dyDescent="0.2">
      <c r="A35" s="26" t="s">
        <v>47</v>
      </c>
      <c r="B35" s="23">
        <v>29487600</v>
      </c>
      <c r="C35" s="23">
        <v>29487600</v>
      </c>
      <c r="D35" s="23">
        <v>949000</v>
      </c>
      <c r="E35" s="23">
        <v>905600</v>
      </c>
      <c r="F35" s="23">
        <v>970504.7</v>
      </c>
      <c r="G35" s="23">
        <v>552000.37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f t="shared" si="1"/>
        <v>3377105.0700000003</v>
      </c>
    </row>
    <row r="36" spans="1:16" ht="10.9" customHeight="1" x14ac:dyDescent="0.2">
      <c r="A36" s="26" t="s">
        <v>48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f t="shared" si="1"/>
        <v>0</v>
      </c>
    </row>
    <row r="37" spans="1:16" ht="10.9" customHeight="1" x14ac:dyDescent="0.2">
      <c r="A37" s="27" t="s">
        <v>49</v>
      </c>
      <c r="B37" s="23">
        <v>13110000</v>
      </c>
      <c r="C37" s="23">
        <v>11984668</v>
      </c>
      <c r="D37" s="23">
        <v>0</v>
      </c>
      <c r="E37" s="23">
        <v>0</v>
      </c>
      <c r="F37" s="23">
        <v>196237.56</v>
      </c>
      <c r="G37" s="23">
        <v>50862.38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f t="shared" si="1"/>
        <v>247099.94</v>
      </c>
    </row>
    <row r="38" spans="1:16" ht="9.6" customHeight="1" x14ac:dyDescent="0.2">
      <c r="A38" s="28" t="s">
        <v>50</v>
      </c>
      <c r="B38" s="21">
        <f t="shared" ref="B38:P38" si="4">B39+B40+B42+B44+B45+B46+B41+B43</f>
        <v>1171210324</v>
      </c>
      <c r="C38" s="21">
        <f t="shared" si="4"/>
        <v>1190234149</v>
      </c>
      <c r="D38" s="21">
        <f t="shared" si="4"/>
        <v>60357670.049999997</v>
      </c>
      <c r="E38" s="21">
        <f t="shared" si="4"/>
        <v>72154030.430000007</v>
      </c>
      <c r="F38" s="21">
        <f t="shared" si="4"/>
        <v>151363786.56</v>
      </c>
      <c r="G38" s="21">
        <f t="shared" si="4"/>
        <v>90182251.200000003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374057738.24000001</v>
      </c>
    </row>
    <row r="39" spans="1:16" x14ac:dyDescent="0.2">
      <c r="A39" s="26" t="s">
        <v>51</v>
      </c>
      <c r="B39" s="23">
        <v>184456250</v>
      </c>
      <c r="C39" s="23">
        <v>203480075</v>
      </c>
      <c r="D39" s="23">
        <v>0</v>
      </c>
      <c r="E39" s="23">
        <v>0</v>
      </c>
      <c r="F39" s="23">
        <v>34387339.5</v>
      </c>
      <c r="G39" s="23">
        <v>10856754.82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f t="shared" ref="P39:P75" si="5">D39+E39+F39+G39+H39+I39+J39+K39+L39+M39+N39+O39</f>
        <v>45244094.32</v>
      </c>
    </row>
    <row r="40" spans="1:16" ht="16.5" x14ac:dyDescent="0.2">
      <c r="A40" s="26" t="s">
        <v>52</v>
      </c>
      <c r="B40" s="23">
        <v>570856474</v>
      </c>
      <c r="C40" s="23">
        <v>570856474</v>
      </c>
      <c r="D40" s="23">
        <v>47085409.549999997</v>
      </c>
      <c r="E40" s="23">
        <v>47085405.539999999</v>
      </c>
      <c r="F40" s="23">
        <v>47085405.539999999</v>
      </c>
      <c r="G40" s="23">
        <v>47085405.539999999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f t="shared" si="5"/>
        <v>188341626.16999999</v>
      </c>
    </row>
    <row r="41" spans="1:16" ht="16.5" x14ac:dyDescent="0.2">
      <c r="A41" s="26" t="s">
        <v>53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f t="shared" si="5"/>
        <v>0</v>
      </c>
    </row>
    <row r="42" spans="1:16" ht="16.5" x14ac:dyDescent="0.2">
      <c r="A42" s="26" t="s">
        <v>54</v>
      </c>
      <c r="B42" s="23">
        <v>169657636</v>
      </c>
      <c r="C42" s="23">
        <v>169657636</v>
      </c>
      <c r="D42" s="23">
        <v>13272260.5</v>
      </c>
      <c r="E42" s="23">
        <v>13272260.5</v>
      </c>
      <c r="F42" s="23">
        <v>13272260.5</v>
      </c>
      <c r="G42" s="23">
        <v>13272260.5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f t="shared" si="5"/>
        <v>53089042</v>
      </c>
    </row>
    <row r="43" spans="1:16" ht="16.5" x14ac:dyDescent="0.2">
      <c r="A43" s="26" t="s">
        <v>55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f t="shared" si="5"/>
        <v>0</v>
      </c>
    </row>
    <row r="44" spans="1:16" x14ac:dyDescent="0.2">
      <c r="A44" s="22" t="s">
        <v>56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f t="shared" si="5"/>
        <v>0</v>
      </c>
    </row>
    <row r="45" spans="1:16" x14ac:dyDescent="0.2">
      <c r="A45" s="24" t="s">
        <v>57</v>
      </c>
      <c r="B45" s="23">
        <v>11556832</v>
      </c>
      <c r="C45" s="23">
        <v>11556832</v>
      </c>
      <c r="D45" s="23">
        <v>0</v>
      </c>
      <c r="E45" s="23">
        <v>11511654.390000001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f t="shared" si="5"/>
        <v>11511654.390000001</v>
      </c>
    </row>
    <row r="46" spans="1:16" ht="16.5" x14ac:dyDescent="0.2">
      <c r="A46" s="24" t="s">
        <v>58</v>
      </c>
      <c r="B46" s="23">
        <v>234683132</v>
      </c>
      <c r="C46" s="23">
        <v>234683132</v>
      </c>
      <c r="D46" s="23">
        <v>0</v>
      </c>
      <c r="E46" s="23">
        <v>284710</v>
      </c>
      <c r="F46" s="23">
        <v>56618781.019999996</v>
      </c>
      <c r="G46" s="23">
        <v>18967830.34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f t="shared" si="5"/>
        <v>75871321.359999999</v>
      </c>
    </row>
    <row r="47" spans="1:16" s="29" customFormat="1" ht="15" x14ac:dyDescent="0.2">
      <c r="A47" s="20" t="s">
        <v>59</v>
      </c>
      <c r="B47" s="21">
        <f t="shared" ref="B47:P47" si="6">SUM(B48:B53)</f>
        <v>22098250</v>
      </c>
      <c r="C47" s="21">
        <f t="shared" si="6"/>
        <v>22098250</v>
      </c>
      <c r="D47" s="21">
        <f t="shared" si="6"/>
        <v>1666666.67</v>
      </c>
      <c r="E47" s="21">
        <f t="shared" si="6"/>
        <v>1666666.67</v>
      </c>
      <c r="F47" s="21">
        <f t="shared" si="6"/>
        <v>1666666.67</v>
      </c>
      <c r="G47" s="21">
        <f t="shared" si="6"/>
        <v>1666666.67</v>
      </c>
      <c r="H47" s="21">
        <f t="shared" si="6"/>
        <v>0</v>
      </c>
      <c r="I47" s="21">
        <f t="shared" si="6"/>
        <v>0</v>
      </c>
      <c r="J47" s="21">
        <f t="shared" si="6"/>
        <v>0</v>
      </c>
      <c r="K47" s="21">
        <f t="shared" si="6"/>
        <v>0</v>
      </c>
      <c r="L47" s="21">
        <f t="shared" si="6"/>
        <v>0</v>
      </c>
      <c r="M47" s="21">
        <f t="shared" si="6"/>
        <v>0</v>
      </c>
      <c r="N47" s="21">
        <f t="shared" si="6"/>
        <v>0</v>
      </c>
      <c r="O47" s="21">
        <f t="shared" si="6"/>
        <v>0</v>
      </c>
      <c r="P47" s="21">
        <f t="shared" si="6"/>
        <v>6666666.6799999997</v>
      </c>
    </row>
    <row r="48" spans="1:16" x14ac:dyDescent="0.2">
      <c r="A48" s="24" t="s">
        <v>60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f t="shared" si="5"/>
        <v>0</v>
      </c>
    </row>
    <row r="49" spans="1:16" x14ac:dyDescent="0.2">
      <c r="A49" s="24" t="s">
        <v>61</v>
      </c>
      <c r="B49" s="23">
        <v>22098250</v>
      </c>
      <c r="C49" s="23">
        <v>22098250</v>
      </c>
      <c r="D49" s="23">
        <v>1666666.67</v>
      </c>
      <c r="E49" s="23">
        <v>1666666.67</v>
      </c>
      <c r="F49" s="23">
        <v>1666666.67</v>
      </c>
      <c r="G49" s="23">
        <v>1666666.67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f t="shared" si="5"/>
        <v>6666666.6799999997</v>
      </c>
    </row>
    <row r="50" spans="1:16" ht="16.5" x14ac:dyDescent="0.2">
      <c r="A50" s="24" t="s">
        <v>62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f t="shared" si="5"/>
        <v>0</v>
      </c>
    </row>
    <row r="51" spans="1:16" ht="16.5" x14ac:dyDescent="0.2">
      <c r="A51" s="24" t="s">
        <v>63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f t="shared" si="5"/>
        <v>0</v>
      </c>
    </row>
    <row r="52" spans="1:16" x14ac:dyDescent="0.2">
      <c r="A52" s="24" t="s">
        <v>64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f t="shared" si="5"/>
        <v>0</v>
      </c>
    </row>
    <row r="53" spans="1:16" x14ac:dyDescent="0.2">
      <c r="A53" s="24" t="s">
        <v>65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f t="shared" si="5"/>
        <v>0</v>
      </c>
    </row>
    <row r="54" spans="1:16" ht="16.149999999999999" customHeight="1" x14ac:dyDescent="0.2">
      <c r="A54" s="20" t="s">
        <v>66</v>
      </c>
      <c r="B54" s="21">
        <f t="shared" ref="B54:P54" si="7">B55+B56+B58+B59+B60+B62+B57+B63+B61</f>
        <v>26410000</v>
      </c>
      <c r="C54" s="21">
        <f>C55+C56+C58+C59+C60+C62+C57+C63+C61</f>
        <v>35810800</v>
      </c>
      <c r="D54" s="21">
        <f t="shared" si="7"/>
        <v>194849.2</v>
      </c>
      <c r="E54" s="21">
        <f t="shared" si="7"/>
        <v>0</v>
      </c>
      <c r="F54" s="21">
        <f t="shared" si="7"/>
        <v>0</v>
      </c>
      <c r="G54" s="21">
        <f t="shared" si="7"/>
        <v>0</v>
      </c>
      <c r="H54" s="21">
        <f t="shared" si="7"/>
        <v>0</v>
      </c>
      <c r="I54" s="21">
        <f t="shared" si="7"/>
        <v>0</v>
      </c>
      <c r="J54" s="21">
        <f t="shared" si="7"/>
        <v>0</v>
      </c>
      <c r="K54" s="21">
        <f t="shared" si="7"/>
        <v>0</v>
      </c>
      <c r="L54" s="21">
        <f t="shared" si="7"/>
        <v>0</v>
      </c>
      <c r="M54" s="21">
        <f t="shared" si="7"/>
        <v>0</v>
      </c>
      <c r="N54" s="21">
        <f t="shared" si="7"/>
        <v>0</v>
      </c>
      <c r="O54" s="21">
        <f t="shared" si="7"/>
        <v>0</v>
      </c>
      <c r="P54" s="21">
        <f t="shared" si="7"/>
        <v>194849.2</v>
      </c>
    </row>
    <row r="55" spans="1:16" ht="10.9" customHeight="1" x14ac:dyDescent="0.2">
      <c r="A55" s="22" t="s">
        <v>67</v>
      </c>
      <c r="B55" s="23">
        <v>8100000</v>
      </c>
      <c r="C55" s="23">
        <v>9300000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f t="shared" ref="P55:P60" si="8">D55+E55+F55+G55+H55+I55+J55+K55+L55+M55+N55+O55</f>
        <v>0</v>
      </c>
    </row>
    <row r="56" spans="1:16" ht="10.9" customHeight="1" x14ac:dyDescent="0.2">
      <c r="A56" s="24" t="s">
        <v>68</v>
      </c>
      <c r="B56" s="23">
        <v>1300000</v>
      </c>
      <c r="C56" s="23">
        <v>1300000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f t="shared" si="8"/>
        <v>0</v>
      </c>
    </row>
    <row r="57" spans="1:16" ht="10.9" customHeight="1" x14ac:dyDescent="0.2">
      <c r="A57" s="24" t="s">
        <v>69</v>
      </c>
      <c r="B57" s="23">
        <v>50000</v>
      </c>
      <c r="C57" s="23">
        <v>50000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f t="shared" si="8"/>
        <v>0</v>
      </c>
    </row>
    <row r="58" spans="1:16" ht="10.9" customHeight="1" x14ac:dyDescent="0.2">
      <c r="A58" s="24" t="s">
        <v>70</v>
      </c>
      <c r="B58" s="23">
        <v>10060000</v>
      </c>
      <c r="C58" s="23">
        <v>18260800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f t="shared" si="8"/>
        <v>0</v>
      </c>
    </row>
    <row r="59" spans="1:16" ht="10.9" customHeight="1" x14ac:dyDescent="0.2">
      <c r="A59" s="24" t="s">
        <v>71</v>
      </c>
      <c r="B59" s="23">
        <v>6480000</v>
      </c>
      <c r="C59" s="23">
        <v>6380000</v>
      </c>
      <c r="D59" s="23">
        <v>194849.2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f t="shared" si="8"/>
        <v>194849.2</v>
      </c>
    </row>
    <row r="60" spans="1:16" ht="10.9" customHeight="1" x14ac:dyDescent="0.2">
      <c r="A60" s="24" t="s">
        <v>72</v>
      </c>
      <c r="B60" s="23">
        <v>400000</v>
      </c>
      <c r="C60" s="23">
        <v>500000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f t="shared" si="8"/>
        <v>0</v>
      </c>
    </row>
    <row r="61" spans="1:16" ht="10.9" customHeight="1" x14ac:dyDescent="0.2">
      <c r="A61" s="22" t="s">
        <v>73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f t="shared" si="5"/>
        <v>0</v>
      </c>
    </row>
    <row r="62" spans="1:16" ht="10.9" customHeight="1" x14ac:dyDescent="0.2">
      <c r="A62" s="22" t="s">
        <v>74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f t="shared" si="5"/>
        <v>0</v>
      </c>
    </row>
    <row r="63" spans="1:16" ht="10.9" customHeight="1" x14ac:dyDescent="0.2">
      <c r="A63" s="24" t="s">
        <v>75</v>
      </c>
      <c r="B63" s="23">
        <v>20000</v>
      </c>
      <c r="C63" s="23">
        <v>20000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f t="shared" si="5"/>
        <v>0</v>
      </c>
    </row>
    <row r="64" spans="1:16" x14ac:dyDescent="0.2">
      <c r="A64" s="30" t="s">
        <v>76</v>
      </c>
      <c r="B64" s="21">
        <f t="shared" ref="B64:P64" si="9">B65+B66+B67+B68</f>
        <v>17100000</v>
      </c>
      <c r="C64" s="21">
        <f t="shared" si="9"/>
        <v>17100000</v>
      </c>
      <c r="D64" s="21">
        <f t="shared" si="9"/>
        <v>0</v>
      </c>
      <c r="E64" s="21">
        <f t="shared" si="9"/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0</v>
      </c>
    </row>
    <row r="65" spans="1:16" x14ac:dyDescent="0.2">
      <c r="A65" s="22" t="s">
        <v>77</v>
      </c>
      <c r="B65" s="23">
        <v>17000000</v>
      </c>
      <c r="C65" s="23">
        <v>17000000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f t="shared" si="5"/>
        <v>0</v>
      </c>
    </row>
    <row r="66" spans="1:16" x14ac:dyDescent="0.2">
      <c r="A66" s="22" t="s">
        <v>78</v>
      </c>
      <c r="B66" s="23">
        <v>100000</v>
      </c>
      <c r="C66" s="23">
        <v>100000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f t="shared" si="5"/>
        <v>0</v>
      </c>
    </row>
    <row r="67" spans="1:16" ht="19.149999999999999" customHeight="1" x14ac:dyDescent="0.2">
      <c r="A67" s="24" t="s">
        <v>79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f t="shared" si="5"/>
        <v>0</v>
      </c>
    </row>
    <row r="68" spans="1:16" ht="17.45" customHeight="1" x14ac:dyDescent="0.2">
      <c r="A68" s="24" t="s">
        <v>80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f t="shared" si="5"/>
        <v>0</v>
      </c>
    </row>
    <row r="69" spans="1:16" ht="18" customHeight="1" x14ac:dyDescent="0.2">
      <c r="A69" s="20" t="s">
        <v>81</v>
      </c>
      <c r="B69" s="21">
        <f t="shared" ref="B69:C69" si="10">SUM(B70:B71)</f>
        <v>0</v>
      </c>
      <c r="C69" s="21">
        <f t="shared" si="10"/>
        <v>0</v>
      </c>
      <c r="D69" s="21">
        <f t="shared" ref="D69:P69" si="11">SUM(D70:D71)</f>
        <v>0</v>
      </c>
      <c r="E69" s="21">
        <f t="shared" si="11"/>
        <v>0</v>
      </c>
      <c r="F69" s="21">
        <f t="shared" si="11"/>
        <v>0</v>
      </c>
      <c r="G69" s="21">
        <f t="shared" si="11"/>
        <v>0</v>
      </c>
      <c r="H69" s="21">
        <f t="shared" si="11"/>
        <v>0</v>
      </c>
      <c r="I69" s="21">
        <f t="shared" si="11"/>
        <v>0</v>
      </c>
      <c r="J69" s="21">
        <f t="shared" si="11"/>
        <v>0</v>
      </c>
      <c r="K69" s="21">
        <f t="shared" si="11"/>
        <v>0</v>
      </c>
      <c r="L69" s="21">
        <f t="shared" si="11"/>
        <v>0</v>
      </c>
      <c r="M69" s="21">
        <f t="shared" si="11"/>
        <v>0</v>
      </c>
      <c r="N69" s="21">
        <f t="shared" si="11"/>
        <v>0</v>
      </c>
      <c r="O69" s="21">
        <f t="shared" si="11"/>
        <v>0</v>
      </c>
      <c r="P69" s="21">
        <f t="shared" si="11"/>
        <v>0</v>
      </c>
    </row>
    <row r="70" spans="1:16" ht="12.6" customHeight="1" x14ac:dyDescent="0.2">
      <c r="A70" s="22" t="s">
        <v>82</v>
      </c>
      <c r="B70" s="23">
        <f>IFERROR(VLOOKUP(#REF!,[1]SIGEF!#REF!,15,0),0)</f>
        <v>0</v>
      </c>
      <c r="C70" s="23">
        <f>IFERROR(VLOOKUP(#REF!,[1]SIGEF!#REF!,15,0),0)</f>
        <v>0</v>
      </c>
      <c r="D70" s="23">
        <f>IFERROR(VLOOKUP(#REF!,[1]SIGEF!#REF!,15,0),0)</f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f t="shared" si="5"/>
        <v>0</v>
      </c>
    </row>
    <row r="71" spans="1:16" ht="18.600000000000001" customHeight="1" x14ac:dyDescent="0.2">
      <c r="A71" s="24" t="s">
        <v>83</v>
      </c>
      <c r="B71" s="23">
        <f>IFERROR(VLOOKUP(#REF!,[1]SIGEF!#REF!,15,0),0)</f>
        <v>0</v>
      </c>
      <c r="C71" s="23">
        <f>IFERROR(VLOOKUP(#REF!,[1]SIGEF!#REF!,15,0),0)</f>
        <v>0</v>
      </c>
      <c r="D71" s="23">
        <f>IFERROR(VLOOKUP(#REF!,[1]SIGEF!#REF!,15,0),0)</f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f t="shared" si="5"/>
        <v>0</v>
      </c>
    </row>
    <row r="72" spans="1:16" ht="19.899999999999999" customHeight="1" x14ac:dyDescent="0.2">
      <c r="A72" s="30" t="s">
        <v>84</v>
      </c>
      <c r="B72" s="21">
        <f t="shared" ref="B72:C72" si="12">SUM(B73:B75)</f>
        <v>0</v>
      </c>
      <c r="C72" s="21">
        <f t="shared" si="12"/>
        <v>0</v>
      </c>
      <c r="D72" s="21">
        <f t="shared" ref="D72:P72" si="13">SUM(D73:D75)</f>
        <v>0</v>
      </c>
      <c r="E72" s="21">
        <f t="shared" si="13"/>
        <v>0</v>
      </c>
      <c r="F72" s="21">
        <f t="shared" si="13"/>
        <v>0</v>
      </c>
      <c r="G72" s="21">
        <f t="shared" si="13"/>
        <v>0</v>
      </c>
      <c r="H72" s="21">
        <f t="shared" si="13"/>
        <v>0</v>
      </c>
      <c r="I72" s="21">
        <f t="shared" si="13"/>
        <v>0</v>
      </c>
      <c r="J72" s="21">
        <f t="shared" si="13"/>
        <v>0</v>
      </c>
      <c r="K72" s="21">
        <f t="shared" si="13"/>
        <v>0</v>
      </c>
      <c r="L72" s="21">
        <f t="shared" si="13"/>
        <v>0</v>
      </c>
      <c r="M72" s="21">
        <f t="shared" si="13"/>
        <v>0</v>
      </c>
      <c r="N72" s="21">
        <f t="shared" si="13"/>
        <v>0</v>
      </c>
      <c r="O72" s="21">
        <f t="shared" si="13"/>
        <v>0</v>
      </c>
      <c r="P72" s="21">
        <f t="shared" si="13"/>
        <v>0</v>
      </c>
    </row>
    <row r="73" spans="1:16" ht="9.6" customHeight="1" x14ac:dyDescent="0.2">
      <c r="A73" s="24" t="s">
        <v>85</v>
      </c>
      <c r="B73" s="23">
        <f>IFERROR(VLOOKUP(#REF!,[1]SIGEF!#REF!,15,0),0)</f>
        <v>0</v>
      </c>
      <c r="C73" s="23">
        <f>IFERROR(VLOOKUP(#REF!,[1]SIGEF!#REF!,15,0),0)</f>
        <v>0</v>
      </c>
      <c r="D73" s="23">
        <f>IFERROR(VLOOKUP(#REF!,[1]SIGEF!#REF!,15,0),0)</f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f t="shared" si="5"/>
        <v>0</v>
      </c>
    </row>
    <row r="74" spans="1:16" ht="9.6" customHeight="1" x14ac:dyDescent="0.2">
      <c r="A74" s="24" t="s">
        <v>86</v>
      </c>
      <c r="B74" s="23">
        <f>IFERROR(VLOOKUP(#REF!,[1]SIGEF!#REF!,15,0),0)</f>
        <v>0</v>
      </c>
      <c r="C74" s="23">
        <f>IFERROR(VLOOKUP(#REF!,[1]SIGEF!#REF!,15,0),0)</f>
        <v>0</v>
      </c>
      <c r="D74" s="23">
        <f>IFERROR(VLOOKUP(#REF!,[1]SIGEF!#REF!,15,0),0)</f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f t="shared" si="5"/>
        <v>0</v>
      </c>
    </row>
    <row r="75" spans="1:16" ht="9.6" customHeight="1" x14ac:dyDescent="0.2">
      <c r="A75" s="24" t="s">
        <v>87</v>
      </c>
      <c r="B75" s="23">
        <f>IFERROR(VLOOKUP(#REF!,[1]SIGEF!#REF!,15,0),0)</f>
        <v>0</v>
      </c>
      <c r="C75" s="23">
        <f>IFERROR(VLOOKUP(#REF!,[1]SIGEF!#REF!,15,0),0)</f>
        <v>0</v>
      </c>
      <c r="D75" s="23">
        <f>IFERROR(VLOOKUP(#REF!,[1]SIGEF!#REF!,15,0),0)</f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f t="shared" si="5"/>
        <v>0</v>
      </c>
    </row>
    <row r="76" spans="1:16" x14ac:dyDescent="0.2">
      <c r="A76" s="18" t="s">
        <v>88</v>
      </c>
      <c r="B76" s="31">
        <f t="shared" ref="B76:P76" si="14">+B77+B80+B83</f>
        <v>0</v>
      </c>
      <c r="C76" s="31">
        <f t="shared" si="14"/>
        <v>0</v>
      </c>
      <c r="D76" s="31">
        <f t="shared" si="14"/>
        <v>0</v>
      </c>
      <c r="E76" s="31">
        <f t="shared" si="14"/>
        <v>0</v>
      </c>
      <c r="F76" s="31">
        <f t="shared" si="14"/>
        <v>0</v>
      </c>
      <c r="G76" s="31">
        <f t="shared" si="14"/>
        <v>0</v>
      </c>
      <c r="H76" s="31">
        <f t="shared" si="14"/>
        <v>0</v>
      </c>
      <c r="I76" s="31">
        <f t="shared" si="14"/>
        <v>0</v>
      </c>
      <c r="J76" s="31">
        <f t="shared" si="14"/>
        <v>0</v>
      </c>
      <c r="K76" s="31">
        <f t="shared" si="14"/>
        <v>0</v>
      </c>
      <c r="L76" s="31">
        <f t="shared" si="14"/>
        <v>0</v>
      </c>
      <c r="M76" s="31">
        <f t="shared" si="14"/>
        <v>0</v>
      </c>
      <c r="N76" s="31">
        <f t="shared" si="14"/>
        <v>0</v>
      </c>
      <c r="O76" s="31">
        <f t="shared" si="14"/>
        <v>0</v>
      </c>
      <c r="P76" s="31">
        <f t="shared" si="14"/>
        <v>0</v>
      </c>
    </row>
    <row r="77" spans="1:16" x14ac:dyDescent="0.2">
      <c r="A77" s="20" t="s">
        <v>89</v>
      </c>
      <c r="B77" s="21">
        <f t="shared" ref="B77:C77" si="15">SUM(B78:B79)</f>
        <v>0</v>
      </c>
      <c r="C77" s="21">
        <f t="shared" si="15"/>
        <v>0</v>
      </c>
      <c r="D77" s="21">
        <f t="shared" ref="D77:P77" si="16">SUM(D78:D79)</f>
        <v>0</v>
      </c>
      <c r="E77" s="21">
        <f t="shared" si="16"/>
        <v>0</v>
      </c>
      <c r="F77" s="21">
        <f t="shared" si="16"/>
        <v>0</v>
      </c>
      <c r="G77" s="21">
        <f t="shared" si="16"/>
        <v>0</v>
      </c>
      <c r="H77" s="21">
        <f t="shared" si="16"/>
        <v>0</v>
      </c>
      <c r="I77" s="21">
        <f t="shared" si="16"/>
        <v>0</v>
      </c>
      <c r="J77" s="21">
        <f t="shared" si="16"/>
        <v>0</v>
      </c>
      <c r="K77" s="21">
        <f t="shared" si="16"/>
        <v>0</v>
      </c>
      <c r="L77" s="21">
        <f t="shared" si="16"/>
        <v>0</v>
      </c>
      <c r="M77" s="21">
        <f t="shared" si="16"/>
        <v>0</v>
      </c>
      <c r="N77" s="21">
        <f t="shared" si="16"/>
        <v>0</v>
      </c>
      <c r="O77" s="21">
        <f t="shared" si="16"/>
        <v>0</v>
      </c>
      <c r="P77" s="21">
        <f t="shared" si="16"/>
        <v>0</v>
      </c>
    </row>
    <row r="78" spans="1:16" ht="10.9" customHeight="1" x14ac:dyDescent="0.2">
      <c r="A78" s="24" t="s">
        <v>90</v>
      </c>
      <c r="B78" s="23">
        <f>IFERROR(VLOOKUP(#REF!,[1]SIGEF!#REF!,14,0),0)</f>
        <v>0</v>
      </c>
      <c r="C78" s="23">
        <f>IFERROR(VLOOKUP(#REF!,[1]SIGEF!#REF!,14,0),0)</f>
        <v>0</v>
      </c>
      <c r="D78" s="23">
        <f>IFERROR(VLOOKUP(#REF!,[1]SIGEF!#REF!,14,0),0)</f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f>D78+E78+F78+G78+H78+I78+J78+K78+L78+M78+N78+O78</f>
        <v>0</v>
      </c>
    </row>
    <row r="79" spans="1:16" ht="10.9" customHeight="1" x14ac:dyDescent="0.2">
      <c r="A79" s="24" t="s">
        <v>91</v>
      </c>
      <c r="B79" s="23">
        <f>IFERROR(VLOOKUP(#REF!,[1]SIGEF!#REF!,14,0),0)</f>
        <v>0</v>
      </c>
      <c r="C79" s="23">
        <f>IFERROR(VLOOKUP(#REF!,[1]SIGEF!#REF!,14,0),0)</f>
        <v>0</v>
      </c>
      <c r="D79" s="23">
        <f>IFERROR(VLOOKUP(#REF!,[1]SIGEF!#REF!,14,0),0)</f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f>D79+E79+F79+G79+H79+I79+J79+K79+L79+M79+N79+O79</f>
        <v>0</v>
      </c>
    </row>
    <row r="80" spans="1:16" x14ac:dyDescent="0.2">
      <c r="A80" s="30" t="s">
        <v>92</v>
      </c>
      <c r="B80" s="21">
        <f t="shared" ref="B80:C80" si="17">SUM(B81:B82)</f>
        <v>0</v>
      </c>
      <c r="C80" s="21">
        <f t="shared" si="17"/>
        <v>0</v>
      </c>
      <c r="D80" s="21">
        <f t="shared" ref="D80:P80" si="18">SUM(D81:D82)</f>
        <v>0</v>
      </c>
      <c r="E80" s="21">
        <f t="shared" si="18"/>
        <v>0</v>
      </c>
      <c r="F80" s="21">
        <f t="shared" si="18"/>
        <v>0</v>
      </c>
      <c r="G80" s="21">
        <f t="shared" si="18"/>
        <v>0</v>
      </c>
      <c r="H80" s="21">
        <f t="shared" si="18"/>
        <v>0</v>
      </c>
      <c r="I80" s="21">
        <f t="shared" si="18"/>
        <v>0</v>
      </c>
      <c r="J80" s="21">
        <f t="shared" si="18"/>
        <v>0</v>
      </c>
      <c r="K80" s="21">
        <f t="shared" si="18"/>
        <v>0</v>
      </c>
      <c r="L80" s="21">
        <f t="shared" si="18"/>
        <v>0</v>
      </c>
      <c r="M80" s="21">
        <f t="shared" si="18"/>
        <v>0</v>
      </c>
      <c r="N80" s="21">
        <f t="shared" si="18"/>
        <v>0</v>
      </c>
      <c r="O80" s="21">
        <f t="shared" si="18"/>
        <v>0</v>
      </c>
      <c r="P80" s="21">
        <f t="shared" si="18"/>
        <v>0</v>
      </c>
    </row>
    <row r="81" spans="1:18" ht="12.6" customHeight="1" x14ac:dyDescent="0.2">
      <c r="A81" s="24" t="s">
        <v>93</v>
      </c>
      <c r="B81" s="23">
        <f>IFERROR(VLOOKUP(#REF!,[1]SIGEF!#REF!,15,0),0)</f>
        <v>0</v>
      </c>
      <c r="C81" s="23">
        <f>IFERROR(VLOOKUP(#REF!,[1]SIGEF!#REF!,15,0),0)</f>
        <v>0</v>
      </c>
      <c r="D81" s="23">
        <f>IFERROR(VLOOKUP(#REF!,[1]SIGEF!#REF!,15,0),0)</f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f>D81+E81+F81+G81+H81+I81+J81+K81+L81+M81+N81+O81</f>
        <v>0</v>
      </c>
    </row>
    <row r="82" spans="1:18" ht="12.6" customHeight="1" x14ac:dyDescent="0.2">
      <c r="A82" s="24" t="s">
        <v>94</v>
      </c>
      <c r="B82" s="32">
        <f>IFERROR(VLOOKUP(#REF!,[1]SIGEF!#REF!,15,0),0)</f>
        <v>0</v>
      </c>
      <c r="C82" s="32">
        <f>IFERROR(VLOOKUP(#REF!,[1]SIGEF!#REF!,15,0),0)</f>
        <v>0</v>
      </c>
      <c r="D82" s="32">
        <f>IFERROR(VLOOKUP(#REF!,[1]SIGEF!#REF!,15,0),0)</f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f>D82+E82+F82+G82+H82+I82+J82+K82+L82+M82+N82+O82</f>
        <v>0</v>
      </c>
    </row>
    <row r="83" spans="1:18" x14ac:dyDescent="0.2">
      <c r="A83" s="30" t="s">
        <v>95</v>
      </c>
      <c r="B83" s="33">
        <f t="shared" ref="B83:P83" si="19">+B84</f>
        <v>0</v>
      </c>
      <c r="C83" s="33">
        <f t="shared" si="19"/>
        <v>0</v>
      </c>
      <c r="D83" s="33">
        <f t="shared" si="19"/>
        <v>0</v>
      </c>
      <c r="E83" s="33">
        <f t="shared" si="19"/>
        <v>0</v>
      </c>
      <c r="F83" s="33">
        <f t="shared" si="19"/>
        <v>0</v>
      </c>
      <c r="G83" s="33">
        <f t="shared" si="19"/>
        <v>0</v>
      </c>
      <c r="H83" s="33">
        <f t="shared" si="19"/>
        <v>0</v>
      </c>
      <c r="I83" s="33">
        <f t="shared" si="19"/>
        <v>0</v>
      </c>
      <c r="J83" s="33">
        <f t="shared" si="19"/>
        <v>0</v>
      </c>
      <c r="K83" s="33">
        <f t="shared" si="19"/>
        <v>0</v>
      </c>
      <c r="L83" s="33">
        <f t="shared" si="19"/>
        <v>0</v>
      </c>
      <c r="M83" s="33">
        <f t="shared" si="19"/>
        <v>0</v>
      </c>
      <c r="N83" s="33">
        <f t="shared" si="19"/>
        <v>0</v>
      </c>
      <c r="O83" s="33">
        <f t="shared" si="19"/>
        <v>0</v>
      </c>
      <c r="P83" s="33">
        <f t="shared" si="19"/>
        <v>0</v>
      </c>
    </row>
    <row r="84" spans="1:18" x14ac:dyDescent="0.2">
      <c r="A84" s="24" t="s">
        <v>96</v>
      </c>
      <c r="B84" s="32">
        <f>IFERROR(VLOOKUP(#REF!,[1]SIGEF!#REF!,15,0),0)</f>
        <v>0</v>
      </c>
      <c r="C84" s="32">
        <f>IFERROR(VLOOKUP(#REF!,[1]SIGEF!#REF!,15,0),0)</f>
        <v>0</v>
      </c>
      <c r="D84" s="32">
        <f>IFERROR(VLOOKUP(#REF!,[1]SIGEF!#REF!,15,0),0)</f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f>D84+E84+F84+G84+H84+I84+J84+K84+L84+M84+N84+O84</f>
        <v>0</v>
      </c>
    </row>
    <row r="85" spans="1:18" x14ac:dyDescent="0.2">
      <c r="A85" s="34" t="s">
        <v>97</v>
      </c>
      <c r="B85" s="35">
        <f t="shared" ref="B85:O85" si="20">B12+B18+B28+B38+B47+B54+B64</f>
        <v>2769626890</v>
      </c>
      <c r="C85" s="35">
        <f t="shared" si="20"/>
        <v>2750540706.96</v>
      </c>
      <c r="D85" s="35">
        <f t="shared" si="20"/>
        <v>139993958.76999995</v>
      </c>
      <c r="E85" s="35">
        <f t="shared" si="20"/>
        <v>155197485.41</v>
      </c>
      <c r="F85" s="35">
        <f t="shared" si="20"/>
        <v>240282305.78999999</v>
      </c>
      <c r="G85" s="35">
        <f t="shared" si="20"/>
        <v>182427191.54999998</v>
      </c>
      <c r="H85" s="35">
        <f t="shared" si="20"/>
        <v>0</v>
      </c>
      <c r="I85" s="35">
        <f t="shared" si="20"/>
        <v>0</v>
      </c>
      <c r="J85" s="35">
        <f t="shared" si="20"/>
        <v>0</v>
      </c>
      <c r="K85" s="35">
        <f t="shared" si="20"/>
        <v>0</v>
      </c>
      <c r="L85" s="35">
        <f t="shared" si="20"/>
        <v>0</v>
      </c>
      <c r="M85" s="35">
        <f t="shared" si="20"/>
        <v>0</v>
      </c>
      <c r="N85" s="35">
        <f t="shared" si="20"/>
        <v>0</v>
      </c>
      <c r="O85" s="35">
        <f t="shared" si="20"/>
        <v>0</v>
      </c>
      <c r="P85" s="35">
        <f>P12+P18+P28+P38+P47+P54+P64</f>
        <v>717900941.51999998</v>
      </c>
      <c r="Q85" s="36"/>
      <c r="R85" s="37"/>
    </row>
    <row r="86" spans="1:18" x14ac:dyDescent="0.2">
      <c r="A86" s="38" t="s">
        <v>98</v>
      </c>
      <c r="B86" s="39"/>
      <c r="C86" s="39"/>
      <c r="D86" s="40"/>
      <c r="E86" s="40"/>
      <c r="F86" s="40"/>
      <c r="G86" s="40"/>
      <c r="H86" s="40"/>
      <c r="I86" s="40"/>
      <c r="J86" s="40"/>
      <c r="K86" s="41"/>
      <c r="L86" s="41"/>
      <c r="M86" s="41"/>
      <c r="N86" s="42"/>
      <c r="O86" s="42"/>
      <c r="P86" s="42"/>
    </row>
    <row r="87" spans="1:18" ht="12" customHeight="1" x14ac:dyDescent="0.2">
      <c r="A87" s="43" t="s">
        <v>99</v>
      </c>
      <c r="B87" s="43"/>
      <c r="C87" s="43"/>
      <c r="D87" s="43"/>
      <c r="E87" s="43"/>
      <c r="F87" s="43"/>
      <c r="G87" s="43"/>
      <c r="H87" s="43"/>
      <c r="I87" s="43"/>
      <c r="J87" s="43"/>
      <c r="K87" s="42"/>
      <c r="L87" s="42"/>
      <c r="M87" s="42"/>
      <c r="N87" s="42"/>
      <c r="O87" s="42"/>
      <c r="P87" s="42"/>
    </row>
    <row r="88" spans="1:18" ht="14.25" customHeight="1" x14ac:dyDescent="0.2">
      <c r="A88" s="44" t="s">
        <v>100</v>
      </c>
      <c r="B88" s="44"/>
      <c r="C88" s="44"/>
      <c r="D88" s="44"/>
      <c r="E88" s="44"/>
      <c r="F88" s="44"/>
      <c r="G88" s="44"/>
      <c r="H88" s="44"/>
      <c r="I88" s="44"/>
      <c r="J88" s="44"/>
      <c r="K88" s="42"/>
      <c r="L88" s="42"/>
      <c r="M88" s="42"/>
      <c r="N88" s="42"/>
      <c r="O88" s="42"/>
      <c r="P88" s="42"/>
    </row>
    <row r="89" spans="1:18" ht="27" customHeight="1" x14ac:dyDescent="0.2">
      <c r="A89" s="43" t="s">
        <v>101</v>
      </c>
      <c r="B89" s="43"/>
      <c r="C89" s="43"/>
      <c r="D89" s="43"/>
      <c r="E89" s="43"/>
      <c r="F89" s="43"/>
      <c r="G89" s="43"/>
      <c r="H89" s="43"/>
      <c r="I89" s="43"/>
      <c r="J89" s="43"/>
      <c r="K89" s="42"/>
      <c r="L89" s="42"/>
      <c r="M89" s="42"/>
      <c r="N89" s="42"/>
      <c r="O89" s="42"/>
      <c r="P89" s="42"/>
    </row>
    <row r="90" spans="1:18" ht="42" customHeight="1" x14ac:dyDescent="0.2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47"/>
      <c r="L90" s="47"/>
      <c r="M90" s="47"/>
      <c r="N90" s="48"/>
      <c r="O90" s="48"/>
      <c r="P90" s="49"/>
    </row>
    <row r="91" spans="1:18" s="29" customFormat="1" ht="15" x14ac:dyDescent="0.2">
      <c r="A91" s="50" t="s">
        <v>102</v>
      </c>
      <c r="N91" s="51" t="s">
        <v>103</v>
      </c>
      <c r="O91" s="51"/>
      <c r="P91" s="51"/>
    </row>
    <row r="92" spans="1:18" s="54" customFormat="1" ht="15" x14ac:dyDescent="0.2">
      <c r="A92" s="52" t="s">
        <v>104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3" t="s">
        <v>105</v>
      </c>
      <c r="O92" s="53"/>
      <c r="P92" s="53"/>
    </row>
    <row r="93" spans="1:18" ht="15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2"/>
    </row>
    <row r="94" spans="1:18" x14ac:dyDescent="0.2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</row>
    <row r="95" spans="1:18" x14ac:dyDescent="0.2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</row>
    <row r="96" spans="1:18" x14ac:dyDescent="0.2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</row>
    <row r="97" spans="1:16" x14ac:dyDescent="0.2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</row>
    <row r="98" spans="1:16" x14ac:dyDescent="0.2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</row>
    <row r="99" spans="1:16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</row>
    <row r="100" spans="1:16" x14ac:dyDescent="0.2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</row>
    <row r="101" spans="1:16" x14ac:dyDescent="0.2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</row>
    <row r="102" spans="1:16" x14ac:dyDescent="0.2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</row>
  </sheetData>
  <mergeCells count="15">
    <mergeCell ref="A89:J89"/>
    <mergeCell ref="N91:P91"/>
    <mergeCell ref="N92:P92"/>
    <mergeCell ref="A9:A10"/>
    <mergeCell ref="B9:B10"/>
    <mergeCell ref="C9:C10"/>
    <mergeCell ref="D9:P9"/>
    <mergeCell ref="A87:J87"/>
    <mergeCell ref="A88:J88"/>
    <mergeCell ref="A3:P3"/>
    <mergeCell ref="A4:P4"/>
    <mergeCell ref="A5:P5"/>
    <mergeCell ref="A6:P6"/>
    <mergeCell ref="A7:P7"/>
    <mergeCell ref="A8:P8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0001</vt:lpstr>
      <vt:lpstr>'0001'!Área_de_impresión</vt:lpstr>
      <vt:lpstr>'0001'!Títulos_a_imprimir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2025-05-02T19:47:39Z</dcterms:created>
  <dcterms:modified xsi:type="dcterms:W3CDTF">2025-05-02T19:48:04Z</dcterms:modified>
</cp:coreProperties>
</file>