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Marzo\Presupuesto\"/>
    </mc:Choice>
  </mc:AlternateContent>
  <xr:revisionPtr revIDLastSave="0" documentId="8_{16DFFE67-41A5-4970-B9C5-B7107BC31CC8}" xr6:coauthVersionLast="47" xr6:coauthVersionMax="47" xr10:uidLastSave="{00000000-0000-0000-0000-000000000000}"/>
  <bookViews>
    <workbookView xWindow="-120" yWindow="-120" windowWidth="20730" windowHeight="11160" xr2:uid="{031E6926-1D5B-4CCF-8B41-47EEBCF6C14B}"/>
  </bookViews>
  <sheets>
    <sheet name="0001" sheetId="1" r:id="rId1"/>
  </sheets>
  <externalReferences>
    <externalReference r:id="rId2"/>
  </externalReferences>
  <definedNames>
    <definedName name="_xlnm.Print_Area" localSheetId="0">'0001'!$A$1:$P$92</definedName>
    <definedName name="_xlnm.Print_Titles" localSheetId="0">'0001'!$1:$10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3" i="1"/>
  <c r="P14" i="1"/>
  <c r="P15" i="1"/>
  <c r="P16" i="1"/>
  <c r="P12" i="1" s="1"/>
  <c r="P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9" i="1"/>
  <c r="P20" i="1"/>
  <c r="P21" i="1"/>
  <c r="P22" i="1"/>
  <c r="P18" i="1" s="1"/>
  <c r="P23" i="1"/>
  <c r="P24" i="1"/>
  <c r="P25" i="1"/>
  <c r="P26" i="1"/>
  <c r="P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9" i="1"/>
  <c r="P30" i="1"/>
  <c r="P31" i="1"/>
  <c r="P32" i="1"/>
  <c r="P28" i="1" s="1"/>
  <c r="P33" i="1"/>
  <c r="P34" i="1"/>
  <c r="P35" i="1"/>
  <c r="P36" i="1"/>
  <c r="P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9" i="1"/>
  <c r="P40" i="1"/>
  <c r="P41" i="1"/>
  <c r="P42" i="1"/>
  <c r="P38" i="1" s="1"/>
  <c r="P43" i="1"/>
  <c r="P44" i="1"/>
  <c r="P45" i="1"/>
  <c r="P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8" i="1"/>
  <c r="P47" i="1" s="1"/>
  <c r="P49" i="1"/>
  <c r="P50" i="1"/>
  <c r="P51" i="1"/>
  <c r="P52" i="1"/>
  <c r="P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5" i="1"/>
  <c r="P56" i="1"/>
  <c r="P57" i="1"/>
  <c r="P58" i="1"/>
  <c r="P54" i="1" s="1"/>
  <c r="P59" i="1"/>
  <c r="P60" i="1"/>
  <c r="P61" i="1"/>
  <c r="P62" i="1"/>
  <c r="P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5" i="1"/>
  <c r="P66" i="1"/>
  <c r="P67" i="1"/>
  <c r="P68" i="1"/>
  <c r="P64" i="1" s="1"/>
  <c r="E69" i="1"/>
  <c r="F69" i="1"/>
  <c r="G69" i="1"/>
  <c r="H69" i="1"/>
  <c r="I69" i="1"/>
  <c r="J69" i="1"/>
  <c r="K69" i="1"/>
  <c r="L69" i="1"/>
  <c r="M69" i="1"/>
  <c r="N69" i="1"/>
  <c r="O69" i="1"/>
  <c r="B70" i="1"/>
  <c r="B69" i="1" s="1"/>
  <c r="C70" i="1"/>
  <c r="C69" i="1" s="1"/>
  <c r="D70" i="1"/>
  <c r="D69" i="1" s="1"/>
  <c r="B71" i="1"/>
  <c r="C71" i="1"/>
  <c r="D71" i="1"/>
  <c r="P71" i="1" s="1"/>
  <c r="D72" i="1"/>
  <c r="E72" i="1"/>
  <c r="F72" i="1"/>
  <c r="G72" i="1"/>
  <c r="H72" i="1"/>
  <c r="I72" i="1"/>
  <c r="J72" i="1"/>
  <c r="K72" i="1"/>
  <c r="L72" i="1"/>
  <c r="M72" i="1"/>
  <c r="N72" i="1"/>
  <c r="O72" i="1"/>
  <c r="B73" i="1"/>
  <c r="B72" i="1" s="1"/>
  <c r="C73" i="1"/>
  <c r="C72" i="1" s="1"/>
  <c r="D73" i="1"/>
  <c r="P73" i="1"/>
  <c r="P72" i="1" s="1"/>
  <c r="B74" i="1"/>
  <c r="C74" i="1"/>
  <c r="D74" i="1"/>
  <c r="P74" i="1"/>
  <c r="B75" i="1"/>
  <c r="C75" i="1"/>
  <c r="D75" i="1"/>
  <c r="P75" i="1"/>
  <c r="G76" i="1"/>
  <c r="K76" i="1"/>
  <c r="O76" i="1"/>
  <c r="B77" i="1"/>
  <c r="C77" i="1"/>
  <c r="D77" i="1"/>
  <c r="D76" i="1" s="1"/>
  <c r="E77" i="1"/>
  <c r="F77" i="1"/>
  <c r="G77" i="1"/>
  <c r="H77" i="1"/>
  <c r="H76" i="1" s="1"/>
  <c r="I77" i="1"/>
  <c r="J77" i="1"/>
  <c r="K77" i="1"/>
  <c r="L77" i="1"/>
  <c r="L76" i="1" s="1"/>
  <c r="M77" i="1"/>
  <c r="N77" i="1"/>
  <c r="O77" i="1"/>
  <c r="B78" i="1"/>
  <c r="C78" i="1"/>
  <c r="D78" i="1"/>
  <c r="P78" i="1"/>
  <c r="P77" i="1" s="1"/>
  <c r="B79" i="1"/>
  <c r="C79" i="1"/>
  <c r="D79" i="1"/>
  <c r="P79" i="1"/>
  <c r="C80" i="1"/>
  <c r="D80" i="1"/>
  <c r="E80" i="1"/>
  <c r="E76" i="1" s="1"/>
  <c r="F80" i="1"/>
  <c r="G80" i="1"/>
  <c r="H80" i="1"/>
  <c r="I80" i="1"/>
  <c r="I76" i="1" s="1"/>
  <c r="J80" i="1"/>
  <c r="K80" i="1"/>
  <c r="L80" i="1"/>
  <c r="M80" i="1"/>
  <c r="M76" i="1" s="1"/>
  <c r="N80" i="1"/>
  <c r="O80" i="1"/>
  <c r="B81" i="1"/>
  <c r="B80" i="1" s="1"/>
  <c r="B76" i="1" s="1"/>
  <c r="C81" i="1"/>
  <c r="D81" i="1"/>
  <c r="P81" i="1"/>
  <c r="P80" i="1" s="1"/>
  <c r="B82" i="1"/>
  <c r="C82" i="1"/>
  <c r="D82" i="1"/>
  <c r="P82" i="1"/>
  <c r="B83" i="1"/>
  <c r="D83" i="1"/>
  <c r="E83" i="1"/>
  <c r="F83" i="1"/>
  <c r="F76" i="1" s="1"/>
  <c r="G83" i="1"/>
  <c r="H83" i="1"/>
  <c r="I83" i="1"/>
  <c r="J83" i="1"/>
  <c r="J76" i="1" s="1"/>
  <c r="K83" i="1"/>
  <c r="L83" i="1"/>
  <c r="M83" i="1"/>
  <c r="N83" i="1"/>
  <c r="N76" i="1" s="1"/>
  <c r="O83" i="1"/>
  <c r="B84" i="1"/>
  <c r="C84" i="1"/>
  <c r="C83" i="1" s="1"/>
  <c r="C76" i="1" s="1"/>
  <c r="D84" i="1"/>
  <c r="P84" i="1"/>
  <c r="P83" i="1" s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76" i="1" l="1"/>
  <c r="P85" i="1"/>
  <c r="P70" i="1"/>
  <c r="P69" i="1" s="1"/>
</calcChain>
</file>

<file path=xl/sharedStrings.xml><?xml version="1.0" encoding="utf-8"?>
<sst xmlns="http://schemas.openxmlformats.org/spreadsheetml/2006/main" count="106" uniqueCount="106">
  <si>
    <t>DIRECTORA FINANCIERA</t>
  </si>
  <si>
    <t xml:space="preserve">ENCDA. DEPTO. DE PRESUPUESTO </t>
  </si>
  <si>
    <t>ANA V. ADAMES LANTIGUA</t>
  </si>
  <si>
    <t>JUANA VILLAR GUERRERO</t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</si>
  <si>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</si>
  <si>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</si>
  <si>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</si>
  <si>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8"/>
        <color theme="1"/>
        <rFont val="Calibri"/>
        <family val="2"/>
        <scheme val="minor"/>
      </rPr>
      <t xml:space="preserve">FUENTE </t>
    </r>
    <r>
      <rPr>
        <sz val="8"/>
        <color theme="1"/>
        <rFont val="Calibri"/>
        <family val="2"/>
        <scheme val="minor"/>
      </rPr>
      <t>: Sistema Integrado de Gestión Financiera  (SIGEF)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</si>
  <si>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</si>
  <si>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</si>
  <si>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</si>
  <si>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</si>
  <si>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</si>
  <si>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</si>
  <si>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</si>
  <si>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</si>
  <si>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</si>
  <si>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</si>
  <si>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</si>
  <si>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</si>
  <si>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</si>
  <si>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</si>
  <si>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</si>
  <si>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</si>
  <si>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</si>
  <si>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</si>
  <si>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</si>
  <si>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</si>
  <si>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</si>
  <si>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</si>
  <si>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</si>
  <si>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</si>
  <si>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</si>
  <si>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</si>
  <si>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</si>
  <si>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</si>
  <si>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</si>
  <si>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</si>
  <si>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</si>
  <si>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</si>
  <si>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</si>
  <si>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</si>
  <si>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</si>
  <si>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</si>
  <si>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</si>
  <si>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</si>
  <si>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</si>
  <si>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</si>
  <si>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</si>
  <si>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</si>
  <si>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</si>
  <si>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</si>
  <si>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</si>
  <si>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</si>
  <si>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</si>
  <si>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</si>
  <si>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</si>
  <si>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</si>
  <si>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</si>
  <si>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</si>
  <si>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</si>
  <si>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</si>
  <si>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</si>
  <si>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</si>
  <si>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</si>
  <si>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</si>
  <si>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</si>
  <si>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</si>
  <si>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</si>
  <si>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</si>
  <si>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</si>
  <si>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</si>
  <si>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</si>
  <si>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</si>
  <si>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</si>
  <si>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</si>
  <si>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</si>
  <si>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</si>
  <si>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</si>
  <si>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</si>
  <si>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</si>
  <si>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</si>
  <si>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</si>
  <si>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</si>
  <si>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</si>
  <si>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</si>
  <si>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</si>
  <si>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</si>
  <si>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</si>
  <si>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</si>
  <si>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</si>
  <si>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</si>
  <si>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</si>
  <si>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</si>
  <si>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</si>
  <si>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</si>
  <si>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</si>
  <si>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</si>
  <si>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</si>
  <si>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</si>
  <si>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 xml:space="preserve">Unidad Ejecutora 0001 </t>
  </si>
  <si>
    <t>En RD$535,473,749.97</t>
  </si>
  <si>
    <t xml:space="preserve">Ejecución de Gastos y Aplicaciones financieras </t>
  </si>
  <si>
    <t>Año 2025</t>
  </si>
  <si>
    <t xml:space="preserve"> DIRECCION FINANCIERA / DEPARTAMENTO DE PRESUPUESTO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</si>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</sst>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??_);_(@_)"/>
    <numFmt numFmtId="165" formatCode="_-* #,##0.00_-;\-* #,##0.00_-;_-* &quot;-&quot;??_-;_-@_-"/>
  </numFmts>
  <fonts count="16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6"/>
      <name val="Calibri"/>
      <family val="2"/>
      <scheme val="minor"/>
    </font>
    <font>
      <b/>
      <sz val="6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40" fontId="0" fillId="0" borderId="0" xfId="0" applyNumberFormat="1" applyAlignment="1">
      <alignment vertical="center"/>
    </xf>
    <xf numFmtId="4" fontId="10" fillId="2" borderId="3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11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4" fontId="12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164" fontId="12" fillId="0" borderId="4" xfId="0" applyNumberFormat="1" applyFont="1" applyBorder="1" applyAlignment="1">
      <alignment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165" fontId="10" fillId="2" borderId="8" xfId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165" fontId="10" fillId="2" borderId="6" xfId="1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 readingOrder="1"/>
    </xf>
    <xf numFmtId="0" fontId="13" fillId="4" borderId="12" xfId="0" applyFont="1" applyFill="1" applyBorder="1" applyAlignment="1">
      <alignment horizontal="center" vertical="center" wrapText="1" readingOrder="1"/>
    </xf>
    <xf numFmtId="0" fontId="14" fillId="4" borderId="0" xfId="0" applyFont="1" applyFill="1" applyAlignment="1">
      <alignment horizontal="center" vertical="center" wrapText="1" readingOrder="1"/>
    </xf>
    <xf numFmtId="0" fontId="15" fillId="4" borderId="0" xfId="0" applyFont="1" applyFill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 wrapText="1" readingOrder="1"/>
    </xf>
    <xf numFmtId="0" fontId="0" fillId="4" borderId="0" xfId="0" applyFill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646985</xdr:colOff>
      <xdr:row>0</xdr:row>
      <xdr:rowOff>48357</xdr:rowOff>
    </xdr:from>
    <xdr:ext cx="1220445" cy="666313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6D10A5D7-C106-48B5-A613-50714BC9FF3D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4985" y="48357"/>
          <a:ext cx="1220445" cy="66631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isteriodeculturado-my.sharepoint.com/Users/rgerman/AppData/Local/Microsoft/Windows/INetCache/Content.Outlook/6HW7TJN7/Ejecucion%20mensual%20Enero%20hasta%20Agsoto%202022%20UE0001.%20version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F"/>
      <sheetName val="Ejecucion mensual"/>
      <sheetName val="EJECUCION"/>
      <sheetName val="PRESUPUESTO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B7BF4-9B30-4190-AFD0-102CD0621062}">
  <sheetPr>
    <tabColor theme="8" tint="0.39997558519241921"/>
  </sheetPr>
  <dimension ref="A1:R102"/>
  <sheetViews>
    <sheetView showGridLines="0" tabSelected="1" topLeftCell="A7" zoomScale="175" zoomScaleNormal="175" workbookViewId="0">
      <selection activeCell="A5" sqref="A5:P5"/>
    </sheetView>
  </sheetViews>
  <sheetFormatPr baseColWidth="10" defaultColWidth="13.33203125" defaultRowHeight="12.75" x14ac:dyDescent="0.2"/>
  <cols>
    <col min="1" max="1" width="50.1640625" style="1" customWidth="1"/>
    <col min="2" max="2" width="12" style="1" customWidth="1"/>
    <col min="3" max="3" width="13.1640625" style="1" customWidth="1"/>
    <col min="4" max="4" width="9.83203125" style="1" customWidth="1"/>
    <col min="5" max="5" width="9.6640625" style="1" customWidth="1"/>
    <col min="6" max="6" width="9.83203125" style="1" customWidth="1"/>
    <col min="7" max="7" width="11.5" style="1" customWidth="1"/>
    <col min="8" max="8" width="10.83203125" style="1" customWidth="1"/>
    <col min="9" max="9" width="10.33203125" style="1" customWidth="1"/>
    <col min="10" max="10" width="10.5" style="1" customWidth="1"/>
    <col min="11" max="11" width="11.1640625" style="1" customWidth="1"/>
    <col min="12" max="12" width="10.5" style="1" customWidth="1"/>
    <col min="13" max="13" width="9.6640625" style="1" customWidth="1"/>
    <col min="14" max="14" width="9.83203125" style="1" customWidth="1"/>
    <col min="15" max="15" width="9.1640625" style="1" customWidth="1"/>
    <col min="16" max="16" width="11.1640625" style="1" customWidth="1"/>
    <col min="17" max="16384" width="13.33203125" style="1"/>
  </cols>
  <sheetData>
    <row r="1" spans="1:17" ht="39" customHeight="1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7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7" ht="20.45" customHeight="1" x14ac:dyDescent="0.2">
      <c r="A3" s="52" t="s">
        <v>105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7" ht="13.15" customHeight="1" x14ac:dyDescent="0.2">
      <c r="A4" s="48" t="s">
        <v>104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7" ht="13.15" customHeight="1" x14ac:dyDescent="0.2">
      <c r="A5" s="51" t="s">
        <v>103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7" ht="15.75" customHeight="1" x14ac:dyDescent="0.2">
      <c r="A6" s="48" t="s">
        <v>102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7" ht="15.75" customHeight="1" x14ac:dyDescent="0.2">
      <c r="A7" s="49" t="s">
        <v>101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7" ht="15.75" x14ac:dyDescent="0.2">
      <c r="A8" s="48" t="s">
        <v>100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17" ht="25.5" customHeight="1" x14ac:dyDescent="0.2">
      <c r="A9" s="42" t="s">
        <v>99</v>
      </c>
      <c r="B9" s="46" t="s">
        <v>98</v>
      </c>
      <c r="C9" s="46" t="s">
        <v>97</v>
      </c>
      <c r="D9" s="45" t="s">
        <v>96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3"/>
    </row>
    <row r="10" spans="1:17" x14ac:dyDescent="0.2">
      <c r="A10" s="42"/>
      <c r="B10" s="41"/>
      <c r="C10" s="41"/>
      <c r="D10" s="39" t="s">
        <v>95</v>
      </c>
      <c r="E10" s="39" t="s">
        <v>94</v>
      </c>
      <c r="F10" s="39" t="s">
        <v>93</v>
      </c>
      <c r="G10" s="39" t="s">
        <v>92</v>
      </c>
      <c r="H10" s="40" t="s">
        <v>91</v>
      </c>
      <c r="I10" s="39" t="s">
        <v>90</v>
      </c>
      <c r="J10" s="40" t="s">
        <v>89</v>
      </c>
      <c r="K10" s="39" t="s">
        <v>88</v>
      </c>
      <c r="L10" s="39" t="s">
        <v>87</v>
      </c>
      <c r="M10" s="39" t="s">
        <v>86</v>
      </c>
      <c r="N10" s="39" t="s">
        <v>85</v>
      </c>
      <c r="O10" s="40" t="s">
        <v>84</v>
      </c>
      <c r="P10" s="39" t="s">
        <v>83</v>
      </c>
    </row>
    <row r="11" spans="1:17" x14ac:dyDescent="0.2">
      <c r="A11" s="32" t="s">
        <v>82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7" x14ac:dyDescent="0.2">
      <c r="A12" s="30" t="s">
        <v>81</v>
      </c>
      <c r="B12" s="29">
        <f>B13+B14+B17+B15+B16</f>
        <v>1048367836</v>
      </c>
      <c r="C12" s="29">
        <f>C13+C14+C17+C15+C16</f>
        <v>1054644675</v>
      </c>
      <c r="D12" s="29">
        <f>D13+D14+D17+D15+D16</f>
        <v>66701214.709999993</v>
      </c>
      <c r="E12" s="29">
        <f>E13+E14+E17+E15+E16</f>
        <v>70385514.75</v>
      </c>
      <c r="F12" s="29">
        <f>F13+F14+F17+F15+F16</f>
        <v>74623818.069999993</v>
      </c>
      <c r="G12" s="29">
        <f>G13+G14+G17+G15+G16</f>
        <v>0</v>
      </c>
      <c r="H12" s="29">
        <f>H13+H14+H17+H15+H16</f>
        <v>0</v>
      </c>
      <c r="I12" s="29">
        <f>I13+I14+I17+I15+I16</f>
        <v>0</v>
      </c>
      <c r="J12" s="29">
        <f>J13+J14+J17+J15+J16</f>
        <v>0</v>
      </c>
      <c r="K12" s="29">
        <f>K13+K14+K17+K15+K16</f>
        <v>0</v>
      </c>
      <c r="L12" s="29">
        <f>L13+L14+L17+L15+L16</f>
        <v>0</v>
      </c>
      <c r="M12" s="29">
        <f>M13+M14+M17+M15+M16</f>
        <v>0</v>
      </c>
      <c r="N12" s="29">
        <f>N13+N14+N17+N15+N16</f>
        <v>0</v>
      </c>
      <c r="O12" s="29">
        <f>O13+O14+O17+O15+O16</f>
        <v>0</v>
      </c>
      <c r="P12" s="29">
        <f>P13+P14+P17+P15+P16</f>
        <v>211710547.52999997</v>
      </c>
    </row>
    <row r="13" spans="1:17" x14ac:dyDescent="0.2">
      <c r="A13" s="33" t="s">
        <v>80</v>
      </c>
      <c r="B13" s="28">
        <v>748863590</v>
      </c>
      <c r="C13" s="28">
        <v>771014097</v>
      </c>
      <c r="D13" s="28">
        <v>55734068.159999996</v>
      </c>
      <c r="E13" s="28">
        <v>59140234.689999998</v>
      </c>
      <c r="F13" s="28">
        <v>63070183.949999996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f>D13+E13+F13+G13+H13+I13+J13+K13+L13+M13+N13+O13</f>
        <v>177944486.79999998</v>
      </c>
    </row>
    <row r="14" spans="1:17" x14ac:dyDescent="0.2">
      <c r="A14" s="33" t="s">
        <v>79</v>
      </c>
      <c r="B14" s="28">
        <v>156142090</v>
      </c>
      <c r="C14" s="28">
        <v>160892090</v>
      </c>
      <c r="D14" s="28">
        <v>2549000</v>
      </c>
      <c r="E14" s="28">
        <v>2693600.67</v>
      </c>
      <c r="F14" s="28">
        <v>2736361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f>D14+E14+F14+G14+H14+I14+J14+K14+L14+M14+N14+O14</f>
        <v>7978961.6699999999</v>
      </c>
    </row>
    <row r="15" spans="1:17" x14ac:dyDescent="0.2">
      <c r="A15" s="25" t="s">
        <v>78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f>D15+E15+F15+G15+H15+I15+J15+K15+L15+M15+N15+O15</f>
        <v>0</v>
      </c>
      <c r="Q15" s="37"/>
    </row>
    <row r="16" spans="1:17" x14ac:dyDescent="0.2">
      <c r="A16" s="25" t="s">
        <v>77</v>
      </c>
      <c r="B16" s="28">
        <v>46841071</v>
      </c>
      <c r="C16" s="28">
        <v>17300358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f>D16+E16+F16+G16+H16+I16+J16+K16+L16+M16+N16+O16</f>
        <v>0</v>
      </c>
    </row>
    <row r="17" spans="1:16" x14ac:dyDescent="0.2">
      <c r="A17" s="25" t="s">
        <v>76</v>
      </c>
      <c r="B17" s="28">
        <v>96521085</v>
      </c>
      <c r="C17" s="28">
        <v>105438130</v>
      </c>
      <c r="D17" s="28">
        <v>8418146.5499999989</v>
      </c>
      <c r="E17" s="28">
        <v>8551679.3900000006</v>
      </c>
      <c r="F17" s="28">
        <v>8817273.120000001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f>D17+E17+F17+G17+H17+I17+J17+K17+L17+M17+N17+O17</f>
        <v>25787099.059999999</v>
      </c>
    </row>
    <row r="18" spans="1:16" x14ac:dyDescent="0.2">
      <c r="A18" s="30" t="s">
        <v>75</v>
      </c>
      <c r="B18" s="29">
        <f>B19+B20+B21+B22+B23+B24+B25+B26+B27</f>
        <v>432902880</v>
      </c>
      <c r="C18" s="29">
        <f>C19+C20+C21+C22+C23+C24+C25+C26+C27</f>
        <v>391326361</v>
      </c>
      <c r="D18" s="29">
        <f>D19+D20+D21+D22+D23+D24+D25+D26+D27</f>
        <v>10124558.140000001</v>
      </c>
      <c r="E18" s="29">
        <f>E19+E20+E21+E22+E23+E24+E25+E26+E27</f>
        <v>10014594.459999999</v>
      </c>
      <c r="F18" s="29">
        <f>F19+F20+F21+F22+F23+F24+F25+F26+F27</f>
        <v>11430317.23</v>
      </c>
      <c r="G18" s="29">
        <f>G19+G20+G21+G22+G23+G24+G25+G26+G27</f>
        <v>0</v>
      </c>
      <c r="H18" s="29">
        <f>H19+H20+H21+H22+H23+H24+H25+H26+H27</f>
        <v>0</v>
      </c>
      <c r="I18" s="29">
        <f>I19+I20+I21+I22+I23+I24+I25+I26+I27</f>
        <v>0</v>
      </c>
      <c r="J18" s="29">
        <f>J19+J20+J21+J22+J23+J24+J25+J26+J27</f>
        <v>0</v>
      </c>
      <c r="K18" s="29">
        <f>K19+K20+K21+K22+K23+K24+K25+K26+K27</f>
        <v>0</v>
      </c>
      <c r="L18" s="29">
        <f>L19+L20+L21+L22+L23+L24+L25+L26+L27</f>
        <v>0</v>
      </c>
      <c r="M18" s="29">
        <f>M19+M20+M21+M22+M23+M24+M25+M26+M27</f>
        <v>0</v>
      </c>
      <c r="N18" s="29">
        <f>N19+N20+N21+N22+N23+N24+N25+N26+N27</f>
        <v>0</v>
      </c>
      <c r="O18" s="29">
        <f>O19+O20+O21+O22+O23+O24+O25+O26+O27</f>
        <v>0</v>
      </c>
      <c r="P18" s="29">
        <f>P19+P20+P21+P22+P23+P24+P25+P26+P27</f>
        <v>31569469.829999998</v>
      </c>
    </row>
    <row r="19" spans="1:16" x14ac:dyDescent="0.2">
      <c r="A19" s="33" t="s">
        <v>74</v>
      </c>
      <c r="B19" s="28">
        <v>122490444</v>
      </c>
      <c r="C19" s="28">
        <v>116490444</v>
      </c>
      <c r="D19" s="28">
        <v>7494450.1600000001</v>
      </c>
      <c r="E19" s="28">
        <v>6509511.46</v>
      </c>
      <c r="F19" s="28">
        <v>6726201.29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f>D19+E19+F19+G19+H19+I19+J19+K19+L19+M19+N19+O19</f>
        <v>20730162.91</v>
      </c>
    </row>
    <row r="20" spans="1:16" x14ac:dyDescent="0.2">
      <c r="A20" s="25" t="s">
        <v>73</v>
      </c>
      <c r="B20" s="28">
        <v>23300000</v>
      </c>
      <c r="C20" s="28">
        <v>25800000</v>
      </c>
      <c r="D20" s="28">
        <v>0</v>
      </c>
      <c r="E20" s="28">
        <v>185138.04</v>
      </c>
      <c r="F20" s="28">
        <v>6127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f>D20+E20+F20+G20+H20+I20+J20+K20+L20+M20+N20+O20</f>
        <v>191265.04</v>
      </c>
    </row>
    <row r="21" spans="1:16" x14ac:dyDescent="0.2">
      <c r="A21" s="33" t="s">
        <v>72</v>
      </c>
      <c r="B21" s="28">
        <v>13000000</v>
      </c>
      <c r="C21" s="28">
        <v>7000000</v>
      </c>
      <c r="D21" s="28">
        <v>0</v>
      </c>
      <c r="E21" s="28">
        <v>73685</v>
      </c>
      <c r="F21" s="28">
        <v>212455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f>D21+E21+F21+G21+H21+I21+J21+K21+L21+M21+N21+O21</f>
        <v>286140</v>
      </c>
    </row>
    <row r="22" spans="1:16" x14ac:dyDescent="0.2">
      <c r="A22" s="33" t="s">
        <v>71</v>
      </c>
      <c r="B22" s="28">
        <v>6150000</v>
      </c>
      <c r="C22" s="28">
        <v>6150000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f>D22+E22+F22+G22+H22+I22+J22+K22+L22+M22+N22+O22</f>
        <v>0</v>
      </c>
    </row>
    <row r="23" spans="1:16" x14ac:dyDescent="0.2">
      <c r="A23" s="33" t="s">
        <v>70</v>
      </c>
      <c r="B23" s="28">
        <v>12310000</v>
      </c>
      <c r="C23" s="28">
        <v>24342918</v>
      </c>
      <c r="D23" s="28">
        <v>0</v>
      </c>
      <c r="E23" s="28">
        <v>425972.33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f>D23+E23+F23+G23+H23+I23+J23+K23+L23+M23+N23+O23</f>
        <v>425972.33</v>
      </c>
    </row>
    <row r="24" spans="1:16" x14ac:dyDescent="0.2">
      <c r="A24" s="33" t="s">
        <v>69</v>
      </c>
      <c r="B24" s="28">
        <v>20305727</v>
      </c>
      <c r="C24" s="28">
        <v>18828888</v>
      </c>
      <c r="D24" s="28">
        <v>911119.38</v>
      </c>
      <c r="E24" s="28">
        <v>137767.51999999999</v>
      </c>
      <c r="F24" s="28">
        <v>1848146.03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f>D24+E24+F24+G24+H24+I24+J24+K24+L24+M24+N24+O24</f>
        <v>2897032.9299999997</v>
      </c>
    </row>
    <row r="25" spans="1:16" ht="16.149999999999999" customHeight="1" x14ac:dyDescent="0.2">
      <c r="A25" s="25" t="s">
        <v>68</v>
      </c>
      <c r="B25" s="28">
        <v>56320000</v>
      </c>
      <c r="C25" s="28">
        <v>56220000</v>
      </c>
      <c r="D25" s="28">
        <v>0</v>
      </c>
      <c r="E25" s="28">
        <v>247825.35</v>
      </c>
      <c r="F25" s="28">
        <v>393636.31000000006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f>D25+E25+F25+G25+H25+I25+J25+K25+L25+M25+N25+O25</f>
        <v>641461.66</v>
      </c>
    </row>
    <row r="26" spans="1:16" ht="16.5" x14ac:dyDescent="0.2">
      <c r="A26" s="25" t="s">
        <v>67</v>
      </c>
      <c r="B26" s="28">
        <v>114226709</v>
      </c>
      <c r="C26" s="28">
        <v>92112402</v>
      </c>
      <c r="D26" s="28">
        <v>0</v>
      </c>
      <c r="E26" s="28">
        <v>287913.68</v>
      </c>
      <c r="F26" s="28">
        <v>336435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f>D26+E26+F26+G26+H26+I26+J26+K26+L26+M26+N26+O26</f>
        <v>624348.67999999993</v>
      </c>
    </row>
    <row r="27" spans="1:16" x14ac:dyDescent="0.2">
      <c r="A27" s="25" t="s">
        <v>66</v>
      </c>
      <c r="B27" s="28">
        <v>64800000</v>
      </c>
      <c r="C27" s="28">
        <v>44381709</v>
      </c>
      <c r="D27" s="28">
        <v>1718988.6</v>
      </c>
      <c r="E27" s="28">
        <v>2146781.0799999996</v>
      </c>
      <c r="F27" s="28">
        <v>1907316.6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f>D27+E27+F27+G27+H27+I27+J27+K27+L27+M27+N27+O27</f>
        <v>5773086.2799999993</v>
      </c>
    </row>
    <row r="28" spans="1:16" x14ac:dyDescent="0.2">
      <c r="A28" s="30" t="s">
        <v>65</v>
      </c>
      <c r="B28" s="29">
        <f>B37+B35+B34+B33+B32+B31+B30+B29+B36</f>
        <v>51537600</v>
      </c>
      <c r="C28" s="29">
        <f>C37+C35+C34+C33+C32+C31+C30+C29+C36</f>
        <v>49613455</v>
      </c>
      <c r="D28" s="29">
        <f>D37+D35+D34+D33+D32+D31+D30+D29+D36</f>
        <v>949000</v>
      </c>
      <c r="E28" s="29">
        <f>E37+E35+E34+E33+E32+E31+E30+E29+E36</f>
        <v>976679.1</v>
      </c>
      <c r="F28" s="29">
        <f>F37+F35+F34+F33+F32+F31+F30+F29+F36</f>
        <v>1197717.26</v>
      </c>
      <c r="G28" s="29">
        <f>G37+G35+G34+G33+G32+G31+G30+G29+G36</f>
        <v>0</v>
      </c>
      <c r="H28" s="29">
        <f>H37+H35+H34+H33+H32+H31+H30+H29+H36</f>
        <v>0</v>
      </c>
      <c r="I28" s="29">
        <f>I37+I35+I34+I33+I32+I31+I30+I29+I36</f>
        <v>0</v>
      </c>
      <c r="J28" s="29">
        <f>J37+J35+J34+J33+J32+J31+J30+J29+J36</f>
        <v>0</v>
      </c>
      <c r="K28" s="29">
        <f>K37+K35+K34+K33+K32+K31+K30+K29+K36</f>
        <v>0</v>
      </c>
      <c r="L28" s="29">
        <f>L37+L35+L34+L33+L32+L31+L30+L29+L36</f>
        <v>0</v>
      </c>
      <c r="M28" s="29">
        <f>M37+M35+M34+M33+M32+M31+M30+M29+M36</f>
        <v>0</v>
      </c>
      <c r="N28" s="29">
        <f>N37+N35+N34+N33+N32+N31+N30+N29+N36</f>
        <v>0</v>
      </c>
      <c r="O28" s="29">
        <f>O37+O35+O34+O33+O32+O31+O30+O29+O36</f>
        <v>0</v>
      </c>
      <c r="P28" s="29">
        <f>P37+P35+P34+P33+P32+P31+P30+P29+P36</f>
        <v>3123396.3600000003</v>
      </c>
    </row>
    <row r="29" spans="1:16" ht="10.9" customHeight="1" x14ac:dyDescent="0.2">
      <c r="A29" s="34" t="s">
        <v>64</v>
      </c>
      <c r="B29" s="28">
        <v>2010000</v>
      </c>
      <c r="C29" s="28">
        <v>2547407</v>
      </c>
      <c r="D29" s="28">
        <v>0</v>
      </c>
      <c r="E29" s="28">
        <v>71079.100000000006</v>
      </c>
      <c r="F29" s="28">
        <v>30975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f>D29+E29+F29+G29+H29+I29+J29+K29+L29+M29+N29+O29</f>
        <v>102054.1</v>
      </c>
    </row>
    <row r="30" spans="1:16" ht="10.9" customHeight="1" x14ac:dyDescent="0.2">
      <c r="A30" s="36" t="s">
        <v>63</v>
      </c>
      <c r="B30" s="28">
        <v>1400000</v>
      </c>
      <c r="C30" s="28">
        <v>1180000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f>D30+E30+F30+G30+H30+I30+J30+K30+L30+M30+N30+O30</f>
        <v>0</v>
      </c>
    </row>
    <row r="31" spans="1:16" ht="10.9" customHeight="1" x14ac:dyDescent="0.2">
      <c r="A31" s="34" t="s">
        <v>62</v>
      </c>
      <c r="B31" s="28">
        <v>3620000</v>
      </c>
      <c r="C31" s="28">
        <v>2820000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f>D31+E31+F31+G31+H31+I31+J31+K31+L31+M31+N31+O31</f>
        <v>0</v>
      </c>
    </row>
    <row r="32" spans="1:16" ht="10.9" customHeight="1" x14ac:dyDescent="0.2">
      <c r="A32" s="36" t="s">
        <v>61</v>
      </c>
      <c r="B32" s="28">
        <v>100000</v>
      </c>
      <c r="C32" s="28">
        <v>100000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f>D32+E32+F32+G32+H32+I32+J32+K32+L32+M32+N32+O32</f>
        <v>0</v>
      </c>
    </row>
    <row r="33" spans="1:16" ht="10.9" customHeight="1" x14ac:dyDescent="0.2">
      <c r="A33" s="34" t="s">
        <v>60</v>
      </c>
      <c r="B33" s="28">
        <v>950000</v>
      </c>
      <c r="C33" s="28">
        <v>750000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f>D33+E33+F33+G33+H33+I33+J33+K33+L33+M33+N33+O33</f>
        <v>0</v>
      </c>
    </row>
    <row r="34" spans="1:16" ht="10.9" customHeight="1" x14ac:dyDescent="0.2">
      <c r="A34" s="34" t="s">
        <v>59</v>
      </c>
      <c r="B34" s="28">
        <v>860000</v>
      </c>
      <c r="C34" s="28">
        <v>760000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f>D34+E34+F34+G34+H34+I34+J34+K34+L34+M34+N34+O34</f>
        <v>0</v>
      </c>
    </row>
    <row r="35" spans="1:16" ht="10.9" customHeight="1" x14ac:dyDescent="0.2">
      <c r="A35" s="34" t="s">
        <v>58</v>
      </c>
      <c r="B35" s="28">
        <v>29487600</v>
      </c>
      <c r="C35" s="28">
        <v>29487600</v>
      </c>
      <c r="D35" s="28">
        <v>949000</v>
      </c>
      <c r="E35" s="28">
        <v>905600</v>
      </c>
      <c r="F35" s="28">
        <v>970504.7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f>D35+E35+F35+G35+H35+I35+J35+K35+L35+M35+N35+O35</f>
        <v>2825104.7</v>
      </c>
    </row>
    <row r="36" spans="1:16" ht="10.9" customHeight="1" x14ac:dyDescent="0.2">
      <c r="A36" s="34" t="s">
        <v>57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f>D36+E36+F36+G36+H36+I36+J36+K36+L36+M36+N36+O36</f>
        <v>0</v>
      </c>
    </row>
    <row r="37" spans="1:16" ht="10.9" customHeight="1" x14ac:dyDescent="0.2">
      <c r="A37" s="36" t="s">
        <v>56</v>
      </c>
      <c r="B37" s="28">
        <v>13110000</v>
      </c>
      <c r="C37" s="28">
        <v>11968448</v>
      </c>
      <c r="D37" s="28">
        <v>0</v>
      </c>
      <c r="E37" s="28">
        <v>0</v>
      </c>
      <c r="F37" s="28">
        <v>196237.56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f>D37+E37+F37+G37+H37+I37+J37+K37+L37+M37+N37+O37</f>
        <v>196237.56</v>
      </c>
    </row>
    <row r="38" spans="1:16" ht="9.6" customHeight="1" x14ac:dyDescent="0.2">
      <c r="A38" s="35" t="s">
        <v>55</v>
      </c>
      <c r="B38" s="29">
        <f>B39+B40+B42+B44+B45+B46+B41+B43</f>
        <v>1171210324</v>
      </c>
      <c r="C38" s="29">
        <f>C39+C40+C42+C44+C45+C46+C41+C43</f>
        <v>1187234149</v>
      </c>
      <c r="D38" s="29">
        <f>D39+D40+D42+D44+D45+D46+D41+D43</f>
        <v>60357670.049999997</v>
      </c>
      <c r="E38" s="29">
        <f>E39+E40+E42+E44+E45+E46+E41+E43</f>
        <v>72154030.430000007</v>
      </c>
      <c r="F38" s="29">
        <f>F39+F40+F42+F44+F45+F46+F41+F43</f>
        <v>151363786.56</v>
      </c>
      <c r="G38" s="29">
        <f>G39+G40+G42+G44+G45+G46+G41+G43</f>
        <v>0</v>
      </c>
      <c r="H38" s="29">
        <f>H39+H40+H42+H44+H45+H46+H41+H43</f>
        <v>0</v>
      </c>
      <c r="I38" s="29">
        <f>I39+I40+I42+I44+I45+I46+I41+I43</f>
        <v>0</v>
      </c>
      <c r="J38" s="29">
        <f>J39+J40+J42+J44+J45+J46+J41+J43</f>
        <v>0</v>
      </c>
      <c r="K38" s="29">
        <f>K39+K40+K42+K44+K45+K46+K41+K43</f>
        <v>0</v>
      </c>
      <c r="L38" s="29">
        <f>L39+L40+L42+L44+L45+L46+L41+L43</f>
        <v>0</v>
      </c>
      <c r="M38" s="29">
        <f>M39+M40+M42+M44+M45+M46+M41+M43</f>
        <v>0</v>
      </c>
      <c r="N38" s="29">
        <f>N39+N40+N42+N44+N45+N46+N41+N43</f>
        <v>0</v>
      </c>
      <c r="O38" s="29">
        <f>O39+O40+O42+O44+O45+O46+O41+O43</f>
        <v>0</v>
      </c>
      <c r="P38" s="29">
        <f>P39+P40+P42+P44+P45+P46+P41+P43</f>
        <v>283875487.03999996</v>
      </c>
    </row>
    <row r="39" spans="1:16" x14ac:dyDescent="0.2">
      <c r="A39" s="34" t="s">
        <v>54</v>
      </c>
      <c r="B39" s="28">
        <v>184456250</v>
      </c>
      <c r="C39" s="28">
        <v>200480075</v>
      </c>
      <c r="D39" s="28">
        <v>0</v>
      </c>
      <c r="E39" s="28">
        <v>0</v>
      </c>
      <c r="F39" s="28">
        <v>34387339.5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f>D39+E39+F39+G39+H39+I39+J39+K39+L39+M39+N39+O39</f>
        <v>34387339.5</v>
      </c>
    </row>
    <row r="40" spans="1:16" ht="16.5" x14ac:dyDescent="0.2">
      <c r="A40" s="34" t="s">
        <v>53</v>
      </c>
      <c r="B40" s="28">
        <v>570856474</v>
      </c>
      <c r="C40" s="28">
        <v>570856474</v>
      </c>
      <c r="D40" s="28">
        <v>47085409.549999997</v>
      </c>
      <c r="E40" s="28">
        <v>47085405.539999999</v>
      </c>
      <c r="F40" s="28">
        <v>47085405.539999999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f>D40+E40+F40+G40+H40+I40+J40+K40+L40+M40+N40+O40</f>
        <v>141256220.63</v>
      </c>
    </row>
    <row r="41" spans="1:16" ht="16.5" x14ac:dyDescent="0.2">
      <c r="A41" s="34" t="s">
        <v>52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f>D41+E41+F41+G41+H41+I41+J41+K41+L41+M41+N41+O41</f>
        <v>0</v>
      </c>
    </row>
    <row r="42" spans="1:16" ht="16.5" x14ac:dyDescent="0.2">
      <c r="A42" s="34" t="s">
        <v>51</v>
      </c>
      <c r="B42" s="28">
        <v>169657636</v>
      </c>
      <c r="C42" s="28">
        <v>169657636</v>
      </c>
      <c r="D42" s="28">
        <v>13272260.5</v>
      </c>
      <c r="E42" s="28">
        <v>13272260.5</v>
      </c>
      <c r="F42" s="28">
        <v>13272260.5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f>D42+E42+F42+G42+H42+I42+J42+K42+L42+M42+N42+O42</f>
        <v>39816781.5</v>
      </c>
    </row>
    <row r="43" spans="1:16" ht="16.5" x14ac:dyDescent="0.2">
      <c r="A43" s="34" t="s">
        <v>50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f>D43+E43+F43+G43+H43+I43+J43+K43+L43+M43+N43+O43</f>
        <v>0</v>
      </c>
    </row>
    <row r="44" spans="1:16" x14ac:dyDescent="0.2">
      <c r="A44" s="33" t="s">
        <v>49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f>D44+E44+F44+G44+H44+I44+J44+K44+L44+M44+N44+O44</f>
        <v>0</v>
      </c>
    </row>
    <row r="45" spans="1:16" x14ac:dyDescent="0.2">
      <c r="A45" s="25" t="s">
        <v>48</v>
      </c>
      <c r="B45" s="28">
        <v>11556832</v>
      </c>
      <c r="C45" s="28">
        <v>11556832</v>
      </c>
      <c r="D45" s="28">
        <v>0</v>
      </c>
      <c r="E45" s="28">
        <v>11511654.390000001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f>D45+E45+F45+G45+H45+I45+J45+K45+L45+M45+N45+O45</f>
        <v>11511654.390000001</v>
      </c>
    </row>
    <row r="46" spans="1:16" ht="16.5" x14ac:dyDescent="0.2">
      <c r="A46" s="25" t="s">
        <v>47</v>
      </c>
      <c r="B46" s="28">
        <v>234683132</v>
      </c>
      <c r="C46" s="28">
        <v>234683132</v>
      </c>
      <c r="D46" s="28">
        <v>0</v>
      </c>
      <c r="E46" s="28">
        <v>284710</v>
      </c>
      <c r="F46" s="28">
        <v>56618781.019999996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f>D46+E46+F46+G46+H46+I46+J46+K46+L46+M46+N46+O46</f>
        <v>56903491.019999996</v>
      </c>
    </row>
    <row r="47" spans="1:16" s="8" customFormat="1" ht="15" x14ac:dyDescent="0.2">
      <c r="A47" s="30" t="s">
        <v>46</v>
      </c>
      <c r="B47" s="29">
        <f>SUM(B48:B53)</f>
        <v>22098250</v>
      </c>
      <c r="C47" s="29">
        <f>SUM(C48:C53)</f>
        <v>22098250</v>
      </c>
      <c r="D47" s="29">
        <f>SUM(D48:D53)</f>
        <v>1666666.67</v>
      </c>
      <c r="E47" s="29">
        <f>SUM(E48:E53)</f>
        <v>1666666.67</v>
      </c>
      <c r="F47" s="29">
        <f>SUM(F48:F53)</f>
        <v>1666666.67</v>
      </c>
      <c r="G47" s="29">
        <f>SUM(G48:G53)</f>
        <v>0</v>
      </c>
      <c r="H47" s="29">
        <f>SUM(H48:H53)</f>
        <v>0</v>
      </c>
      <c r="I47" s="29">
        <f>SUM(I48:I53)</f>
        <v>0</v>
      </c>
      <c r="J47" s="29">
        <f>SUM(J48:J53)</f>
        <v>0</v>
      </c>
      <c r="K47" s="29">
        <f>SUM(K48:K53)</f>
        <v>0</v>
      </c>
      <c r="L47" s="29">
        <f>SUM(L48:L53)</f>
        <v>0</v>
      </c>
      <c r="M47" s="29">
        <f>SUM(M48:M53)</f>
        <v>0</v>
      </c>
      <c r="N47" s="29">
        <f>SUM(N48:N53)</f>
        <v>0</v>
      </c>
      <c r="O47" s="29">
        <f>SUM(O48:O53)</f>
        <v>0</v>
      </c>
      <c r="P47" s="29">
        <f>SUM(P48:P53)</f>
        <v>5000000.01</v>
      </c>
    </row>
    <row r="48" spans="1:16" x14ac:dyDescent="0.2">
      <c r="A48" s="25" t="s">
        <v>45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f>D48+E48+F48+G48+H48+I48+J48+K48+L48+M48+N48+O48</f>
        <v>0</v>
      </c>
    </row>
    <row r="49" spans="1:16" ht="16.5" x14ac:dyDescent="0.2">
      <c r="A49" s="25" t="s">
        <v>44</v>
      </c>
      <c r="B49" s="28">
        <v>22098250</v>
      </c>
      <c r="C49" s="28">
        <v>22098250</v>
      </c>
      <c r="D49" s="28">
        <v>1666666.67</v>
      </c>
      <c r="E49" s="28">
        <v>1666666.67</v>
      </c>
      <c r="F49" s="28">
        <v>1666666.67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f>D49+E49+F49+G49+H49+I49+J49+K49+L49+M49+N49+O49</f>
        <v>5000000.01</v>
      </c>
    </row>
    <row r="50" spans="1:16" ht="16.5" x14ac:dyDescent="0.2">
      <c r="A50" s="25" t="s">
        <v>43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f>D50+E50+F50+G50+H50+I50+J50+K50+L50+M50+N50+O50</f>
        <v>0</v>
      </c>
    </row>
    <row r="51" spans="1:16" ht="16.5" x14ac:dyDescent="0.2">
      <c r="A51" s="25" t="s">
        <v>42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f>D51+E51+F51+G51+H51+I51+J51+K51+L51+M51+N51+O51</f>
        <v>0</v>
      </c>
    </row>
    <row r="52" spans="1:16" x14ac:dyDescent="0.2">
      <c r="A52" s="25" t="s">
        <v>41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f>D52+E52+F52+G52+H52+I52+J52+K52+L52+M52+N52+O52</f>
        <v>0</v>
      </c>
    </row>
    <row r="53" spans="1:16" ht="16.5" x14ac:dyDescent="0.2">
      <c r="A53" s="25" t="s">
        <v>40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f>D53+E53+F53+G53+H53+I53+J53+K53+L53+M53+N53+O53</f>
        <v>0</v>
      </c>
    </row>
    <row r="54" spans="1:16" ht="16.149999999999999" customHeight="1" x14ac:dyDescent="0.2">
      <c r="A54" s="30" t="s">
        <v>39</v>
      </c>
      <c r="B54" s="29">
        <f>B55+B56+B58+B59+B60+B62+B57+B63+B61</f>
        <v>26410000</v>
      </c>
      <c r="C54" s="29">
        <f>C55+C56+C58+C59+C60+C62+C57+C63+C61</f>
        <v>27610000</v>
      </c>
      <c r="D54" s="29">
        <f>D55+D56+D58+D59+D60+D62+D57+D63+D61</f>
        <v>194849.2</v>
      </c>
      <c r="E54" s="29">
        <f>E55+E56+E58+E59+E60+E62+E57+E63+E61</f>
        <v>0</v>
      </c>
      <c r="F54" s="29">
        <f>F55+F56+F58+F59+F60+F62+F57+F63+F61</f>
        <v>0</v>
      </c>
      <c r="G54" s="29">
        <f>G55+G56+G58+G59+G60+G62+G57+G63+G61</f>
        <v>0</v>
      </c>
      <c r="H54" s="29">
        <f>H55+H56+H58+H59+H60+H62+H57+H63+H61</f>
        <v>0</v>
      </c>
      <c r="I54" s="29">
        <f>I55+I56+I58+I59+I60+I62+I57+I63+I61</f>
        <v>0</v>
      </c>
      <c r="J54" s="29">
        <f>J55+J56+J58+J59+J60+J62+J57+J63+J61</f>
        <v>0</v>
      </c>
      <c r="K54" s="29">
        <f>K55+K56+K58+K59+K60+K62+K57+K63+K61</f>
        <v>0</v>
      </c>
      <c r="L54" s="29">
        <f>L55+L56+L58+L59+L60+L62+L57+L63+L61</f>
        <v>0</v>
      </c>
      <c r="M54" s="29">
        <f>M55+M56+M58+M59+M60+M62+M57+M63+M61</f>
        <v>0</v>
      </c>
      <c r="N54" s="29">
        <f>N55+N56+N58+N59+N60+N62+N57+N63+N61</f>
        <v>0</v>
      </c>
      <c r="O54" s="29">
        <f>O55+O56+O58+O59+O60+O62+O57+O63+O61</f>
        <v>0</v>
      </c>
      <c r="P54" s="29">
        <f>P55+P56+P58+P59+P60+P62+P57+P63+P61</f>
        <v>194849.2</v>
      </c>
    </row>
    <row r="55" spans="1:16" ht="10.9" customHeight="1" x14ac:dyDescent="0.2">
      <c r="A55" s="33" t="s">
        <v>38</v>
      </c>
      <c r="B55" s="28">
        <v>8100000</v>
      </c>
      <c r="C55" s="28">
        <v>9300000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f>D55+E55+F55+G55+H55+I55+J55+K55+L55+M55+N55+O55</f>
        <v>0</v>
      </c>
    </row>
    <row r="56" spans="1:16" ht="10.9" customHeight="1" x14ac:dyDescent="0.2">
      <c r="A56" s="25" t="s">
        <v>37</v>
      </c>
      <c r="B56" s="28">
        <v>1300000</v>
      </c>
      <c r="C56" s="28">
        <v>1300000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f>D56+E56+F56+G56+H56+I56+J56+K56+L56+M56+N56+O56</f>
        <v>0</v>
      </c>
    </row>
    <row r="57" spans="1:16" ht="10.9" customHeight="1" x14ac:dyDescent="0.2">
      <c r="A57" s="25" t="s">
        <v>36</v>
      </c>
      <c r="B57" s="28">
        <v>50000</v>
      </c>
      <c r="C57" s="28">
        <v>50000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f>D57+E57+F57+G57+H57+I57+J57+K57+L57+M57+N57+O57</f>
        <v>0</v>
      </c>
    </row>
    <row r="58" spans="1:16" ht="10.9" customHeight="1" x14ac:dyDescent="0.2">
      <c r="A58" s="25" t="s">
        <v>35</v>
      </c>
      <c r="B58" s="28">
        <v>10060000</v>
      </c>
      <c r="C58" s="28">
        <v>10060000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f>D58+E58+F58+G58+H58+I58+J58+K58+L58+M58+N58+O58</f>
        <v>0</v>
      </c>
    </row>
    <row r="59" spans="1:16" ht="10.9" customHeight="1" x14ac:dyDescent="0.2">
      <c r="A59" s="25" t="s">
        <v>34</v>
      </c>
      <c r="B59" s="28">
        <v>6480000</v>
      </c>
      <c r="C59" s="28">
        <v>6380000</v>
      </c>
      <c r="D59" s="28">
        <v>194849.2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f>D59+E59+F59+G59+H59+I59+J59+K59+L59+M59+N59+O59</f>
        <v>194849.2</v>
      </c>
    </row>
    <row r="60" spans="1:16" ht="10.9" customHeight="1" x14ac:dyDescent="0.2">
      <c r="A60" s="25" t="s">
        <v>33</v>
      </c>
      <c r="B60" s="28">
        <v>400000</v>
      </c>
      <c r="C60" s="28">
        <v>500000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f>D60+E60+F60+G60+H60+I60+J60+K60+L60+M60+N60+O60</f>
        <v>0</v>
      </c>
    </row>
    <row r="61" spans="1:16" ht="10.9" customHeight="1" x14ac:dyDescent="0.2">
      <c r="A61" s="33" t="s">
        <v>32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f>D61+E61+F61+G61+H61+I61+J61+K61+L61+M61+N61+O61</f>
        <v>0</v>
      </c>
    </row>
    <row r="62" spans="1:16" ht="10.9" customHeight="1" x14ac:dyDescent="0.2">
      <c r="A62" s="33" t="s">
        <v>31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f>D62+E62+F62+G62+H62+I62+J62+K62+L62+M62+N62+O62</f>
        <v>0</v>
      </c>
    </row>
    <row r="63" spans="1:16" ht="10.9" customHeight="1" x14ac:dyDescent="0.2">
      <c r="A63" s="25" t="s">
        <v>30</v>
      </c>
      <c r="B63" s="28">
        <v>20000</v>
      </c>
      <c r="C63" s="28">
        <v>20000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f>D63+E63+F63+G63+H63+I63+J63+K63+L63+M63+N63+O63</f>
        <v>0</v>
      </c>
    </row>
    <row r="64" spans="1:16" x14ac:dyDescent="0.2">
      <c r="A64" s="27" t="s">
        <v>29</v>
      </c>
      <c r="B64" s="29">
        <f>B65+B66+B67+B68</f>
        <v>17100000</v>
      </c>
      <c r="C64" s="29">
        <f>C65+C66+C67+C68</f>
        <v>17100000</v>
      </c>
      <c r="D64" s="29">
        <f>D65+D66+D67+D68</f>
        <v>0</v>
      </c>
      <c r="E64" s="29">
        <f>E65+E66+E67+E68</f>
        <v>0</v>
      </c>
      <c r="F64" s="29">
        <f>F65+F66+F67+F68</f>
        <v>0</v>
      </c>
      <c r="G64" s="29">
        <f>G65+G66+G67+G68</f>
        <v>0</v>
      </c>
      <c r="H64" s="29">
        <f>H65+H66+H67+H68</f>
        <v>0</v>
      </c>
      <c r="I64" s="29">
        <f>I65+I66+I67+I68</f>
        <v>0</v>
      </c>
      <c r="J64" s="29">
        <f>J65+J66+J67+J68</f>
        <v>0</v>
      </c>
      <c r="K64" s="29">
        <f>K65+K66+K67+K68</f>
        <v>0</v>
      </c>
      <c r="L64" s="29">
        <f>L65+L66+L67+L68</f>
        <v>0</v>
      </c>
      <c r="M64" s="29">
        <f>M65+M66+M67+M68</f>
        <v>0</v>
      </c>
      <c r="N64" s="29">
        <f>N65+N66+N67+N68</f>
        <v>0</v>
      </c>
      <c r="O64" s="29">
        <f>O65+O66+O67+O68</f>
        <v>0</v>
      </c>
      <c r="P64" s="29">
        <f>P65+P66+P67+P68</f>
        <v>0</v>
      </c>
    </row>
    <row r="65" spans="1:16" x14ac:dyDescent="0.2">
      <c r="A65" s="33" t="s">
        <v>28</v>
      </c>
      <c r="B65" s="28">
        <v>17000000</v>
      </c>
      <c r="C65" s="28">
        <v>17000000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f>D65+E65+F65+G65+H65+I65+J65+K65+L65+M65+N65+O65</f>
        <v>0</v>
      </c>
    </row>
    <row r="66" spans="1:16" x14ac:dyDescent="0.2">
      <c r="A66" s="33" t="s">
        <v>27</v>
      </c>
      <c r="B66" s="28">
        <v>100000</v>
      </c>
      <c r="C66" s="28">
        <v>100000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f>D66+E66+F66+G66+H66+I66+J66+K66+L66+M66+N66+O66</f>
        <v>0</v>
      </c>
    </row>
    <row r="67" spans="1:16" ht="19.149999999999999" customHeight="1" x14ac:dyDescent="0.2">
      <c r="A67" s="25" t="s">
        <v>26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f>D67+E67+F67+G67+H67+I67+J67+K67+L67+M67+N67+O67</f>
        <v>0</v>
      </c>
    </row>
    <row r="68" spans="1:16" ht="17.45" customHeight="1" x14ac:dyDescent="0.2">
      <c r="A68" s="25" t="s">
        <v>25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f>D68+E68+F68+G68+H68+I68+J68+K68+L68+M68+N68+O68</f>
        <v>0</v>
      </c>
    </row>
    <row r="69" spans="1:16" ht="18" customHeight="1" x14ac:dyDescent="0.2">
      <c r="A69" s="30" t="s">
        <v>24</v>
      </c>
      <c r="B69" s="29">
        <f>SUM(B70:B71)</f>
        <v>0</v>
      </c>
      <c r="C69" s="29">
        <f>SUM(C70:C71)</f>
        <v>0</v>
      </c>
      <c r="D69" s="29">
        <f>SUM(D70:D71)</f>
        <v>0</v>
      </c>
      <c r="E69" s="29">
        <f>SUM(E70:E71)</f>
        <v>0</v>
      </c>
      <c r="F69" s="29">
        <f>SUM(F70:F71)</f>
        <v>0</v>
      </c>
      <c r="G69" s="29">
        <f>SUM(G70:G71)</f>
        <v>0</v>
      </c>
      <c r="H69" s="29">
        <f>SUM(H70:H71)</f>
        <v>0</v>
      </c>
      <c r="I69" s="29">
        <f>SUM(I70:I71)</f>
        <v>0</v>
      </c>
      <c r="J69" s="29">
        <f>SUM(J70:J71)</f>
        <v>0</v>
      </c>
      <c r="K69" s="29">
        <f>SUM(K70:K71)</f>
        <v>0</v>
      </c>
      <c r="L69" s="29">
        <f>SUM(L70:L71)</f>
        <v>0</v>
      </c>
      <c r="M69" s="29">
        <f>SUM(M70:M71)</f>
        <v>0</v>
      </c>
      <c r="N69" s="29">
        <f>SUM(N70:N71)</f>
        <v>0</v>
      </c>
      <c r="O69" s="29">
        <f>SUM(O70:O71)</f>
        <v>0</v>
      </c>
      <c r="P69" s="29">
        <f>SUM(P70:P71)</f>
        <v>0</v>
      </c>
    </row>
    <row r="70" spans="1:16" ht="12.6" customHeight="1" x14ac:dyDescent="0.2">
      <c r="A70" s="33" t="s">
        <v>23</v>
      </c>
      <c r="B70" s="28">
        <f>IFERROR(VLOOKUP(#REF!,[1]SIGEF!#REF!,15,0),0)</f>
        <v>0</v>
      </c>
      <c r="C70" s="28">
        <f>IFERROR(VLOOKUP(#REF!,[1]SIGEF!#REF!,15,0),0)</f>
        <v>0</v>
      </c>
      <c r="D70" s="28">
        <f>IFERROR(VLOOKUP(#REF!,[1]SIGEF!#REF!,15,0),0)</f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f>D70+E70+F70+G70+H70+I70+J70+K70+L70+M70+N70+O70</f>
        <v>0</v>
      </c>
    </row>
    <row r="71" spans="1:16" ht="18.600000000000001" customHeight="1" x14ac:dyDescent="0.2">
      <c r="A71" s="25" t="s">
        <v>22</v>
      </c>
      <c r="B71" s="28">
        <f>IFERROR(VLOOKUP(#REF!,[1]SIGEF!#REF!,15,0),0)</f>
        <v>0</v>
      </c>
      <c r="C71" s="28">
        <f>IFERROR(VLOOKUP(#REF!,[1]SIGEF!#REF!,15,0),0)</f>
        <v>0</v>
      </c>
      <c r="D71" s="28">
        <f>IFERROR(VLOOKUP(#REF!,[1]SIGEF!#REF!,15,0),0)</f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f>D71+E71+F71+G71+H71+I71+J71+K71+L71+M71+N71+O71</f>
        <v>0</v>
      </c>
    </row>
    <row r="72" spans="1:16" ht="19.899999999999999" customHeight="1" x14ac:dyDescent="0.2">
      <c r="A72" s="27" t="s">
        <v>21</v>
      </c>
      <c r="B72" s="29">
        <f>SUM(B73:B75)</f>
        <v>0</v>
      </c>
      <c r="C72" s="29">
        <f>SUM(C73:C75)</f>
        <v>0</v>
      </c>
      <c r="D72" s="29">
        <f>SUM(D73:D75)</f>
        <v>0</v>
      </c>
      <c r="E72" s="29">
        <f>SUM(E73:E75)</f>
        <v>0</v>
      </c>
      <c r="F72" s="29">
        <f>SUM(F73:F75)</f>
        <v>0</v>
      </c>
      <c r="G72" s="29">
        <f>SUM(G73:G75)</f>
        <v>0</v>
      </c>
      <c r="H72" s="29">
        <f>SUM(H73:H75)</f>
        <v>0</v>
      </c>
      <c r="I72" s="29">
        <f>SUM(I73:I75)</f>
        <v>0</v>
      </c>
      <c r="J72" s="29">
        <f>SUM(J73:J75)</f>
        <v>0</v>
      </c>
      <c r="K72" s="29">
        <f>SUM(K73:K75)</f>
        <v>0</v>
      </c>
      <c r="L72" s="29">
        <f>SUM(L73:L75)</f>
        <v>0</v>
      </c>
      <c r="M72" s="29">
        <f>SUM(M73:M75)</f>
        <v>0</v>
      </c>
      <c r="N72" s="29">
        <f>SUM(N73:N75)</f>
        <v>0</v>
      </c>
      <c r="O72" s="29">
        <f>SUM(O73:O75)</f>
        <v>0</v>
      </c>
      <c r="P72" s="29">
        <f>SUM(P73:P75)</f>
        <v>0</v>
      </c>
    </row>
    <row r="73" spans="1:16" ht="9.6" customHeight="1" x14ac:dyDescent="0.2">
      <c r="A73" s="25" t="s">
        <v>20</v>
      </c>
      <c r="B73" s="28">
        <f>IFERROR(VLOOKUP(#REF!,[1]SIGEF!#REF!,15,0),0)</f>
        <v>0</v>
      </c>
      <c r="C73" s="28">
        <f>IFERROR(VLOOKUP(#REF!,[1]SIGEF!#REF!,15,0),0)</f>
        <v>0</v>
      </c>
      <c r="D73" s="28">
        <f>IFERROR(VLOOKUP(#REF!,[1]SIGEF!#REF!,15,0),0)</f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f>D73+E73+F73+G73+H73+I73+J73+K73+L73+M73+N73+O73</f>
        <v>0</v>
      </c>
    </row>
    <row r="74" spans="1:16" ht="9.6" customHeight="1" x14ac:dyDescent="0.2">
      <c r="A74" s="25" t="s">
        <v>19</v>
      </c>
      <c r="B74" s="28">
        <f>IFERROR(VLOOKUP(#REF!,[1]SIGEF!#REF!,15,0),0)</f>
        <v>0</v>
      </c>
      <c r="C74" s="28">
        <f>IFERROR(VLOOKUP(#REF!,[1]SIGEF!#REF!,15,0),0)</f>
        <v>0</v>
      </c>
      <c r="D74" s="28">
        <f>IFERROR(VLOOKUP(#REF!,[1]SIGEF!#REF!,15,0),0)</f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f>D74+E74+F74+G74+H74+I74+J74+K74+L74+M74+N74+O74</f>
        <v>0</v>
      </c>
    </row>
    <row r="75" spans="1:16" ht="9.6" customHeight="1" x14ac:dyDescent="0.2">
      <c r="A75" s="25" t="s">
        <v>18</v>
      </c>
      <c r="B75" s="28">
        <f>IFERROR(VLOOKUP(#REF!,[1]SIGEF!#REF!,15,0),0)</f>
        <v>0</v>
      </c>
      <c r="C75" s="28">
        <f>IFERROR(VLOOKUP(#REF!,[1]SIGEF!#REF!,15,0),0)</f>
        <v>0</v>
      </c>
      <c r="D75" s="28">
        <f>IFERROR(VLOOKUP(#REF!,[1]SIGEF!#REF!,15,0),0)</f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f>D75+E75+F75+G75+H75+I75+J75+K75+L75+M75+N75+O75</f>
        <v>0</v>
      </c>
    </row>
    <row r="76" spans="1:16" x14ac:dyDescent="0.2">
      <c r="A76" s="32" t="s">
        <v>17</v>
      </c>
      <c r="B76" s="31">
        <f>+B77+B80+B83</f>
        <v>0</v>
      </c>
      <c r="C76" s="31">
        <f>+C77+C80+C83</f>
        <v>0</v>
      </c>
      <c r="D76" s="31">
        <f>+D77+D80+D83</f>
        <v>0</v>
      </c>
      <c r="E76" s="31">
        <f>+E77+E80+E83</f>
        <v>0</v>
      </c>
      <c r="F76" s="31">
        <f>+F77+F80+F83</f>
        <v>0</v>
      </c>
      <c r="G76" s="31">
        <f>+G77+G80+G83</f>
        <v>0</v>
      </c>
      <c r="H76" s="31">
        <f>+H77+H80+H83</f>
        <v>0</v>
      </c>
      <c r="I76" s="31">
        <f>+I77+I80+I83</f>
        <v>0</v>
      </c>
      <c r="J76" s="31">
        <f>+J77+J80+J83</f>
        <v>0</v>
      </c>
      <c r="K76" s="31">
        <f>+K77+K80+K83</f>
        <v>0</v>
      </c>
      <c r="L76" s="31">
        <f>+L77+L80+L83</f>
        <v>0</v>
      </c>
      <c r="M76" s="31">
        <f>+M77+M80+M83</f>
        <v>0</v>
      </c>
      <c r="N76" s="31">
        <f>+N77+N80+N83</f>
        <v>0</v>
      </c>
      <c r="O76" s="31">
        <f>+O77+O80+O83</f>
        <v>0</v>
      </c>
      <c r="P76" s="31">
        <f>+P77+P80+P83</f>
        <v>0</v>
      </c>
    </row>
    <row r="77" spans="1:16" x14ac:dyDescent="0.2">
      <c r="A77" s="30" t="s">
        <v>16</v>
      </c>
      <c r="B77" s="29">
        <f>SUM(B78:B79)</f>
        <v>0</v>
      </c>
      <c r="C77" s="29">
        <f>SUM(C78:C79)</f>
        <v>0</v>
      </c>
      <c r="D77" s="29">
        <f>SUM(D78:D79)</f>
        <v>0</v>
      </c>
      <c r="E77" s="29">
        <f>SUM(E78:E79)</f>
        <v>0</v>
      </c>
      <c r="F77" s="29">
        <f>SUM(F78:F79)</f>
        <v>0</v>
      </c>
      <c r="G77" s="29">
        <f>SUM(G78:G79)</f>
        <v>0</v>
      </c>
      <c r="H77" s="29">
        <f>SUM(H78:H79)</f>
        <v>0</v>
      </c>
      <c r="I77" s="29">
        <f>SUM(I78:I79)</f>
        <v>0</v>
      </c>
      <c r="J77" s="29">
        <f>SUM(J78:J79)</f>
        <v>0</v>
      </c>
      <c r="K77" s="29">
        <f>SUM(K78:K79)</f>
        <v>0</v>
      </c>
      <c r="L77" s="29">
        <f>SUM(L78:L79)</f>
        <v>0</v>
      </c>
      <c r="M77" s="29">
        <f>SUM(M78:M79)</f>
        <v>0</v>
      </c>
      <c r="N77" s="29">
        <f>SUM(N78:N79)</f>
        <v>0</v>
      </c>
      <c r="O77" s="29">
        <f>SUM(O78:O79)</f>
        <v>0</v>
      </c>
      <c r="P77" s="29">
        <f>SUM(P78:P79)</f>
        <v>0</v>
      </c>
    </row>
    <row r="78" spans="1:16" ht="10.9" customHeight="1" x14ac:dyDescent="0.2">
      <c r="A78" s="25" t="s">
        <v>15</v>
      </c>
      <c r="B78" s="28">
        <f>IFERROR(VLOOKUP(#REF!,[1]SIGEF!#REF!,14,0),0)</f>
        <v>0</v>
      </c>
      <c r="C78" s="28">
        <f>IFERROR(VLOOKUP(#REF!,[1]SIGEF!#REF!,14,0),0)</f>
        <v>0</v>
      </c>
      <c r="D78" s="28">
        <f>IFERROR(VLOOKUP(#REF!,[1]SIGEF!#REF!,14,0),0)</f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f>D78+E78+F78+G78+H78+I78+J78+K78+L78+M78+N78+O78</f>
        <v>0</v>
      </c>
    </row>
    <row r="79" spans="1:16" ht="10.9" customHeight="1" x14ac:dyDescent="0.2">
      <c r="A79" s="25" t="s">
        <v>14</v>
      </c>
      <c r="B79" s="28">
        <f>IFERROR(VLOOKUP(#REF!,[1]SIGEF!#REF!,14,0),0)</f>
        <v>0</v>
      </c>
      <c r="C79" s="28">
        <f>IFERROR(VLOOKUP(#REF!,[1]SIGEF!#REF!,14,0),0)</f>
        <v>0</v>
      </c>
      <c r="D79" s="28">
        <f>IFERROR(VLOOKUP(#REF!,[1]SIGEF!#REF!,14,0),0)</f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f>D79+E79+F79+G79+H79+I79+J79+K79+L79+M79+N79+O79</f>
        <v>0</v>
      </c>
    </row>
    <row r="80" spans="1:16" x14ac:dyDescent="0.2">
      <c r="A80" s="27" t="s">
        <v>13</v>
      </c>
      <c r="B80" s="29">
        <f>SUM(B81:B82)</f>
        <v>0</v>
      </c>
      <c r="C80" s="29">
        <f>SUM(C81:C82)</f>
        <v>0</v>
      </c>
      <c r="D80" s="29">
        <f>SUM(D81:D82)</f>
        <v>0</v>
      </c>
      <c r="E80" s="29">
        <f>SUM(E81:E82)</f>
        <v>0</v>
      </c>
      <c r="F80" s="29">
        <f>SUM(F81:F82)</f>
        <v>0</v>
      </c>
      <c r="G80" s="29">
        <f>SUM(G81:G82)</f>
        <v>0</v>
      </c>
      <c r="H80" s="29">
        <f>SUM(H81:H82)</f>
        <v>0</v>
      </c>
      <c r="I80" s="29">
        <f>SUM(I81:I82)</f>
        <v>0</v>
      </c>
      <c r="J80" s="29">
        <f>SUM(J81:J82)</f>
        <v>0</v>
      </c>
      <c r="K80" s="29">
        <f>SUM(K81:K82)</f>
        <v>0</v>
      </c>
      <c r="L80" s="29">
        <f>SUM(L81:L82)</f>
        <v>0</v>
      </c>
      <c r="M80" s="29">
        <f>SUM(M81:M82)</f>
        <v>0</v>
      </c>
      <c r="N80" s="29">
        <f>SUM(N81:N82)</f>
        <v>0</v>
      </c>
      <c r="O80" s="29">
        <f>SUM(O81:O82)</f>
        <v>0</v>
      </c>
      <c r="P80" s="29">
        <f>SUM(P81:P82)</f>
        <v>0</v>
      </c>
    </row>
    <row r="81" spans="1:18" ht="12.6" customHeight="1" x14ac:dyDescent="0.2">
      <c r="A81" s="25" t="s">
        <v>12</v>
      </c>
      <c r="B81" s="28">
        <f>IFERROR(VLOOKUP(#REF!,[1]SIGEF!#REF!,15,0),0)</f>
        <v>0</v>
      </c>
      <c r="C81" s="28">
        <f>IFERROR(VLOOKUP(#REF!,[1]SIGEF!#REF!,15,0),0)</f>
        <v>0</v>
      </c>
      <c r="D81" s="28">
        <f>IFERROR(VLOOKUP(#REF!,[1]SIGEF!#REF!,15,0),0)</f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f>D81+E81+F81+G81+H81+I81+J81+K81+L81+M81+N81+O81</f>
        <v>0</v>
      </c>
    </row>
    <row r="82" spans="1:18" ht="12.6" customHeight="1" x14ac:dyDescent="0.2">
      <c r="A82" s="25" t="s">
        <v>11</v>
      </c>
      <c r="B82" s="24">
        <f>IFERROR(VLOOKUP(#REF!,[1]SIGEF!#REF!,15,0),0)</f>
        <v>0</v>
      </c>
      <c r="C82" s="24">
        <f>IFERROR(VLOOKUP(#REF!,[1]SIGEF!#REF!,15,0),0)</f>
        <v>0</v>
      </c>
      <c r="D82" s="24">
        <f>IFERROR(VLOOKUP(#REF!,[1]SIGEF!#REF!,15,0),0)</f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f>D82+E82+F82+G82+H82+I82+J82+K82+L82+M82+N82+O82</f>
        <v>0</v>
      </c>
    </row>
    <row r="83" spans="1:18" x14ac:dyDescent="0.2">
      <c r="A83" s="27" t="s">
        <v>10</v>
      </c>
      <c r="B83" s="26">
        <f>+B84</f>
        <v>0</v>
      </c>
      <c r="C83" s="26">
        <f>+C84</f>
        <v>0</v>
      </c>
      <c r="D83" s="26">
        <f>+D84</f>
        <v>0</v>
      </c>
      <c r="E83" s="26">
        <f>+E84</f>
        <v>0</v>
      </c>
      <c r="F83" s="26">
        <f>+F84</f>
        <v>0</v>
      </c>
      <c r="G83" s="26">
        <f>+G84</f>
        <v>0</v>
      </c>
      <c r="H83" s="26">
        <f>+H84</f>
        <v>0</v>
      </c>
      <c r="I83" s="26">
        <f>+I84</f>
        <v>0</v>
      </c>
      <c r="J83" s="26">
        <f>+J84</f>
        <v>0</v>
      </c>
      <c r="K83" s="26">
        <f>+K84</f>
        <v>0</v>
      </c>
      <c r="L83" s="26">
        <f>+L84</f>
        <v>0</v>
      </c>
      <c r="M83" s="26">
        <f>+M84</f>
        <v>0</v>
      </c>
      <c r="N83" s="26">
        <f>+N84</f>
        <v>0</v>
      </c>
      <c r="O83" s="26">
        <f>+O84</f>
        <v>0</v>
      </c>
      <c r="P83" s="26">
        <f>+P84</f>
        <v>0</v>
      </c>
    </row>
    <row r="84" spans="1:18" x14ac:dyDescent="0.2">
      <c r="A84" s="25" t="s">
        <v>9</v>
      </c>
      <c r="B84" s="24">
        <f>IFERROR(VLOOKUP(#REF!,[1]SIGEF!#REF!,15,0),0)</f>
        <v>0</v>
      </c>
      <c r="C84" s="24">
        <f>IFERROR(VLOOKUP(#REF!,[1]SIGEF!#REF!,15,0),0)</f>
        <v>0</v>
      </c>
      <c r="D84" s="24">
        <f>IFERROR(VLOOKUP(#REF!,[1]SIGEF!#REF!,15,0),0)</f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f>D84+E84+F84+G84+H84+I84+J84+K84+L84+M84+N84+O84</f>
        <v>0</v>
      </c>
    </row>
    <row r="85" spans="1:18" x14ac:dyDescent="0.2">
      <c r="A85" s="23" t="s">
        <v>8</v>
      </c>
      <c r="B85" s="22">
        <f>B12+B18+B28+B38+B47+B54+B64</f>
        <v>2769626890</v>
      </c>
      <c r="C85" s="22">
        <f>C12+C18+C28+C38+C47+C54+C64</f>
        <v>2749626890</v>
      </c>
      <c r="D85" s="22">
        <f>D12+D18+D28+D38+D47+D54+D64</f>
        <v>139993958.76999995</v>
      </c>
      <c r="E85" s="22">
        <f>E12+E18+E28+E38+E47+E54+E64</f>
        <v>155197485.41</v>
      </c>
      <c r="F85" s="22">
        <f>F12+F18+F28+F38+F47+F54+F64</f>
        <v>240282305.78999999</v>
      </c>
      <c r="G85" s="22">
        <f>G12+G18+G28+G38+G47+G54+G64</f>
        <v>0</v>
      </c>
      <c r="H85" s="22">
        <f>H12+H18+H28+H38+H47+H54+H64</f>
        <v>0</v>
      </c>
      <c r="I85" s="22">
        <f>I12+I18+I28+I38+I47+I54+I64</f>
        <v>0</v>
      </c>
      <c r="J85" s="22">
        <f>J12+J18+J28+J38+J47+J54+J64</f>
        <v>0</v>
      </c>
      <c r="K85" s="22">
        <f>K12+K18+K28+K38+K47+K54+K64</f>
        <v>0</v>
      </c>
      <c r="L85" s="22">
        <f>L12+L18+L28+L38+L47+L54+L64</f>
        <v>0</v>
      </c>
      <c r="M85" s="22">
        <f>M12+M18+M28+M38+M47+M54+M64</f>
        <v>0</v>
      </c>
      <c r="N85" s="22">
        <f>N12+N18+N28+N38+N47+N54+N64</f>
        <v>0</v>
      </c>
      <c r="O85" s="22">
        <f>O12+O18+O28+O38+O47+O54+O64</f>
        <v>0</v>
      </c>
      <c r="P85" s="22">
        <f>P12+P18+P28+P38+P47+P54+P64</f>
        <v>535473749.96999991</v>
      </c>
      <c r="Q85" s="21"/>
      <c r="R85" s="20"/>
    </row>
    <row r="86" spans="1:18" x14ac:dyDescent="0.2">
      <c r="A86" s="19" t="s">
        <v>7</v>
      </c>
      <c r="B86" s="2"/>
      <c r="C86" s="2"/>
      <c r="D86" s="18"/>
      <c r="E86" s="18"/>
      <c r="F86" s="18"/>
      <c r="G86" s="18"/>
      <c r="H86" s="18"/>
      <c r="I86" s="18"/>
      <c r="J86" s="18"/>
      <c r="K86" s="17"/>
      <c r="L86" s="17"/>
      <c r="M86" s="17"/>
      <c r="N86" s="3"/>
      <c r="O86" s="3"/>
      <c r="P86" s="3"/>
    </row>
    <row r="87" spans="1:18" ht="12" customHeight="1" x14ac:dyDescent="0.2">
      <c r="A87" s="15" t="s">
        <v>6</v>
      </c>
      <c r="B87" s="15"/>
      <c r="C87" s="15"/>
      <c r="D87" s="15"/>
      <c r="E87" s="15"/>
      <c r="F87" s="15"/>
      <c r="G87" s="15"/>
      <c r="H87" s="15"/>
      <c r="I87" s="15"/>
      <c r="J87" s="15"/>
      <c r="K87" s="3"/>
      <c r="L87" s="3"/>
      <c r="M87" s="3"/>
      <c r="N87" s="3"/>
      <c r="O87" s="3"/>
      <c r="P87" s="3"/>
    </row>
    <row r="88" spans="1:18" ht="14.25" customHeight="1" x14ac:dyDescent="0.2">
      <c r="A88" s="16" t="s">
        <v>5</v>
      </c>
      <c r="B88" s="16"/>
      <c r="C88" s="16"/>
      <c r="D88" s="16"/>
      <c r="E88" s="16"/>
      <c r="F88" s="16"/>
      <c r="G88" s="16"/>
      <c r="H88" s="16"/>
      <c r="I88" s="16"/>
      <c r="J88" s="16"/>
      <c r="K88" s="3"/>
      <c r="L88" s="3"/>
      <c r="M88" s="3"/>
      <c r="N88" s="3"/>
      <c r="O88" s="3"/>
      <c r="P88" s="3"/>
    </row>
    <row r="89" spans="1:18" ht="27" customHeight="1" x14ac:dyDescent="0.2">
      <c r="A89" s="15" t="s">
        <v>4</v>
      </c>
      <c r="B89" s="15"/>
      <c r="C89" s="15"/>
      <c r="D89" s="15"/>
      <c r="E89" s="15"/>
      <c r="F89" s="15"/>
      <c r="G89" s="15"/>
      <c r="H89" s="15"/>
      <c r="I89" s="15"/>
      <c r="J89" s="15"/>
      <c r="K89" s="3"/>
      <c r="L89" s="3"/>
      <c r="M89" s="3"/>
      <c r="N89" s="3"/>
      <c r="O89" s="3"/>
      <c r="P89" s="3"/>
    </row>
    <row r="90" spans="1:18" ht="42" customHeight="1" x14ac:dyDescent="0.2">
      <c r="A90" s="14"/>
      <c r="B90" s="13"/>
      <c r="C90" s="13"/>
      <c r="D90" s="13"/>
      <c r="E90" s="13"/>
      <c r="F90" s="13"/>
      <c r="G90" s="13"/>
      <c r="H90" s="13"/>
      <c r="I90" s="13"/>
      <c r="J90" s="13"/>
      <c r="K90" s="4"/>
      <c r="L90" s="4"/>
      <c r="M90" s="4"/>
      <c r="N90" s="12"/>
      <c r="O90" s="12"/>
      <c r="P90" s="11"/>
    </row>
    <row r="91" spans="1:18" s="8" customFormat="1" ht="15" x14ac:dyDescent="0.2">
      <c r="A91" s="10" t="s">
        <v>3</v>
      </c>
      <c r="N91" s="9" t="s">
        <v>2</v>
      </c>
      <c r="O91" s="9"/>
      <c r="P91" s="9"/>
    </row>
    <row r="92" spans="1:18" s="5" customFormat="1" ht="15" x14ac:dyDescent="0.2">
      <c r="A92" s="7" t="s">
        <v>1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6" t="s">
        <v>0</v>
      </c>
      <c r="O92" s="6"/>
      <c r="P92" s="6"/>
    </row>
    <row r="93" spans="1:18" ht="1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3"/>
    </row>
    <row r="94" spans="1:18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8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8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</sheetData>
  <mergeCells count="15">
    <mergeCell ref="A8:P8"/>
    <mergeCell ref="A3:P3"/>
    <mergeCell ref="A4:P4"/>
    <mergeCell ref="A5:P5"/>
    <mergeCell ref="A6:P6"/>
    <mergeCell ref="A7:P7"/>
    <mergeCell ref="N91:P91"/>
    <mergeCell ref="N92:P92"/>
    <mergeCell ref="A89:J89"/>
    <mergeCell ref="A9:A10"/>
    <mergeCell ref="B9:B10"/>
    <mergeCell ref="C9:C10"/>
    <mergeCell ref="D9:P9"/>
    <mergeCell ref="A87:J87"/>
    <mergeCell ref="A88:J88"/>
  </mergeCells>
  <printOptions horizontalCentered="1"/>
  <pageMargins left="0" right="0" top="0.55000000000000004" bottom="0.42" header="0.3" footer="0.3"/>
  <pageSetup paperSize="5" scale="90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0001</vt:lpstr>
      <vt:lpstr>'0001'!Área_de_impresión</vt:lpstr>
      <vt:lpstr>'0001'!Títulos_a_imprimir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2025-04-02T15:30:10Z</dcterms:created>
  <dcterms:modified xsi:type="dcterms:W3CDTF">2025-04-02T15:30:22Z</dcterms:modified>
</cp:coreProperties>
</file>