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AÑO 2025\Portal Transparencia\Mayo\Presupuesto\"/>
    </mc:Choice>
  </mc:AlternateContent>
  <xr:revisionPtr revIDLastSave="0" documentId="13_ncr:1_{DD559432-0702-4317-AB90-2799ACF9A262}"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Print_Area" localSheetId="0">'0001'!$A$1:$P$92</definedName>
    <definedName name="_xlnm.Print_Area" localSheetId="1">'listado de los lib.'!$A$1:$E$131</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4" i="2" l="1"/>
  <c r="E122" i="3"/>
  <c r="P13" i="2" l="1"/>
  <c r="C84" i="2" l="1"/>
  <c r="C83" i="2" s="1"/>
  <c r="B84" i="2"/>
  <c r="B83" i="2" s="1"/>
  <c r="C82" i="2"/>
  <c r="B82" i="2"/>
  <c r="C81" i="2"/>
  <c r="B81" i="2"/>
  <c r="C79" i="2"/>
  <c r="B79" i="2"/>
  <c r="C78" i="2"/>
  <c r="B78" i="2"/>
  <c r="C75" i="2"/>
  <c r="B75" i="2"/>
  <c r="C74" i="2"/>
  <c r="B74" i="2"/>
  <c r="C73" i="2"/>
  <c r="B73" i="2"/>
  <c r="C71" i="2"/>
  <c r="B71" i="2"/>
  <c r="C70" i="2"/>
  <c r="B70" i="2"/>
  <c r="B18" i="2"/>
  <c r="C12"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D12" i="2"/>
  <c r="N12" i="2"/>
  <c r="I12" i="2"/>
  <c r="L12" i="2"/>
  <c r="F12" i="2"/>
  <c r="D80" i="2" l="1"/>
  <c r="C80" i="2"/>
  <c r="B69" i="2"/>
  <c r="C38" i="2"/>
  <c r="D69" i="2"/>
  <c r="C72" i="2"/>
  <c r="F76" i="2"/>
  <c r="B77" i="2"/>
  <c r="B47" i="2"/>
  <c r="D64" i="2"/>
  <c r="B80" i="2"/>
  <c r="D77" i="2"/>
  <c r="D54" i="2"/>
  <c r="D72" i="2"/>
  <c r="C64" i="2"/>
  <c r="C69" i="2"/>
  <c r="C47" i="2"/>
  <c r="C77" i="2"/>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<sst xmlns="http://schemas.openxmlformats.org/spreadsheetml/2006/main" count="397" uniqueCount="305">
  <si>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</si>
  <si>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</si>
  <si>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</si>
  <si>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</si>
  <si>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</si>
  <si>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</si>
  <si>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</si>
  <si>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</si>
  <si>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</si>
  <si>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</si>
  <si>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</si>
  <si>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</si>
  <si>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</si>
  <si>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</si>
  <si>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</si>
  <si>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</si>
  <si>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</si>
  <si>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</si>
  <si>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</si>
  <si>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</si>
  <si>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</si>
  <si>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</si>
  <si>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</si>
  <si>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</si>
  <si>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</si>
  <si>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</si>
  <si>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</si>
  <si>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</si>
  <si>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</si>
  <si>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</si>
  <si>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</si>
  <si>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</si>
  <si>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</si>
  <si>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</si>
  <si>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</si>
  <si>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</si>
  <si>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</si>
  <si>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</si>
  <si>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</si>
  <si>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</si>
  <si>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</si>
  <si>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</si>
  <si>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</si>
  <si>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</si>
  <si>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</si>
  <si>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</si>
  <si>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</si>
  <si>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</si>
  <si>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</si>
  <si>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</si>
  <si>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</si>
  <si>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</si>
  <si>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</si>
  <si>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</si>
  <si>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</si>
  <si>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</si>
  <si>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</si>
  <si>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</si>
  <si>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</si>
  <si>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</si>
  <si>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</si>
  <si>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</si>
  <si>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</si>
  <si>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</si>
  <si>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</si>
  <si>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</si>
  <si>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</si>
  <si>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</si>
  <si>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</si>
  <si>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</si>
  <si>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</si>
  <si>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</si>
  <si>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</si>
  <si>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</si>
  <si>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</si>
  <si>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</si>
  <si>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</si>
  <si>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</si>
  <si>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</si>
  <si>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</si>
  <si>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</si>
  <si>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</si>
  <si>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</si>
  <si>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</si>
  <si>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</si>
  <si>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</si>
  <si>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</si>
  <si>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</si>
  <si>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</si>
  <si>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</si>
  <si>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</si>
  <si>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</si>
  <si>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</si>
  <si>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</si>
  <si>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</si>
  <si>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</si>
  <si>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</si>
  <si>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</si>
  <si>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</si>
  <si>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</si>
  <si>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</si>
  <si>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</si>
  <si>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Fecha</t>
  </si>
  <si>
    <t>LIB.</t>
  </si>
  <si>
    <t xml:space="preserve">Beneficiario </t>
  </si>
  <si>
    <t xml:space="preserve">Descripcion </t>
  </si>
  <si>
    <t>Monto</t>
  </si>
  <si>
    <t>INSTITUTO DUARTIANO</t>
  </si>
  <si>
    <t>AYUNTAMIENTO DEL DISTRITO NACIONAL</t>
  </si>
  <si>
    <t>ARCHIVO GRAL DE LA NACION</t>
  </si>
  <si>
    <t>CORPORACION DE ACUEDUCTO Y ALCANTARILLADO DE SANTIAGO</t>
  </si>
  <si>
    <t>COMPANIA DOMINICANA DE TELEFONOS C POR A</t>
  </si>
  <si>
    <t>DIRECCION GENERAL DE CINE</t>
  </si>
  <si>
    <t>EDENORTE DOMINICANA S A</t>
  </si>
  <si>
    <t>TOTAL</t>
  </si>
  <si>
    <t>CORPORACIÓN ESTATAL DE RADIO Y TELEVISIÓN (CERTV)</t>
  </si>
  <si>
    <t>EDESUR DOMINICANA, S.A</t>
  </si>
  <si>
    <t>ALTICE DOMINICANA, SA</t>
  </si>
  <si>
    <t>INST NAC DE AGUAS POTABLES Y ALCATARILLADOS</t>
  </si>
  <si>
    <t>EMPRESA DISTRIBUIDORA DE ELECTRICIDAD DEL ESTE S A</t>
  </si>
  <si>
    <t>Año 2025</t>
  </si>
  <si>
    <t>DIRECCION GENERAL DE MECENAZGO</t>
  </si>
  <si>
    <t>BANCO DE RESERVA DE LA REP.  DOM. BANCO SERVICIOS MULTIPLES, SA</t>
  </si>
  <si>
    <t>CORPORACION DE ACUEDUCTO Y ALCANTARILLADO DE PTO PLATA</t>
  </si>
  <si>
    <t>BANDA DE MUSICA DE DUVERGE</t>
  </si>
  <si>
    <t>BANDA DE MUSICA VICENTE NOBLE</t>
  </si>
  <si>
    <t>BANDA MUNICIPAL DE MUSICA DE BANI</t>
  </si>
  <si>
    <t>BANDA DE MUSICA MUNICIPAL BY LUIS ANTONIO BELTRE</t>
  </si>
  <si>
    <t>JUANA VILLAR GUERRERO</t>
  </si>
  <si>
    <t xml:space="preserve">ENCDA. DEPTO. DE PRESUPUESTO </t>
  </si>
  <si>
    <t>ANA V. ADAMES LANTIGUA</t>
  </si>
  <si>
    <t>HUMANO SEGUROS S A</t>
  </si>
  <si>
    <t>CORPORACION DEL ACUEDUCTO Y ALCANTARILLADO DE SANTO DOMINGO</t>
  </si>
  <si>
    <t>COMERCIAL DANIEL LUCIANO PAREDES, SRL</t>
  </si>
  <si>
    <t>AUTOCENTRO NAVARRO, SRL</t>
  </si>
  <si>
    <t>PLANCHAKI, SRL</t>
  </si>
  <si>
    <t>TONER DEPOT MULTISERVICIOS EORG, SRL</t>
  </si>
  <si>
    <t>En RD$942,170,466.69</t>
  </si>
  <si>
    <t>P/INCENTIVO P/REND.INDIV.2024-P01-ACTIVO-MINC</t>
  </si>
  <si>
    <t>P/INCENTIVO P/REND.INDIV.2024-P11-ACTIVO-MINC</t>
  </si>
  <si>
    <t>P/INCENTIVO P/REND.INDIV.2024-P13-ACTIVO-MINC</t>
  </si>
  <si>
    <t>P/INCENTIVO P/REND.INDIV.2024-P01-ACT.-ISR.TRPL.-MINC</t>
  </si>
  <si>
    <t>P/INCENTIVO P/REND.INDIV.2024-P11-INACTIVO-MINC-MINISTERIO DE CULTURA</t>
  </si>
  <si>
    <t>P/INCENTIVO P/REND.INDIV.2024-P13-INACTIVO-MINC</t>
  </si>
  <si>
    <t>P/INCENTIVO P/REND.INDIV.2024-P01-INACTIVO-MINC</t>
  </si>
  <si>
    <t>EMPRESAS MACANGEL, SRL</t>
  </si>
  <si>
    <t>PAGO FACTURA B1500000408, POR SERVICIO DE MONTAJE Y ALQUILERES PARA EL DESFILE NACIONAL DE CARNAVAL 2025, PROCESO CULTURA-DAF-CM-2025-0002, ORDEN CULTURA-2025-00032, SEGUN ANEXOS.</t>
  </si>
  <si>
    <t>TRANSFERENCIA A FAVOR DE LA CORPORACIÓN ESTATAL DE RADIO Y TELEVISIÓN (CERTV), CORRESPONDIENTE AL MES DE MAYO 2025, PARA PAGO DE NOMINA Y APORTE PARA GASTOS ADMINISTRATIVOS Y ENERGÍA ELÉCTRICA, SEGÚN ANEXOS.</t>
  </si>
  <si>
    <t>P/INCENTIVO P/REND.INDIV.2024-P01-INAC-HEREDERO-MINC</t>
  </si>
  <si>
    <t>PAGO POR SERVICIOS DE ENERGÍA ELÉCTRICA DEL CENTRO CULTURAL MARÍA MONTES (BARAHONA), CORRESPONDIENTE AL MES DE MARZO 2025, SEGÚN ANEXOS.</t>
  </si>
  <si>
    <t>VELEZ IMPORT, SRL</t>
  </si>
  <si>
    <t>PAGO FACTURA B1500001254, POR ADQUISICION DE MATERIAL DE OFICINA Y PAPELERIA PARA USO DE ESTE MINISTERIO DE CULTURA Y SUS DEPENDENCIAS, MEDIANTE ORDEN DE COMPRA CULTURA-2025-00066, PROCESO CULTURA-DAF-CM-2025-0008, SEGUN ANEXOS</t>
  </si>
  <si>
    <t>SUPLIGENSA, SRL</t>
  </si>
  <si>
    <t>PAGO FACTURA B1500001270, POR ADQUISICION DE MATERIAL GASTABLE PARA USO EN ESTE MINISTERIO DE CULTURA Y SUS DEPENDENCIAS, PROCESO CULTURA-DAF-CM-2025-0008, ORDEN CULTURA-2025-00064, SEGUN ANEXOS</t>
  </si>
  <si>
    <t>PROGASTABLE, SRL</t>
  </si>
  <si>
    <t>PAGO FACTURA B1500000486, POR ADQUISICION DE MATERIAL GASTABLE DE OFICINA PARA USO EN ESTE MINISTERIO DE CULTURA Y SUS DEPENDENCIAS, PROCESO CULTURA-DAF-CM-2025-0008, ORDEN CULTURA-2025-00072, SEGUN ANEXOS.</t>
  </si>
  <si>
    <t>PAGO FACTS E450000014572 Y E450000014725, POR SERVICIOS DE INTERNET MOVIL Y TELEFONICAS DE LAS FLOTAS DE ESTE MINC, CORRESPONDIENTE AL MES DE ABRIL 2025 (TELEFONO LOCAL, Y SERV. DE INTERNET Y TV POR CABLE) SEGUN ANEXOS</t>
  </si>
  <si>
    <t>GRUPO JAQUEZ MOREL, SRL</t>
  </si>
  <si>
    <t>PAGO FACTURA B1500000205, POR LA ANIMACION DE LA COMUNICADORA BARBARA PLAZA, EN EL DESFILE NACIONAL DE CARNAVAL 2025, CELEBRADO EL 23 DE MARZO 2025, EN EL MALECON DE SANTO DOMINGO PROCESO CULTURA-CCC-PEOR-2025-0001, ORDEN DE COMPRA 2025-00037, SEGUN ANEXO</t>
  </si>
  <si>
    <t>GONDOLAUDIO, SRL</t>
  </si>
  <si>
    <t>PAGO FACTURA B1500000063 POR SERVICIO ARTISTICO COMO TALENTO DE BREA FRANK EN EL DESFILE NACIONAL DE CARNAVAL 2025, CELEBRADO EL 23 DE MARZO 2025, EN EL MALECON DE SANTO DOMINGO, PROCESO CULTURA-CCC-PEOR-2025-0001, ORDEN DE COMPRA 2025-00035, SEGUN ANEXOS</t>
  </si>
  <si>
    <t>MIRALBA ALTAGRACIA RUIZ RAMOS</t>
  </si>
  <si>
    <t>PAGO FACTURA B15000000368 POR LA CONDUCCION EN EL DESFILE NACIONAL DE CARNAVAL 2025, CELEBRADO EL 23 DE MARZO 2025, EN EL MALECON DE SANTO DOMINGO, PROCESO CULTURA-CCC-PEOR-2025-0001, ORDEN DE COMPRA 2025-00041, SEGUN ANEXOS-</t>
  </si>
  <si>
    <t>POTENCIART, SRL</t>
  </si>
  <si>
    <t>PAGO FACT.B15000000132 POR SERV. ARTISTICO PARA LA CONDUCCION DE AQUILES CORREA EN EL DESFILE NACIONAL DE CARNAVAL 2025, CELEBRADO EL 23 DE MARZO 2025, EN EL MALECON DE STO DGO, PROCESO CULTURA-CCC-PEOR-2025-0001, ORDEN DE COMPRA 2025-00038, SEGUN ANEXOS.</t>
  </si>
  <si>
    <t>TRANSFERENCIA CORRIENTE A FAVOR DE CORO DE CAMARA KORIBE, CORRESPONDIENTE AL MES DE MAYO 2025</t>
  </si>
  <si>
    <t>TRANSFERENCIA CORRIENTE A FAVOR DE ACTIVIDADES CULTURALES, CORRESPONDIENTE AL MES DE MAYO 2025.</t>
  </si>
  <si>
    <t>TRANSFERENCIA CORRIENTE A FAVOR DE PROYECTOS CULTURALES, CORRESPONDIENTE AL MES DE MAYO 2025</t>
  </si>
  <si>
    <t>PAGO VARIAS FACTURAS, POR MANTENIMIENTO PREVENTIVO DE CUATRO VEHICULOS PLACAS EA01348, EI01103, EL06256 Y EL06257, PERTENECIENTES A LA FLOTILLA VEHICULAR DE ESTE MINISTERIO, PROCESO CULTURA-DAF-CD-2025-0002, ORDEN 2025-0001, SEGUN ANEXOS.</t>
  </si>
  <si>
    <t>BROTHERS RSR SUPPLY OFFICES, SRL</t>
  </si>
  <si>
    <t>PAGO FACTURA B1500001354, POR ADQUISICION DE MATERIAL GASTABLE DE OFICINA PARA USO DE ESTE MINISTERIO DE CULTURA Y DEPENDENCIAS, MEDIANTE ORDEN DE COMPRA CULTURA-2025-00070, PROCESO CULTURA-DAF-CM-2025-0008, SEGUN ANEXOS</t>
  </si>
  <si>
    <t>PAGO POR ADQUISICION DE TRES ALFOMBRAS HS CROSSFIT 47,600 NEGRA 4 PC PARA  , PARA VARIOS VEHICULOS, PERTENECIENTE A LA FLOTILLA VEHICULAR DE ESTE MINC.PROC-CULT-DAF-CD-2025-0010, ORDEN 2025-00027, SEGUN ANEXOS.</t>
  </si>
  <si>
    <t>TRANSFERENCIA A FAVOR DE LA BANDA DE MUSICA MUNICIPAL DE VICENTE NOBLE, CORRESPONDIENTE AL MES DE MAYO 2025, SEGUN ANEXOS.</t>
  </si>
  <si>
    <t>TRANSFERENCIA CORRIENTE A FAVOR DE DIRECCION DE CULTURA DOMINICANA EN EL EXTERIOR, CORRESPONDIENTE AL MES DE MAYO 2025</t>
  </si>
  <si>
    <t>TRANSFERENCIA A FAVOR DE LA DIRECCIÓN GENERAL DE CINE POR CONCEPTO DE GASTOS CORRIENTES Y NOMINA, CORRESPONDIENTE AL MES DE MAYO 2025</t>
  </si>
  <si>
    <t>TRANSFERENCIA  A FAVOR DE LA BANDA DE MUSICA MUNICIPAL DE BANI, CORRESPONDIENTE AL MES DE MAYO 2025, SEGUN ANEXOS</t>
  </si>
  <si>
    <t>TRANSFERENCIA A FAVOR DE LA BANDA DE MÚSICA MUNICIPAL BY LUIS ANTONIO BELTRE-AZUA, CORRESPONDIENTE Al MES MAYO 2025, SEGUN ANEXOS.</t>
  </si>
  <si>
    <t>TRANSFERENCIA   A FAVOR   DE LA DIRECCION GENERAL DE MECENAZGO POR CONCEPTO DE GASTOS OPERATIVOS Y ADMINISTRATIVOS, CORRESPONDIENTE AL MES DE MAYO 2025, SEGÚN ANEXOS.</t>
  </si>
  <si>
    <t>TRANSFERENCIA A FAVOR DEL INSTITUTO DUARTIANO, CORRESPONDIENTE A GASTOS CORRIENTES Y PAGO DE NOMINA DEL MES DE MAYO 2025</t>
  </si>
  <si>
    <t>ACADEMIA DOMINICANA DE LA HISTORIA</t>
  </si>
  <si>
    <t>TRANSFERENCIA A FAVOR DE LA ACADEMIA DOMINICANA DE LA HISTORIA, CORRESPONDIENTE A LOS MESES DE ABRIL Y MAYO 2025</t>
  </si>
  <si>
    <t>P/VIATICO DENTRO DEL PAIS DE ABRIL A MAYO 2025-MINC</t>
  </si>
  <si>
    <t>PAGO POR SUMINISTRO DE AGUA, CORRESPONDIENTE AL MES DE ABRIL 2025 DEL INMUEBLE DONDE ESTA UBICADA LA CASA DE LA CULTURA MARÍA MONTES, EN LA PROVINCIA DE BARAHONA, DEPENDENCIA DE ESTE MINISTERIO DE CULTURA, SEGÚN ANEXOS</t>
  </si>
  <si>
    <t xml:space="preserve"> BENEFICIARIOS</t>
  </si>
  <si>
    <t>P/SUELDO FIJO MAYO 2025-PROG.01-MINC-2</t>
  </si>
  <si>
    <t xml:space="preserve">P/SUELDO FIJO MAYO 2025-PROG.13-MINC-2 </t>
  </si>
  <si>
    <t xml:space="preserve">P/SUELDO FIJO MAYO 2025-PROG.11-MINC-2 </t>
  </si>
  <si>
    <t>P/SUPLENCIA MAYO 2025-MINC-2</t>
  </si>
  <si>
    <t xml:space="preserve">P/INTERINATO MAYO 2025-MINC-2 </t>
  </si>
  <si>
    <t>P/TRAMITE DE PENSION-MAYO 2025-P01-MINC-2</t>
  </si>
  <si>
    <t>P/COMPENSACION PRIMA DE TRANSP. MAYO 2025-MINC</t>
  </si>
  <si>
    <t xml:space="preserve">P/CARACTER EVENTUAL MAYO 2025-MINC-2 </t>
  </si>
  <si>
    <t xml:space="preserve">P/PERIODO PROBATORIO MAYO 2025-MINC-2 </t>
  </si>
  <si>
    <t>BENEFICIARIOS</t>
  </si>
  <si>
    <t xml:space="preserve">P/EMPLEADOS TEMPORALES - MAYO 2025-P01-MINC-2 </t>
  </si>
  <si>
    <t>PAGO POR SERVICIOS DE RECOGIDA DE BASURA DE ESTE MINISTERIO Y SUS DEPENDENCIAS, CORRESPONDIENTE AL MES DE MAYO 2025, SEGUN ANEXOS</t>
  </si>
  <si>
    <t>IRIS ARMONIA PEÑA MINAYA</t>
  </si>
  <si>
    <t>PAGO POR LA  APERTURA DE PROCESO: ACTO DE RECEPCION DE OBRAS PARTICIPANTES EN EL PREMIO NACIONAL FERIA  DE LIBRO EDUARDO LEON JIMENEZ, SANTO DOMIGO 2025,  PROC-CULT-DAF-CM-2023-0004 ORDEN 2023-00088, SEGUN ANEXOS</t>
  </si>
  <si>
    <t>TRANSFERENCIA  A  FAVOR DE LA BANDA DE MUSICA MUNICIPAL DE DUVERGE, CORRESPONDIENTE AL MES DE MAYO 2025, SEGUN NAEXOS</t>
  </si>
  <si>
    <t>13/05/2025</t>
  </si>
  <si>
    <t>PAGO SUMINISTRO DE AGUA POTABLE Y ALCANTARILLADO DEL INMUEBLE DONDE ESTA UBICADA LA OFICINA DE PATRIMONIO CULTURAL EN LA PROV. PUERTO PLATA, DEPENDENCIA DEL MINC, CORRESPONDIENTE AL MES DE MAYO 2025, SEGUN ANEXOS</t>
  </si>
  <si>
    <t>CADENA DE NOTICIAS-TELEVISION</t>
  </si>
  <si>
    <t>PAGO FACTURA B1500003135, POR SERVICIOS DE PUBLICIDAD DE BANNER WEB EN SU PORTAL DIGITAL WWW.CDN.COM.DO, PROMOCIONANDO EL DESFILE NACIONAL DE CARNAVAL 2025, PROCESO CULTURA-CCC-PEPB-2025-0001, ORDEN CULTURA-2025-00016, SEGUN ANEXOS</t>
  </si>
  <si>
    <t>14/05/2025</t>
  </si>
  <si>
    <t>ASOCIACIÓN DE CRONISTAS DE ARTE DE LA REPÚBLICA DOMINICANA (ACROARTE)</t>
  </si>
  <si>
    <t>APORTE ECONOMICO DE ESTE MINISTERIO  PARA LA REALIZACION DE LA  GALA DEL RPEMIO ACROARTE AL MERITO PERIODISTICO  2025,  SEGUN ANEXOS</t>
  </si>
  <si>
    <t>ZINEMAPAR, SRL</t>
  </si>
  <si>
    <t>APORTE ECONOMICO DE ESTE MINISTERIO  PARA LA EDICION NUMERO OCHO DE LA REVISTA SEÑALES, SEGUN ANEXOS</t>
  </si>
  <si>
    <t>P/COMPENS. SEGURIDAD-MAYO 2025-P01-MINC</t>
  </si>
  <si>
    <t>PAGO VIATICO DENTRO DEL PAIS MARZO-MAYO 2025-MINC</t>
  </si>
  <si>
    <t>APORTE ECONOMICO PARA LA REALIZACION DE LA COMEDIA TEATRAL FEO YO Y EL CONCIERTO MOA CABRERA, VIVEVENCIAS. RESPECTIVAMENTE</t>
  </si>
  <si>
    <t>PAGO POR SERVICIOS DE ENERGÍA ELÉCTRICA DE ESTE MINISTERIO DE CULTURA  Y SUS DEPENDENCIAS, CORRESPONDIENTE AL MES DE ABRIL 2025, SEGÚN ANEXOS</t>
  </si>
  <si>
    <t>15/05/2025</t>
  </si>
  <si>
    <t xml:space="preserve">TRANSFERENCIA A FAVOR DE (3) ASFL DEL SECTOR CULTURAL, CORRESPONDIENTE AL MES DE ABRIL 2025-3 </t>
  </si>
  <si>
    <t xml:space="preserve">TRANSFERENCIA A FAVOR DE (26) ASFL DEL SECTOR CULTURAL CORRESPONDIENTE AL MES DE MAYO 2025-26 </t>
  </si>
  <si>
    <t>PAGO FACTURA B1500038419, POR SERVICIOS DE AGUA, CLOACA Y AYUNTAMIENTO DEL CENTRO DE LA CULTURA DE SANTIAGO, CONTRATO No. 01058338, CORRESPONDIENTE AL MES DE MAYO 2025, DEPENDENCIA DE ESTE MINC, SEGUN ANEXOS</t>
  </si>
  <si>
    <t>PAGO FACTURA B1500038244, POR SERVICIOS DE AGUA, CLOACA Y AYUNTAMIENTO DEL GRAN TEATRO DEL CIBAO, CONTRATO No. 01236928, CORRESPONDIENTE AL MES DE ABRIL 2025, DEPENDENCIA DE ESTE MINC, SEGUN ANEXOS</t>
  </si>
  <si>
    <t>INVERSIONES TEJEDA VALERA FD, SRL</t>
  </si>
  <si>
    <t>PAGO FACTURA B1500000989, POR ADQUISICION DE MATERIAL GASTABLE PARA USO DE ESTE MINISTERIO Y SUS DEPENDENCIAS, PROCESO CULTURA-DAF-CM-2025-0008, ORDEN DE COMPRA 2025-00065, SEGUN ANEXOS</t>
  </si>
  <si>
    <t>SAREVAT, SRL</t>
  </si>
  <si>
    <t>PAGO FT E450000000005, POR SERV. ARTISTICO COMO TALENTO (MILLY DE MOYA) PARA LA TRANSMISION Y CONDUCCION DEL DESFILE DE CARNAVAL 2025, EL 23 DE MARZO 2025, CELEBRADO EN EL MALECON DE STO DGO, PROCESO CULTURA -CCC-PEOR-2025-0001, ORDEN DE COMPRA 2025-00039</t>
  </si>
  <si>
    <t>PAGO DE TARJETAS FLOTILLA CORPORACION No 422694, DE LA ASIGNACION DE COMBUSTIBLE CORRESPONDIENTE AL CORTE DEL 02 DE JUNIO 2025, DONDE SE REFLEJAN LOS CONSUMOS DEL MES DE MAYO 2025, SEGUN ANEXOS</t>
  </si>
  <si>
    <t>PRODUCCIONES WSAC, EIRL</t>
  </si>
  <si>
    <t>PAGO POR SERVICIO ARTISTICO COMO TALENTO (ANTHONY BRUNO) PARA LA TRANSMISION Y CONDUCCION EN VIVO DEL DESFILE NACIONAL DE CARNAVAL, EL 23 MARZO 2025, CELEBRADO EN EL MALECON DE SANTO DOMINGO PROC. CULTURA -CCC-PEOR-2025-0001, ORDEN 2025-00040, SEGUN ANEXO</t>
  </si>
  <si>
    <t>REPUESTOS CONSTANZA INFANTE, SRL</t>
  </si>
  <si>
    <t>PAGO FACT B1500000455 POR MANTENIMIENTO PREVENTIVO Y REPARACION DE VEHICULO PLACA EL06257, PERTENECIENTE A LA FLOTILLA VEHICULAR DE ESTE MINISTERIO, PROCESO CULTURA-DAF-CD-2025-0002, ORDEN DE COMPRA 2025-0002, SEGUN ANEXOS</t>
  </si>
  <si>
    <t>16/05/2025</t>
  </si>
  <si>
    <t>TRANSFERENCIA A FAVOR DEL ARCHIVO GENERAL DE LA NACION (AGN), CORRESPONDIENTE A LA SUBVENCION POR GASTOS Y PAGO DE NOMINA DEL MES DE MAYO 2025, SEGUN ANEXOS</t>
  </si>
  <si>
    <t>PARROQUIA SAN ANTONIO DE PADUA DE GAZCUE, INC</t>
  </si>
  <si>
    <t>APORTE ECONOMICO DE ESTE MINISTERIO A FAVOR DE LA PARROQUIA SAN ANTONIO DE PADUA,MEDIANTE LA  ADQUISICION DE 8 BOLETAS PARA LA REALIZACION DE LA CENA DE GALA EMPRESARIAL DE LA CONFRATERNIDAD A CELEBRARSE EL 11 DE JUNIO 2025, SEGUN ANEXOS</t>
  </si>
  <si>
    <t>TRANSFERENCIA A FAVOR DEL ARCHIVO GENERAL DE LA NACION (AGN), PARA CUBRIR GASTOS DE CAPITAL CORRESPONDIENTE A MAYO 2025</t>
  </si>
  <si>
    <t>ALIANZA DOMINICANA CONTRA LA CORRUPCIÓN,ADOCCO, INC</t>
  </si>
  <si>
    <t>PAGO FACTURA B1500000174, POR CONCEPTO DE CAPACITACION DE VARIOS COLABORADORES DE ESTE MINISTERIO EN EL VI SEMINARIO INTERNACIONAL TRANSPARENCIA Y GESTION PUBLICA PROCESO CULTURA-DAF-CD-2025-0021, ORDEN DE COMPRA 2025-00073, SEGUN ANEXOS</t>
  </si>
  <si>
    <t>VILLAVASER, SRL</t>
  </si>
  <si>
    <t>PAGO FACTS VARIAS POR SERVICIOS DE CATERING, MEDIANTE CO. BS-0013221-2024, ADENDUM BS-0002257-2025, PARA ACTIVIDADES DE ESTE MINC Y SUS DEPENDENCIAS, PROCESO CULTURA-DAF-CM-2024-0049, ORDEN CULTURA-2024-00217, SEGUN DOCUMENTOS ANEXOS</t>
  </si>
  <si>
    <t>LIBERTY NETWORKS DOMINICANA, SA</t>
  </si>
  <si>
    <t>PAGO VARIAS FACTURAS POR SERVICIOS DE REDUNDANCIA DE CONEXION A INTERNET, VIA PROVEEDOR ALTERNO CORRESPONDIENTE AL PERIODO 1 DE ENERO AL 31 DE MAYO 2025, SEGUN ANEXOS</t>
  </si>
  <si>
    <t>PAPELERÍA &amp; SERVICIOS MÚLTIPLES YEFEL, SRL</t>
  </si>
  <si>
    <t>PAGO FACTURA B1500000190, POR ADQUISICION DE DISPENSADORES DE CINTAS ADHESIVAS Y GRAPAS, PARA USO DE ESTE MINISTERIO Y SUS DEPENDENCIAS, PROCESO CULTURA-DAF-CM-2025-0008, ORDEN DE COMPRA 2025-00069, SEGUN ANEXOS</t>
  </si>
  <si>
    <t>PAGO VARIAS FACTURAS POR SERVICIO DE LAVADO Y PLANCHADO DE DIVERSOS ARTICULOS P/ SER USADOS EN ESTE MINC.CONT-BS-0006858-2024, ADENDUM BS-0002267-2025, PROC-CULT-DAF-CM-2024-0020, ORDEN 2024-00106. SEGUN ANEXOS</t>
  </si>
  <si>
    <t>P/HORAS EXTRAORDINARIAS ABRIL 2025-MINC</t>
  </si>
  <si>
    <t>P/INCENTIVO RENDIMIENTO INDIVIDUAL 2024 A HEREDERO DE RAFAEL VINICIO</t>
  </si>
  <si>
    <t>P/VACACIONES EXEMP. A HEREDERO DE RAFAEL VINICIO</t>
  </si>
  <si>
    <t>19/05/2025</t>
  </si>
  <si>
    <t>G3 INDUSTRIAL, SRL</t>
  </si>
  <si>
    <t>ADQUISICION DE MATERIAL GASTABLE, PARA USO DE ESTE MINISTERIO Y SUS DEPENDENCIAS, PROCESO CULTURA-DAF-CM-2025-0008, ORDEN 2025-00068, SEGUN ANEXOS</t>
  </si>
  <si>
    <t>P/INCENTIVO RENDIMIENTO INDIVIDUAL 2024-ACTIVO-ADIC-P01-MINC</t>
  </si>
  <si>
    <t>P/INCENTIVO RENDIMIENTO INDIVIDUAL 2024-ACTIVO-ADIC-P11-MINC</t>
  </si>
  <si>
    <t>P/INCENTIVO RENDIMIENTO INDIVIDUAL 2024-ACTIVO-ADIC-P13-MINC</t>
  </si>
  <si>
    <t>P/INCENTIVO RENDIMIENTO INDIVIDUAL 2024-INACTIVO-ADIC-P01-MINC-MINISTERIO DE CULTURA</t>
  </si>
  <si>
    <t>20/05/2025</t>
  </si>
  <si>
    <t>AYUNTAMIENTO DE COMENDADOR</t>
  </si>
  <si>
    <t>APORTE ENONOMICO DEL MINISTERIO DE CULTURA PARA CUBRIR GASTOS DE LA CELEBRACION DEL CARNAVAL PROVINCIAL DE ELIAS PIÑA CELEBRADO EL 6 DE ABRIL 2025, SEGUN ANEXOS</t>
  </si>
  <si>
    <t>ANE-PUBLICACIONES AHORA C X A</t>
  </si>
  <si>
    <t>SERV.  RENOVACION DE SUSCRIPCION ANUAL EN PERIODICO DE CIRCULACION NACIONAL," PERIODICO EL NACIONAL", MEDIANTE FACTURA B1500005133, PARA USO DE LA DIRECCION DE COMUNICACIONES DE LA SEDE DE ESTE MINC, PROCESO CULTURA-DAF-CD-2025-0015, ORDEN 2025-00048</t>
  </si>
  <si>
    <t>EDITORA HOY, SAS</t>
  </si>
  <si>
    <t>SERVICIO DE RENOVACION DE SUSCRIPCION ANUAL DEL PERIODICO HOY(DESDE EL 8 DE FEB.2025 HASTA 7 DE FEB.2026), PARA USO DE LA DIRECCION DE COMUNICACIONES DE LA SEDE DE ESTE MINISTERIO., PROCESO CULT-DAF-CD-2025-0015, ORDEN 2025-00049, SEGUN ANEXOS</t>
  </si>
  <si>
    <t>PAGO SERVECIOS TELEFÓNICOS Y FLOTAS DE ESTE MINC. Y  DEPENDENCIAS CORRESPONDIENTE AL ABRIL Y  MAYO 2025  PATRONATO DE LA CIUDAD COLONIAL Y DEL PANTEÓN DE LA PATRIA (SERV. LARGA DISTANCIA, TEL. LOCAL,INTERNET Y TV POR CABLE) MENOS N/C E340004294107, RD$370</t>
  </si>
  <si>
    <t>DUNIA PATRICIA DE WINDT MATOS</t>
  </si>
  <si>
    <t>APORTE ENONOMICO A FAVOR DE LA SRA. DUNIA PATRICIA DE WINT PARA LA REALIZACION DEL PROYECTO TEATRAL "AHORA QUE VUELVO, TON" QUE SE LLEVARA A CABO DESDE EL23 DE MAYO AL 1ERO DE JUNIO 2025 EN LA SALA RAVELO DEL TEATRO NACIONAL</t>
  </si>
  <si>
    <t>21/05/2025</t>
  </si>
  <si>
    <t>P/VIATICO DENTRO DEL PAIS ABRIL-MAYO 2025-MINC</t>
  </si>
  <si>
    <t>PORTAFOLIO.DO, SRL</t>
  </si>
  <si>
    <t>PAGO POR ADQUISICION DE MATERIAL GASTABLE DE OFICINA, PARA ESTE MINISTERIO Y SUS DEPENDENCIAS, PROC-CULT-DAF-CM-2025-0008, ORDEN 2025-00071, SEGUN ANEXOS</t>
  </si>
  <si>
    <t>MAGNA MOTORS, SA</t>
  </si>
  <si>
    <t>PAGO  SERV. DE MANTENIMIENTO PREVENTIVO Y REPARACIONES DE VEHICULOS, PERTENECIENTE A LA FLOTILLA VEHICULAR DE ESTE MINC,CONT-BS-0012618-2023, ADENDUM-BS-0011903-2024, ADENDUM-BS-0003591-2025, PROC- CULT-CCC-PEPU-2023-0002, ORDEN 2023-00314, SEGUN ANEXOS</t>
  </si>
  <si>
    <t>23/05/2025</t>
  </si>
  <si>
    <t>PAGO SERVICIOS DE ENERGÍA ELÉCTRICA DE LAS DEPENDENCIAS DE ESTE MINISTERIO DE CULTURA EN LA REGIÓN NORTE, CORRESPONDIENTE AL MES DE ABRIL 2025 SEGÚN ANEXOS</t>
  </si>
  <si>
    <t>SERVICIOS EMPRESARIALES CANAAN, SRL</t>
  </si>
  <si>
    <t>PAGO ADQUISICION DE PINTUURAS, PARA USO DE ESTE MINISTERIO DE CULTURA Y SUS DEPENDENCIAS, PROC-CULT-DAF-CM-2025-0011, ORDEN 2025-00080, SEGUN ANEXOS</t>
  </si>
  <si>
    <t>UDRINK DELIVERY, SRL</t>
  </si>
  <si>
    <t>PAGO ADQUISICION DE PINTURAS, PARA USO DE ESTE MINISTERIO Y SUS DEPENDENCIAS, PROC-CULT-DAF-CM-2025-0011, ORDEN 2025-00084, SEGUN ANEXOS</t>
  </si>
  <si>
    <t>PAGO SERVICIOS DE AGUA POTABLE DE ESTE MINISTERIO Y SUS DEPENDENCIAS, CORRESPONDIENTE AL MES DE MAYO 2025, SEGUN ANEXOS</t>
  </si>
  <si>
    <t>SEGURO NACIONAL DE SALUD</t>
  </si>
  <si>
    <t>PAGO SEGURO DE SALUD COMPLEMENTARIO DE EMPLEADOS DEL MINISTERIO DE CULTURA, CORRESPONDIENTE AL PERIODO DEL 01/05/2025 AL 31/05/2025, Y NOTA DE DEBITO E330000000636, RD$2,015.41, SEGUN ANEXOS</t>
  </si>
  <si>
    <t>FUNDACION ESPACIOS CULTURALES, INC., D. N.</t>
  </si>
  <si>
    <t>APORTE ECONOMICO DE ESTE MINISTERIO DE CULTURA, PARA EL FESTIVAL INTERNACIONAL SEMANA DE LA POESIA SANTO DOMINGO 2025, DEL 20 AL 26 DE OCTUBRE 2025, SEGUN ANEXOS</t>
  </si>
  <si>
    <t>GRUPO WILAMAR, SRL</t>
  </si>
  <si>
    <t>PAGO POR SERVICIO DE ALQUILER DE RADIOS DE COMUNICACION PORTATILES Y HEADSETS INALAMBRICOS, PARA SER UTILIZADOS POR EL EQUIPO OPERATIVO EN EL DESFILE NACIONAL DE CARNAVAL 2025, PROC-CULT-DAF-CM-2025-0006, ORDEN 2025-00028, SEGUN ANEXOS</t>
  </si>
  <si>
    <t>SUFERDOM, SRL</t>
  </si>
  <si>
    <t>PAGO ADQUISICION DE PINTURAS ANTIOXIDO GRIS PLATA 65, PARA USO DE ESTE MINISTERIO Y DEPENDENCIAS, PROC-CULT-DAF-CM-2025-0011, ORDEN 2025-00083, SEGUN ANEXOS</t>
  </si>
  <si>
    <t>26/05/2025</t>
  </si>
  <si>
    <t>TECNOFIJACIONES DE DOMINICANA, SRL</t>
  </si>
  <si>
    <t>PAGO FACTURA B1500000733, POR ADQUISICION DE PINTURAS PARA USO DE ESTE MINISTERIO DE CULTURA Y SUS DEPENDENCIAS, PROCESO CULTURA-DAF-CM-2025-0011, ORDEN CULTURA-2025-00082, SEGUN ANEXOS</t>
  </si>
  <si>
    <t>PAGO SEGURO DE SALUD COMPLEMENTARIO DE LOS EMPLEADOS DEL MINISTERIO DE CULTURA, CORRESPONDIENTE AL MES DE MAYO 2025, MENOS SALDO A FAVOR DE AÑOS ANTERIOS RD$23,214.18 Y N/C E340000111931 RD$1,563.78, E340000114122 $1,042.52 Y E340000114829 $4,069.00</t>
  </si>
  <si>
    <t>PAGO POR ADQUISICION DE ARTICULOS FERRETEROS, PARA USO DE ESTE MINISTERIO Y SUS DEPENDENCIAS , PROCESO CULTURA-DAF-CM-2025-0004, ORDEN 2025-00102, SEGUN ANEXOS</t>
  </si>
  <si>
    <t>PAGO No.15  SERVICIOS  ALQUILER DE IMPRESORAS Y MANTENIMIENTO DE EQUIPOS DE IMPRESION DE ESTE MINIC. Y SUS DEPENDENCIAS, CORRESP.  AL MES DE MARZO 2025 CONT-BS-0005199-2023, ADENDUM BS-0013712-2024, PROC-CULT-CCC-CP-2022-0032, OR.2023-00005. SEGUN ANEXO</t>
  </si>
  <si>
    <t>28/05/2025</t>
  </si>
  <si>
    <t>FERROELECTRO INDUSTRIAL Y REFRIGERACIÓN F&amp;H, SRL</t>
  </si>
  <si>
    <t>PAGO POR ADQUISICION DE IMPERMEABILIZANTES ACRILICOS ELASTOMETRICOS DE PAREDES CLEAR, PARA USO DE ESTE MINISTERIO Y SUS DEPENDENCIAS, PROCESO CULT-DAF-CM-2025-0011, ORDEN 2025-00085, SEGUN ANEXOS</t>
  </si>
  <si>
    <t>JARDIN ILUSIONES S A</t>
  </si>
  <si>
    <t>PAGO ADQUISICION DE ARREGLOS FLORALES,PUCHEROS,CORONAS FUNEBRES Y CENTROS DE MESA, PAR DIFERENTES ACTIVIDADES ,PROC- CULTURA-DAF-CM-2023-0001, ORDEN 2023-00109, SEGUN ANEXOS</t>
  </si>
  <si>
    <t>CLUB CULTURAL Y DEPORTIVO DRA. EVANGELINA RODRIGUEZ PEROZO</t>
  </si>
  <si>
    <t>APORTE ECONOMICO DE PARTE DE ESTE MINISTERIO, PARA LA REALIZACION DEL XIII CARNAVAL YUMERO 2025, EL CUAL SERA CELEBRADO EN EL MUNICIPIO SAN RAFAEL DEL YUMA PROVINCIA LA ALTAGRACIA EL SABADO 31 DE MAYO 2025, SEGUN ANEXOS</t>
  </si>
  <si>
    <t>PAGO No.16  SERVICIOS  ALQUILER DE IMPRESORAS Y MANTENIMIENTO DE EQUIPOS DE IMPRESION DE ESTE MINIC. Y SUS DEPENDENCIAS, CORRESP.  AL MES DE ABRIL 2025 CONT-BS-0005199-2023, ADENDUM BS-0013712-2024, PROC-CULT-CCC-CP-2022-0032, OR.2023-00005. SEGUN ANEXOS</t>
  </si>
  <si>
    <t>29/05/2025</t>
  </si>
  <si>
    <t>PAGO INDEMNIZACION A EXEMPLEADOS MAYO 2025-MINC</t>
  </si>
  <si>
    <t>PAGO VACACIONES A EXEMPLEADOS MAYO 2025-MINC</t>
  </si>
  <si>
    <t>OUTDOOR TRAINING &amp; ADVENTURES, OUTRAD, SRL</t>
  </si>
  <si>
    <t>PAGO CAPACITACION DE TEAM BUILDING, PARA COLABORADORES DE LOS GRUPOS OCUPACIONALES I Y II DE ESTE MINISTERIO DE CULTURA, PROC-CULT-DAF-CD-2025-0025, ORDEN 2025-00107, SEGUN ANEXOS</t>
  </si>
  <si>
    <t>30/05/2025</t>
  </si>
  <si>
    <t>DESDE EL 01 AL 31 DE MAYO 2025</t>
  </si>
  <si>
    <t>FONDO REPONIBLE INSTITUCIONAL AL MINISTERIO DE CULTURA</t>
  </si>
  <si>
    <t>TRANSFERENCIA CORRIENTE A FAVOR DE TEATRO ORQUESTAL DOMINICANO, CORRESPONDIENTE AL MES DE MAYO 2025</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</si>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</sst>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1" x14ac:knownFonts="1">
    <font>
      <sz val="10"/>
      <color rgb="FF000000"/>
      <name val="Times New Roman"/>
      <family val="1"/>
    </font>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sz val="11"/>
      <color rgb="FF00000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4" fillId="0" borderId="0" applyFont="0" applyFill="0" applyBorder="0" applyAlignment="0" applyProtection="0"/>
  </cellStyleXfs>
  <cellXfs count="74">
    <xf numFmtId="0" fontId="0" fillId="0" borderId="0" xfId="0"/>
    <xf numFmtId="0" fontId="0" fillId="0" borderId="0" xfId="0" applyAlignment="1">
      <alignment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wrapText="1"/>
    </xf>
    <xf numFmtId="165" fontId="9" fillId="0" borderId="0" xfId="0"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9" fillId="0" borderId="0" xfId="0" applyFont="1" applyAlignment="1">
      <alignment horizontal="left" vertical="center"/>
    </xf>
    <xf numFmtId="0" fontId="8" fillId="2" borderId="10"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8" fillId="2" borderId="1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10" fillId="0" borderId="11" xfId="0" applyFont="1" applyBorder="1" applyAlignment="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xf>
    <xf numFmtId="165" fontId="12" fillId="0" borderId="0" xfId="0" applyNumberFormat="1" applyFont="1" applyAlignment="1">
      <alignment vertical="center"/>
    </xf>
    <xf numFmtId="165" fontId="13" fillId="0" borderId="8" xfId="0" applyNumberFormat="1" applyFont="1" applyBorder="1" applyAlignment="1">
      <alignment vertical="center"/>
    </xf>
    <xf numFmtId="0" fontId="13" fillId="0" borderId="0" xfId="0" applyFont="1" applyAlignment="1">
      <alignment horizontal="left" vertical="center" wrapText="1"/>
    </xf>
    <xf numFmtId="4" fontId="13" fillId="0" borderId="0" xfId="0" applyNumberFormat="1" applyFont="1" applyAlignment="1">
      <alignment vertical="center"/>
    </xf>
    <xf numFmtId="0" fontId="16" fillId="0" borderId="0" xfId="0" applyFont="1" applyAlignment="1">
      <alignment horizontal="left" vertical="center"/>
    </xf>
    <xf numFmtId="4" fontId="16" fillId="0" borderId="0" xfId="0" applyNumberFormat="1" applyFont="1" applyAlignment="1">
      <alignment vertical="center"/>
    </xf>
    <xf numFmtId="0" fontId="16" fillId="0" borderId="0" xfId="0" applyFont="1" applyAlignment="1">
      <alignment horizontal="left" vertical="center" wrapText="1"/>
    </xf>
    <xf numFmtId="4" fontId="13" fillId="0" borderId="8" xfId="0" applyNumberFormat="1" applyFont="1" applyBorder="1" applyAlignment="1">
      <alignment vertical="center"/>
    </xf>
    <xf numFmtId="0" fontId="3" fillId="4" borderId="12" xfId="0" applyFont="1" applyFill="1" applyBorder="1" applyAlignment="1">
      <alignment horizontal="center"/>
    </xf>
    <xf numFmtId="0" fontId="0" fillId="5" borderId="0" xfId="0" applyFill="1"/>
    <xf numFmtId="0" fontId="14" fillId="5" borderId="0" xfId="0" applyFont="1" applyFill="1" applyAlignment="1">
      <alignment vertical="center" wrapText="1" readingOrder="1"/>
    </xf>
    <xf numFmtId="0" fontId="15"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40" fontId="0" fillId="0" borderId="0" xfId="0" applyNumberFormat="1" applyAlignment="1">
      <alignment vertical="center"/>
    </xf>
    <xf numFmtId="40" fontId="0" fillId="5" borderId="0" xfId="0" applyNumberFormat="1" applyFill="1"/>
    <xf numFmtId="0" fontId="7" fillId="0" borderId="0" xfId="0" applyFont="1" applyAlignment="1">
      <alignment horizontal="left" vertical="center"/>
    </xf>
    <xf numFmtId="4" fontId="0" fillId="5" borderId="0" xfId="0" applyNumberFormat="1" applyFill="1"/>
    <xf numFmtId="39" fontId="18" fillId="4" borderId="12" xfId="0" applyNumberFormat="1" applyFont="1" applyFill="1" applyBorder="1" applyAlignment="1">
      <alignment horizontal="center"/>
    </xf>
    <xf numFmtId="39" fontId="18" fillId="6" borderId="12" xfId="0" applyNumberFormat="1" applyFont="1" applyFill="1" applyBorder="1"/>
    <xf numFmtId="39" fontId="0" fillId="5" borderId="0" xfId="0" applyNumberFormat="1" applyFill="1"/>
    <xf numFmtId="0" fontId="0" fillId="0" borderId="12" xfId="0" applyBorder="1" applyAlignment="1">
      <alignment horizontal="left" wrapText="1"/>
    </xf>
    <xf numFmtId="0" fontId="0" fillId="0" borderId="12" xfId="0" applyBorder="1"/>
    <xf numFmtId="40" fontId="0" fillId="0" borderId="12" xfId="0" applyNumberFormat="1" applyBorder="1"/>
    <xf numFmtId="0" fontId="1" fillId="0" borderId="0" xfId="0" applyFont="1" applyAlignment="1">
      <alignment horizontal="center" vertical="center"/>
    </xf>
    <xf numFmtId="0" fontId="1" fillId="0" borderId="0" xfId="0" applyFont="1" applyAlignment="1">
      <alignment vertical="center"/>
    </xf>
    <xf numFmtId="0" fontId="20" fillId="0" borderId="0" xfId="0" applyFont="1" applyAlignment="1">
      <alignment vertical="center"/>
    </xf>
    <xf numFmtId="14" fontId="0" fillId="0" borderId="12" xfId="0" applyNumberFormat="1" applyBorder="1" applyAlignment="1">
      <alignment horizontal="right"/>
    </xf>
    <xf numFmtId="4" fontId="0" fillId="5" borderId="0" xfId="0" applyNumberFormat="1" applyFill="1" applyAlignment="1">
      <alignment vertical="center"/>
    </xf>
    <xf numFmtId="0" fontId="3" fillId="0" borderId="13"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2" borderId="2" xfId="0" applyFont="1" applyFill="1" applyBorder="1" applyAlignment="1">
      <alignment horizontal="center" vertical="center"/>
    </xf>
    <xf numFmtId="164" fontId="8" fillId="2" borderId="2" xfId="1" applyFont="1" applyFill="1" applyBorder="1" applyAlignment="1">
      <alignment horizontal="center" vertical="center" wrapText="1"/>
    </xf>
    <xf numFmtId="164" fontId="8" fillId="2" borderId="6" xfId="1"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2" fillId="0" borderId="0" xfId="0" applyFont="1" applyAlignment="1">
      <alignment horizontal="left" vertical="center" wrapText="1"/>
    </xf>
    <xf numFmtId="0" fontId="6" fillId="5" borderId="1" xfId="0" applyFont="1" applyFill="1" applyBorder="1" applyAlignment="1">
      <alignment horizontal="center" vertical="center" wrapText="1" readingOrder="1"/>
    </xf>
    <xf numFmtId="0" fontId="6" fillId="5" borderId="0" xfId="0" applyFont="1" applyFill="1" applyAlignment="1">
      <alignment horizontal="center" vertical="center" wrapText="1" readingOrder="1"/>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17" fillId="5" borderId="1" xfId="0" applyFont="1" applyFill="1" applyBorder="1" applyAlignment="1">
      <alignment horizontal="center" vertical="center"/>
    </xf>
    <xf numFmtId="0" fontId="17" fillId="5" borderId="0" xfId="0" applyFont="1" applyFill="1" applyAlignment="1">
      <alignment horizontal="center" vertical="center"/>
    </xf>
    <xf numFmtId="0" fontId="18" fillId="6" borderId="12" xfId="0" applyFont="1" applyFill="1" applyBorder="1" applyAlignment="1">
      <alignment horizontal="center"/>
    </xf>
    <xf numFmtId="0" fontId="19" fillId="5" borderId="1"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534318</xdr:colOff>
      <xdr:row>0</xdr:row>
      <xdr:rowOff>15972</xdr:rowOff>
    </xdr:from>
    <xdr:to>
      <xdr:col>6</xdr:col>
      <xdr:colOff>627547</xdr:colOff>
      <xdr:row>2</xdr:row>
      <xdr:rowOff>17984</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379947" y="15972"/>
          <a:ext cx="1449044" cy="67148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249555</xdr:colOff>
      <xdr:row>0</xdr:row>
      <xdr:rowOff>0</xdr:rowOff>
    </xdr:from>
    <xdr:to>
      <xdr:col>3</xdr:col>
      <xdr:colOff>2263140</xdr:colOff>
      <xdr:row>6</xdr:row>
      <xdr:rowOff>135257</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3107055" y="0"/>
          <a:ext cx="2013585" cy="1141097"/>
        </a:xfrm>
        <a:prstGeom prst="rect">
          <a:avLst/>
        </a:prstGeom>
        <a:noFill/>
        <a:ln>
          <a:noFill/>
        </a:ln>
      </xdr:spPr>
    </xdr:pic>
    <xdr:clientData/>
  </xdr:twoCellAnchor>
  <xdr:twoCellAnchor editAs="oneCell">
    <xdr:from>
      <xdr:col>0</xdr:col>
      <xdr:colOff>161925</xdr:colOff>
      <xdr:row>123</xdr:row>
      <xdr:rowOff>131445</xdr:rowOff>
    </xdr:from>
    <xdr:to>
      <xdr:col>4</xdr:col>
      <xdr:colOff>898779</xdr:colOff>
      <xdr:row>128</xdr:row>
      <xdr:rowOff>133350</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3"/>
        <a:stretch>
          <a:fillRect/>
        </a:stretch>
      </xdr:blipFill>
      <xdr:spPr>
        <a:xfrm>
          <a:off x="161925" y="39145845"/>
          <a:ext cx="7661529" cy="11182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7" tint="0.79998168889431442"/>
  </sheetPr>
  <dimension ref="A1:R102"/>
  <sheetViews>
    <sheetView showGridLines="0" tabSelected="1" topLeftCell="A16" zoomScale="175" zoomScaleNormal="175" workbookViewId="0">
      <selection activeCell="A3" sqref="A3:P3"/>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c r="A1" s="37"/>
      <c r="B1" s="37"/>
      <c r="C1" s="37"/>
      <c r="D1" s="37"/>
      <c r="E1" s="37"/>
      <c r="F1" s="37"/>
      <c r="G1" s="37"/>
      <c r="H1" s="37"/>
      <c r="I1" s="37"/>
      <c r="J1" s="37"/>
      <c r="K1" s="37"/>
      <c r="L1" s="37"/>
      <c r="M1" s="37"/>
      <c r="N1" s="37"/>
      <c r="O1" s="37"/>
      <c r="P1" s="54"/>
    </row>
    <row r="2" spans="1:17" x14ac:dyDescent="0.2">
      <c r="A2" s="37"/>
      <c r="B2" s="37"/>
      <c r="C2" s="37"/>
      <c r="D2" s="37"/>
      <c r="E2" s="37"/>
      <c r="F2" s="37"/>
      <c r="G2" s="37"/>
      <c r="H2" s="37"/>
      <c r="I2" s="37"/>
      <c r="J2" s="37"/>
      <c r="K2" s="37"/>
      <c r="L2" s="37"/>
      <c r="M2" s="37"/>
      <c r="N2" s="37"/>
      <c r="O2" s="37"/>
      <c r="P2" s="37"/>
    </row>
    <row r="3" spans="1:17" ht="20.45" customHeight="1" x14ac:dyDescent="0.2">
      <c r="A3" s="67" t="s">
        <v>0</v>
      </c>
      <c r="B3" s="68"/>
      <c r="C3" s="68"/>
      <c r="D3" s="68"/>
      <c r="E3" s="68"/>
      <c r="F3" s="68"/>
      <c r="G3" s="68"/>
      <c r="H3" s="68"/>
      <c r="I3" s="68"/>
      <c r="J3" s="68"/>
      <c r="K3" s="68"/>
      <c r="L3" s="68"/>
      <c r="M3" s="68"/>
      <c r="N3" s="68"/>
      <c r="O3" s="68"/>
      <c r="P3" s="68"/>
    </row>
    <row r="4" spans="1:17" ht="13.15" customHeight="1" x14ac:dyDescent="0.2">
      <c r="A4" s="65" t="s">
        <v>1</v>
      </c>
      <c r="B4" s="66"/>
      <c r="C4" s="66"/>
      <c r="D4" s="66"/>
      <c r="E4" s="66"/>
      <c r="F4" s="66"/>
      <c r="G4" s="66"/>
      <c r="H4" s="66"/>
      <c r="I4" s="66"/>
      <c r="J4" s="66"/>
      <c r="K4" s="66"/>
      <c r="L4" s="66"/>
      <c r="M4" s="66"/>
      <c r="N4" s="66"/>
      <c r="O4" s="66"/>
      <c r="P4" s="66"/>
    </row>
    <row r="5" spans="1:17" ht="13.15" customHeight="1" x14ac:dyDescent="0.2">
      <c r="A5" s="69" t="s">
        <v>120</v>
      </c>
      <c r="B5" s="70"/>
      <c r="C5" s="70"/>
      <c r="D5" s="70"/>
      <c r="E5" s="70"/>
      <c r="F5" s="70"/>
      <c r="G5" s="70"/>
      <c r="H5" s="70"/>
      <c r="I5" s="70"/>
      <c r="J5" s="70"/>
      <c r="K5" s="70"/>
      <c r="L5" s="70"/>
      <c r="M5" s="70"/>
      <c r="N5" s="70"/>
      <c r="O5" s="70"/>
      <c r="P5" s="70"/>
    </row>
    <row r="6" spans="1:17" ht="15.75" customHeight="1" x14ac:dyDescent="0.2">
      <c r="A6" s="65" t="s">
        <v>2</v>
      </c>
      <c r="B6" s="66"/>
      <c r="C6" s="66"/>
      <c r="D6" s="66"/>
      <c r="E6" s="66"/>
      <c r="F6" s="66"/>
      <c r="G6" s="66"/>
      <c r="H6" s="66"/>
      <c r="I6" s="66"/>
      <c r="J6" s="66"/>
      <c r="K6" s="66"/>
      <c r="L6" s="66"/>
      <c r="M6" s="66"/>
      <c r="N6" s="66"/>
      <c r="O6" s="66"/>
      <c r="P6" s="66"/>
    </row>
    <row r="7" spans="1:17" ht="15.75" customHeight="1" x14ac:dyDescent="0.2">
      <c r="A7" s="68" t="s">
        <v>137</v>
      </c>
      <c r="B7" s="68"/>
      <c r="C7" s="68"/>
      <c r="D7" s="68"/>
      <c r="E7" s="68"/>
      <c r="F7" s="68"/>
      <c r="G7" s="68"/>
      <c r="H7" s="68"/>
      <c r="I7" s="68"/>
      <c r="J7" s="68"/>
      <c r="K7" s="68"/>
      <c r="L7" s="68"/>
      <c r="M7" s="68"/>
      <c r="N7" s="68"/>
      <c r="O7" s="68"/>
      <c r="P7" s="68"/>
    </row>
    <row r="8" spans="1:17" ht="15.75" x14ac:dyDescent="0.2">
      <c r="A8" s="65" t="s">
        <v>96</v>
      </c>
      <c r="B8" s="66"/>
      <c r="C8" s="66"/>
      <c r="D8" s="66"/>
      <c r="E8" s="66"/>
      <c r="F8" s="66"/>
      <c r="G8" s="66"/>
      <c r="H8" s="66"/>
      <c r="I8" s="66"/>
      <c r="J8" s="66"/>
      <c r="K8" s="66"/>
      <c r="L8" s="66"/>
      <c r="M8" s="66"/>
      <c r="N8" s="66"/>
      <c r="O8" s="66"/>
      <c r="P8" s="66"/>
    </row>
    <row r="9" spans="1:17" ht="25.5" customHeight="1" x14ac:dyDescent="0.2">
      <c r="A9" s="58" t="s">
        <v>3</v>
      </c>
      <c r="B9" s="59" t="s">
        <v>4</v>
      </c>
      <c r="C9" s="59" t="s">
        <v>5</v>
      </c>
      <c r="D9" s="61" t="s">
        <v>6</v>
      </c>
      <c r="E9" s="62"/>
      <c r="F9" s="62"/>
      <c r="G9" s="62"/>
      <c r="H9" s="62"/>
      <c r="I9" s="62"/>
      <c r="J9" s="62"/>
      <c r="K9" s="62"/>
      <c r="L9" s="62"/>
      <c r="M9" s="62"/>
      <c r="N9" s="62"/>
      <c r="O9" s="62"/>
      <c r="P9" s="63"/>
    </row>
    <row r="10" spans="1:17" x14ac:dyDescent="0.2">
      <c r="A10" s="58"/>
      <c r="B10" s="60"/>
      <c r="C10" s="60"/>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5"/>
      <c r="C11" s="25"/>
      <c r="D11" s="25"/>
      <c r="E11" s="25"/>
      <c r="F11" s="25"/>
      <c r="G11" s="25"/>
      <c r="H11" s="25"/>
      <c r="I11" s="25"/>
      <c r="J11" s="25"/>
      <c r="K11" s="25"/>
      <c r="L11" s="25"/>
      <c r="M11" s="25"/>
      <c r="N11" s="25"/>
      <c r="O11" s="25"/>
      <c r="P11" s="25"/>
    </row>
    <row r="12" spans="1:17" x14ac:dyDescent="0.2">
      <c r="A12" s="5" t="s">
        <v>21</v>
      </c>
      <c r="B12" s="27">
        <f t="shared" ref="B12:C12" si="0">B13+B14+B17+B15+B16</f>
        <v>1048367836</v>
      </c>
      <c r="C12" s="27">
        <f t="shared" si="0"/>
        <v>1054644675</v>
      </c>
      <c r="D12" s="27">
        <f t="shared" ref="D12:N12" si="1">D13+D14+D17+D15+D16</f>
        <v>66701214.709999993</v>
      </c>
      <c r="E12" s="27">
        <f t="shared" si="1"/>
        <v>70385514.75</v>
      </c>
      <c r="F12" s="27">
        <f t="shared" si="1"/>
        <v>74623818.069999993</v>
      </c>
      <c r="G12" s="27">
        <f t="shared" si="1"/>
        <v>72237343.170000002</v>
      </c>
      <c r="H12" s="27">
        <f t="shared" si="1"/>
        <v>122486227.21000001</v>
      </c>
      <c r="I12" s="27">
        <f t="shared" si="1"/>
        <v>0</v>
      </c>
      <c r="J12" s="27">
        <f t="shared" si="1"/>
        <v>0</v>
      </c>
      <c r="K12" s="27">
        <f t="shared" si="1"/>
        <v>0</v>
      </c>
      <c r="L12" s="27">
        <f t="shared" si="1"/>
        <v>0</v>
      </c>
      <c r="M12" s="27">
        <f t="shared" si="1"/>
        <v>0</v>
      </c>
      <c r="N12" s="27">
        <f t="shared" si="1"/>
        <v>0</v>
      </c>
      <c r="O12" s="27">
        <f t="shared" ref="O12" si="2">O13+O14+O17+O15+O16</f>
        <v>0</v>
      </c>
      <c r="P12" s="27">
        <f>P13+P14+P17+P15+P16</f>
        <v>406434117.90999997</v>
      </c>
    </row>
    <row r="13" spans="1:17" x14ac:dyDescent="0.2">
      <c r="A13" s="7" t="s">
        <v>22</v>
      </c>
      <c r="B13" s="29">
        <v>748863590</v>
      </c>
      <c r="C13" s="29">
        <v>771014097</v>
      </c>
      <c r="D13" s="29">
        <v>55734068.159999996</v>
      </c>
      <c r="E13" s="29">
        <v>59140234.689999998</v>
      </c>
      <c r="F13" s="29">
        <v>63070183.949999996</v>
      </c>
      <c r="G13" s="29">
        <v>60660528.030000001</v>
      </c>
      <c r="H13" s="29">
        <v>58971107.469999999</v>
      </c>
      <c r="I13" s="29">
        <v>0</v>
      </c>
      <c r="J13" s="29">
        <v>0</v>
      </c>
      <c r="K13" s="29">
        <v>0</v>
      </c>
      <c r="L13" s="29">
        <v>0</v>
      </c>
      <c r="M13" s="29">
        <v>0</v>
      </c>
      <c r="N13" s="29">
        <v>0</v>
      </c>
      <c r="O13" s="29">
        <v>0</v>
      </c>
      <c r="P13" s="29">
        <f>D13+E13+F13+G13+H13+I13+J13+K13+L13+M13+N13+O13</f>
        <v>297576122.29999995</v>
      </c>
    </row>
    <row r="14" spans="1:17" x14ac:dyDescent="0.2">
      <c r="A14" s="7" t="s">
        <v>23</v>
      </c>
      <c r="B14" s="29">
        <v>156142090</v>
      </c>
      <c r="C14" s="29">
        <v>160892090</v>
      </c>
      <c r="D14" s="29">
        <v>2549000</v>
      </c>
      <c r="E14" s="29">
        <v>2693600.67</v>
      </c>
      <c r="F14" s="29">
        <v>2736361</v>
      </c>
      <c r="G14" s="29">
        <v>2763800</v>
      </c>
      <c r="H14" s="29">
        <v>54634740.029999994</v>
      </c>
      <c r="I14" s="29">
        <v>0</v>
      </c>
      <c r="J14" s="29">
        <v>0</v>
      </c>
      <c r="K14" s="29">
        <v>0</v>
      </c>
      <c r="L14" s="29">
        <v>0</v>
      </c>
      <c r="M14" s="29">
        <v>0</v>
      </c>
      <c r="N14" s="29">
        <v>0</v>
      </c>
      <c r="O14" s="29">
        <v>0</v>
      </c>
      <c r="P14" s="29">
        <f t="shared" ref="P14:P37" si="3">D14+E14+F14+G14+H14+I14+J14+K14+L14+M14+N14+O14</f>
        <v>65377501.699999996</v>
      </c>
    </row>
    <row r="15" spans="1:17" x14ac:dyDescent="0.2">
      <c r="A15" s="9" t="s">
        <v>24</v>
      </c>
      <c r="B15" s="29">
        <v>0</v>
      </c>
      <c r="C15" s="29">
        <v>0</v>
      </c>
      <c r="D15" s="29">
        <v>0</v>
      </c>
      <c r="E15" s="29">
        <v>0</v>
      </c>
      <c r="F15" s="29">
        <v>0</v>
      </c>
      <c r="G15" s="29">
        <v>0</v>
      </c>
      <c r="H15" s="29">
        <v>0</v>
      </c>
      <c r="I15" s="29">
        <v>0</v>
      </c>
      <c r="J15" s="29">
        <v>0</v>
      </c>
      <c r="K15" s="29">
        <v>0</v>
      </c>
      <c r="L15" s="29">
        <v>0</v>
      </c>
      <c r="M15" s="29">
        <v>0</v>
      </c>
      <c r="N15" s="29">
        <v>0</v>
      </c>
      <c r="O15" s="29">
        <v>0</v>
      </c>
      <c r="P15" s="29">
        <f t="shared" si="3"/>
        <v>0</v>
      </c>
      <c r="Q15" s="10"/>
    </row>
    <row r="16" spans="1:17" x14ac:dyDescent="0.2">
      <c r="A16" s="9" t="s">
        <v>25</v>
      </c>
      <c r="B16" s="29">
        <v>46841071</v>
      </c>
      <c r="C16" s="29">
        <v>17300358</v>
      </c>
      <c r="D16" s="29">
        <v>0</v>
      </c>
      <c r="E16" s="29">
        <v>0</v>
      </c>
      <c r="F16" s="29">
        <v>0</v>
      </c>
      <c r="G16" s="29">
        <v>0</v>
      </c>
      <c r="H16" s="29">
        <v>0</v>
      </c>
      <c r="I16" s="29">
        <v>0</v>
      </c>
      <c r="J16" s="29">
        <v>0</v>
      </c>
      <c r="K16" s="29">
        <v>0</v>
      </c>
      <c r="L16" s="29">
        <v>0</v>
      </c>
      <c r="M16" s="29">
        <v>0</v>
      </c>
      <c r="N16" s="29">
        <v>0</v>
      </c>
      <c r="O16" s="29">
        <v>0</v>
      </c>
      <c r="P16" s="29">
        <f t="shared" si="3"/>
        <v>0</v>
      </c>
    </row>
    <row r="17" spans="1:16" x14ac:dyDescent="0.2">
      <c r="A17" s="9" t="s">
        <v>26</v>
      </c>
      <c r="B17" s="29">
        <v>96521085</v>
      </c>
      <c r="C17" s="29">
        <v>105438130</v>
      </c>
      <c r="D17" s="29">
        <v>8418146.5499999989</v>
      </c>
      <c r="E17" s="29">
        <v>8551679.3900000006</v>
      </c>
      <c r="F17" s="29">
        <v>8817273.120000001</v>
      </c>
      <c r="G17" s="29">
        <v>8813015.1400000006</v>
      </c>
      <c r="H17" s="29">
        <v>8880379.7100000009</v>
      </c>
      <c r="I17" s="29">
        <v>0</v>
      </c>
      <c r="J17" s="29">
        <v>0</v>
      </c>
      <c r="K17" s="29">
        <v>0</v>
      </c>
      <c r="L17" s="29">
        <v>0</v>
      </c>
      <c r="M17" s="29">
        <v>0</v>
      </c>
      <c r="N17" s="29">
        <v>0</v>
      </c>
      <c r="O17" s="29">
        <v>0</v>
      </c>
      <c r="P17" s="29">
        <f t="shared" si="3"/>
        <v>43480493.910000004</v>
      </c>
    </row>
    <row r="18" spans="1:16" x14ac:dyDescent="0.2">
      <c r="A18" s="5" t="s">
        <v>27</v>
      </c>
      <c r="B18" s="27">
        <f t="shared" ref="B18:C18" si="4">B19+B20+B21+B22+B23+B24+B25+B26+B27</f>
        <v>432902880</v>
      </c>
      <c r="C18" s="27">
        <f t="shared" si="4"/>
        <v>384364788.96000004</v>
      </c>
      <c r="D18" s="27">
        <f t="shared" ref="D18:N18" si="5">D19+D20+D21+D22+D23+D24+D25+D26+D27</f>
        <v>10124558.140000001</v>
      </c>
      <c r="E18" s="27">
        <f t="shared" si="5"/>
        <v>10014594.459999999</v>
      </c>
      <c r="F18" s="27">
        <f t="shared" si="5"/>
        <v>11430317.23</v>
      </c>
      <c r="G18" s="27">
        <f t="shared" si="5"/>
        <v>17037311.140000001</v>
      </c>
      <c r="H18" s="27">
        <f t="shared" si="5"/>
        <v>13295882.380000001</v>
      </c>
      <c r="I18" s="27">
        <f t="shared" si="5"/>
        <v>0</v>
      </c>
      <c r="J18" s="27">
        <f t="shared" si="5"/>
        <v>0</v>
      </c>
      <c r="K18" s="27">
        <f t="shared" si="5"/>
        <v>0</v>
      </c>
      <c r="L18" s="27">
        <f t="shared" si="5"/>
        <v>0</v>
      </c>
      <c r="M18" s="27">
        <f t="shared" si="5"/>
        <v>0</v>
      </c>
      <c r="N18" s="27">
        <f t="shared" si="5"/>
        <v>0</v>
      </c>
      <c r="O18" s="27">
        <f t="shared" ref="O18:P18" si="6">O19+O20+O21+O22+O23+O24+O25+O26+O27</f>
        <v>0</v>
      </c>
      <c r="P18" s="27">
        <f t="shared" si="6"/>
        <v>61902663.350000009</v>
      </c>
    </row>
    <row r="19" spans="1:16" x14ac:dyDescent="0.2">
      <c r="A19" s="7" t="s">
        <v>28</v>
      </c>
      <c r="B19" s="29">
        <v>122490444</v>
      </c>
      <c r="C19" s="29">
        <v>116490444</v>
      </c>
      <c r="D19" s="29">
        <v>7494450.1600000001</v>
      </c>
      <c r="E19" s="29">
        <v>6509511.46</v>
      </c>
      <c r="F19" s="29">
        <v>6726201.29</v>
      </c>
      <c r="G19" s="29">
        <v>7531155.6099999994</v>
      </c>
      <c r="H19" s="29">
        <v>8709599.0800000001</v>
      </c>
      <c r="I19" s="29">
        <v>0</v>
      </c>
      <c r="J19" s="29">
        <v>0</v>
      </c>
      <c r="K19" s="29">
        <v>0</v>
      </c>
      <c r="L19" s="29">
        <v>0</v>
      </c>
      <c r="M19" s="29">
        <v>0</v>
      </c>
      <c r="N19" s="29">
        <v>0</v>
      </c>
      <c r="O19" s="29">
        <v>0</v>
      </c>
      <c r="P19" s="29">
        <f t="shared" si="3"/>
        <v>36970917.600000001</v>
      </c>
    </row>
    <row r="20" spans="1:16" x14ac:dyDescent="0.2">
      <c r="A20" s="9" t="s">
        <v>29</v>
      </c>
      <c r="B20" s="29">
        <v>23300000</v>
      </c>
      <c r="C20" s="29">
        <v>23818295</v>
      </c>
      <c r="D20" s="29">
        <v>0</v>
      </c>
      <c r="E20" s="29">
        <v>185138.04</v>
      </c>
      <c r="F20" s="29">
        <v>6127</v>
      </c>
      <c r="G20" s="29">
        <v>1574317.56</v>
      </c>
      <c r="H20" s="29">
        <v>249999.99</v>
      </c>
      <c r="I20" s="29">
        <v>0</v>
      </c>
      <c r="J20" s="29">
        <v>0</v>
      </c>
      <c r="K20" s="29">
        <v>0</v>
      </c>
      <c r="L20" s="29">
        <v>0</v>
      </c>
      <c r="M20" s="29">
        <v>0</v>
      </c>
      <c r="N20" s="29">
        <v>0</v>
      </c>
      <c r="O20" s="29">
        <v>0</v>
      </c>
      <c r="P20" s="29">
        <f t="shared" si="3"/>
        <v>2015582.59</v>
      </c>
    </row>
    <row r="21" spans="1:16" x14ac:dyDescent="0.2">
      <c r="A21" s="7" t="s">
        <v>30</v>
      </c>
      <c r="B21" s="29">
        <v>13000000</v>
      </c>
      <c r="C21" s="29">
        <v>8010500</v>
      </c>
      <c r="D21" s="29">
        <v>0</v>
      </c>
      <c r="E21" s="29">
        <v>73685</v>
      </c>
      <c r="F21" s="29">
        <v>212455</v>
      </c>
      <c r="G21" s="29">
        <v>2143492</v>
      </c>
      <c r="H21" s="29">
        <v>532266.97</v>
      </c>
      <c r="I21" s="29">
        <v>0</v>
      </c>
      <c r="J21" s="29">
        <v>0</v>
      </c>
      <c r="K21" s="29">
        <v>0</v>
      </c>
      <c r="L21" s="29">
        <v>0</v>
      </c>
      <c r="M21" s="29">
        <v>0</v>
      </c>
      <c r="N21" s="29">
        <v>0</v>
      </c>
      <c r="O21" s="29">
        <v>0</v>
      </c>
      <c r="P21" s="29">
        <f t="shared" si="3"/>
        <v>2961898.9699999997</v>
      </c>
    </row>
    <row r="22" spans="1:16" x14ac:dyDescent="0.2">
      <c r="A22" s="7" t="s">
        <v>31</v>
      </c>
      <c r="B22" s="29">
        <v>6150000</v>
      </c>
      <c r="C22" s="29">
        <v>6150000</v>
      </c>
      <c r="D22" s="29">
        <v>0</v>
      </c>
      <c r="E22" s="29">
        <v>0</v>
      </c>
      <c r="F22" s="29">
        <v>0</v>
      </c>
      <c r="G22" s="29">
        <v>458735.49</v>
      </c>
      <c r="H22" s="29">
        <v>0</v>
      </c>
      <c r="I22" s="29">
        <v>0</v>
      </c>
      <c r="J22" s="29">
        <v>0</v>
      </c>
      <c r="K22" s="29">
        <v>0</v>
      </c>
      <c r="L22" s="29">
        <v>0</v>
      </c>
      <c r="M22" s="29">
        <v>0</v>
      </c>
      <c r="N22" s="29">
        <v>0</v>
      </c>
      <c r="O22" s="29">
        <v>0</v>
      </c>
      <c r="P22" s="29">
        <f t="shared" si="3"/>
        <v>458735.49</v>
      </c>
    </row>
    <row r="23" spans="1:16" x14ac:dyDescent="0.2">
      <c r="A23" s="7" t="s">
        <v>32</v>
      </c>
      <c r="B23" s="29">
        <v>12310000</v>
      </c>
      <c r="C23" s="29">
        <v>23933650</v>
      </c>
      <c r="D23" s="29">
        <v>0</v>
      </c>
      <c r="E23" s="29">
        <v>425972.33</v>
      </c>
      <c r="F23" s="29">
        <v>0</v>
      </c>
      <c r="G23" s="29">
        <v>677431.40999999992</v>
      </c>
      <c r="H23" s="29">
        <v>814958.73</v>
      </c>
      <c r="I23" s="29">
        <v>0</v>
      </c>
      <c r="J23" s="29">
        <v>0</v>
      </c>
      <c r="K23" s="29">
        <v>0</v>
      </c>
      <c r="L23" s="29">
        <v>0</v>
      </c>
      <c r="M23" s="29">
        <v>0</v>
      </c>
      <c r="N23" s="29">
        <v>0</v>
      </c>
      <c r="O23" s="29">
        <v>0</v>
      </c>
      <c r="P23" s="29">
        <f t="shared" si="3"/>
        <v>1918362.47</v>
      </c>
    </row>
    <row r="24" spans="1:16" x14ac:dyDescent="0.2">
      <c r="A24" s="7" t="s">
        <v>33</v>
      </c>
      <c r="B24" s="29">
        <v>20305727</v>
      </c>
      <c r="C24" s="29">
        <v>19238932.960000001</v>
      </c>
      <c r="D24" s="29">
        <v>911119.38</v>
      </c>
      <c r="E24" s="29">
        <v>137767.51999999999</v>
      </c>
      <c r="F24" s="29">
        <v>1848146.03</v>
      </c>
      <c r="G24" s="29">
        <v>930725.47</v>
      </c>
      <c r="H24" s="29">
        <v>900168.03</v>
      </c>
      <c r="I24" s="29">
        <v>0</v>
      </c>
      <c r="J24" s="29">
        <v>0</v>
      </c>
      <c r="K24" s="29">
        <v>0</v>
      </c>
      <c r="L24" s="29">
        <v>0</v>
      </c>
      <c r="M24" s="29">
        <v>0</v>
      </c>
      <c r="N24" s="29">
        <v>0</v>
      </c>
      <c r="O24" s="29">
        <v>0</v>
      </c>
      <c r="P24" s="29">
        <f t="shared" si="3"/>
        <v>4727926.43</v>
      </c>
    </row>
    <row r="25" spans="1:16" ht="16.149999999999999" customHeight="1" x14ac:dyDescent="0.2">
      <c r="A25" s="9" t="s">
        <v>34</v>
      </c>
      <c r="B25" s="29">
        <v>56320000</v>
      </c>
      <c r="C25" s="29">
        <v>52125000</v>
      </c>
      <c r="D25" s="29">
        <v>0</v>
      </c>
      <c r="E25" s="29">
        <v>247825.35</v>
      </c>
      <c r="F25" s="29">
        <v>393636.31000000006</v>
      </c>
      <c r="G25" s="29">
        <v>23836</v>
      </c>
      <c r="H25" s="29">
        <v>133324.69</v>
      </c>
      <c r="I25" s="29">
        <v>0</v>
      </c>
      <c r="J25" s="29">
        <v>0</v>
      </c>
      <c r="K25" s="29">
        <v>0</v>
      </c>
      <c r="L25" s="29">
        <v>0</v>
      </c>
      <c r="M25" s="29">
        <v>0</v>
      </c>
      <c r="N25" s="29">
        <v>0</v>
      </c>
      <c r="O25" s="29">
        <v>0</v>
      </c>
      <c r="P25" s="29">
        <f t="shared" si="3"/>
        <v>798622.35000000009</v>
      </c>
    </row>
    <row r="26" spans="1:16" x14ac:dyDescent="0.2">
      <c r="A26" s="9" t="s">
        <v>35</v>
      </c>
      <c r="B26" s="29">
        <v>114226709</v>
      </c>
      <c r="C26" s="29">
        <v>93522622</v>
      </c>
      <c r="D26" s="29">
        <v>0</v>
      </c>
      <c r="E26" s="29">
        <v>287913.68</v>
      </c>
      <c r="F26" s="29">
        <v>336435</v>
      </c>
      <c r="G26" s="29">
        <v>200994.4</v>
      </c>
      <c r="H26" s="29">
        <v>1473829.8900000001</v>
      </c>
      <c r="I26" s="29">
        <v>0</v>
      </c>
      <c r="J26" s="29">
        <v>0</v>
      </c>
      <c r="K26" s="29">
        <v>0</v>
      </c>
      <c r="L26" s="29">
        <v>0</v>
      </c>
      <c r="M26" s="29">
        <v>0</v>
      </c>
      <c r="N26" s="29">
        <v>0</v>
      </c>
      <c r="O26" s="29">
        <v>0</v>
      </c>
      <c r="P26" s="29">
        <f t="shared" si="3"/>
        <v>2299172.9700000002</v>
      </c>
    </row>
    <row r="27" spans="1:16" x14ac:dyDescent="0.2">
      <c r="A27" s="9" t="s">
        <v>36</v>
      </c>
      <c r="B27" s="29">
        <v>64800000</v>
      </c>
      <c r="C27" s="29">
        <v>41075345</v>
      </c>
      <c r="D27" s="29">
        <v>1718988.6</v>
      </c>
      <c r="E27" s="29">
        <v>2146781.0799999996</v>
      </c>
      <c r="F27" s="29">
        <v>1907316.6</v>
      </c>
      <c r="G27" s="29">
        <v>3496623.2</v>
      </c>
      <c r="H27" s="29">
        <v>481735</v>
      </c>
      <c r="I27" s="29">
        <v>0</v>
      </c>
      <c r="J27" s="29">
        <v>0</v>
      </c>
      <c r="K27" s="29">
        <v>0</v>
      </c>
      <c r="L27" s="29">
        <v>0</v>
      </c>
      <c r="M27" s="29">
        <v>0</v>
      </c>
      <c r="N27" s="29">
        <v>0</v>
      </c>
      <c r="O27" s="29">
        <v>0</v>
      </c>
      <c r="P27" s="29">
        <f t="shared" si="3"/>
        <v>9751444.4800000004</v>
      </c>
    </row>
    <row r="28" spans="1:16" x14ac:dyDescent="0.2">
      <c r="A28" s="5" t="s">
        <v>37</v>
      </c>
      <c r="B28" s="27">
        <f t="shared" ref="B28:C28" si="7">B37+B35+B34+B33+B32+B31+B30+B29+B36</f>
        <v>51537600</v>
      </c>
      <c r="C28" s="27">
        <f t="shared" si="7"/>
        <v>46288044</v>
      </c>
      <c r="D28" s="27">
        <f t="shared" ref="D28:N28" si="8">D37+D35+D34+D33+D32+D31+D30+D29+D36</f>
        <v>949000</v>
      </c>
      <c r="E28" s="27">
        <f t="shared" si="8"/>
        <v>976679.1</v>
      </c>
      <c r="F28" s="27">
        <f t="shared" si="8"/>
        <v>1197717.26</v>
      </c>
      <c r="G28" s="27">
        <f t="shared" si="8"/>
        <v>1303619.3700000001</v>
      </c>
      <c r="H28" s="27">
        <f t="shared" si="8"/>
        <v>2075804.86</v>
      </c>
      <c r="I28" s="27">
        <f t="shared" si="8"/>
        <v>0</v>
      </c>
      <c r="J28" s="27">
        <f t="shared" si="8"/>
        <v>0</v>
      </c>
      <c r="K28" s="27">
        <f t="shared" si="8"/>
        <v>0</v>
      </c>
      <c r="L28" s="27">
        <f t="shared" si="8"/>
        <v>0</v>
      </c>
      <c r="M28" s="27">
        <f t="shared" si="8"/>
        <v>0</v>
      </c>
      <c r="N28" s="27">
        <f t="shared" si="8"/>
        <v>0</v>
      </c>
      <c r="O28" s="27">
        <f t="shared" ref="O28:P28" si="9">O37+O35+O34+O33+O32+O31+O30+O29+O36</f>
        <v>0</v>
      </c>
      <c r="P28" s="27">
        <f t="shared" si="9"/>
        <v>6502820.5900000008</v>
      </c>
    </row>
    <row r="29" spans="1:16" ht="10.9" customHeight="1" x14ac:dyDescent="0.2">
      <c r="A29" s="30" t="s">
        <v>38</v>
      </c>
      <c r="B29" s="29">
        <v>2010000</v>
      </c>
      <c r="C29" s="29">
        <v>2538407</v>
      </c>
      <c r="D29" s="29">
        <v>0</v>
      </c>
      <c r="E29" s="29">
        <v>71079.100000000006</v>
      </c>
      <c r="F29" s="29">
        <v>30975</v>
      </c>
      <c r="G29" s="29">
        <v>418919.02</v>
      </c>
      <c r="H29" s="29">
        <v>74528.800000000003</v>
      </c>
      <c r="I29" s="29">
        <v>0</v>
      </c>
      <c r="J29" s="29">
        <v>0</v>
      </c>
      <c r="K29" s="29">
        <v>0</v>
      </c>
      <c r="L29" s="29">
        <v>0</v>
      </c>
      <c r="M29" s="29">
        <v>0</v>
      </c>
      <c r="N29" s="29">
        <v>0</v>
      </c>
      <c r="O29" s="29">
        <v>0</v>
      </c>
      <c r="P29" s="29">
        <f t="shared" si="3"/>
        <v>595501.92000000004</v>
      </c>
    </row>
    <row r="30" spans="1:16" ht="10.9" customHeight="1" x14ac:dyDescent="0.2">
      <c r="A30" s="28" t="s">
        <v>39</v>
      </c>
      <c r="B30" s="29">
        <v>1400000</v>
      </c>
      <c r="C30" s="29">
        <v>1180000</v>
      </c>
      <c r="D30" s="29">
        <v>0</v>
      </c>
      <c r="E30" s="29">
        <v>0</v>
      </c>
      <c r="F30" s="29">
        <v>0</v>
      </c>
      <c r="G30" s="29">
        <v>248083.20000000001</v>
      </c>
      <c r="H30" s="29">
        <v>0</v>
      </c>
      <c r="I30" s="29">
        <v>0</v>
      </c>
      <c r="J30" s="29">
        <v>0</v>
      </c>
      <c r="K30" s="29">
        <v>0</v>
      </c>
      <c r="L30" s="29">
        <v>0</v>
      </c>
      <c r="M30" s="29">
        <v>0</v>
      </c>
      <c r="N30" s="29">
        <v>0</v>
      </c>
      <c r="O30" s="29">
        <v>0</v>
      </c>
      <c r="P30" s="29">
        <f t="shared" si="3"/>
        <v>248083.20000000001</v>
      </c>
    </row>
    <row r="31" spans="1:16" ht="10.9" customHeight="1" x14ac:dyDescent="0.2">
      <c r="A31" s="30" t="s">
        <v>40</v>
      </c>
      <c r="B31" s="29">
        <v>3620000</v>
      </c>
      <c r="C31" s="29">
        <v>1720000</v>
      </c>
      <c r="D31" s="29">
        <v>0</v>
      </c>
      <c r="E31" s="29">
        <v>0</v>
      </c>
      <c r="F31" s="29">
        <v>0</v>
      </c>
      <c r="G31" s="29">
        <v>0</v>
      </c>
      <c r="H31" s="29">
        <v>227541.4</v>
      </c>
      <c r="I31" s="29">
        <v>0</v>
      </c>
      <c r="J31" s="29">
        <v>0</v>
      </c>
      <c r="K31" s="29">
        <v>0</v>
      </c>
      <c r="L31" s="29">
        <v>0</v>
      </c>
      <c r="M31" s="29">
        <v>0</v>
      </c>
      <c r="N31" s="29">
        <v>0</v>
      </c>
      <c r="O31" s="29">
        <v>0</v>
      </c>
      <c r="P31" s="29">
        <f t="shared" si="3"/>
        <v>227541.4</v>
      </c>
    </row>
    <row r="32" spans="1:16" ht="10.9" customHeight="1" x14ac:dyDescent="0.2">
      <c r="A32" s="28" t="s">
        <v>41</v>
      </c>
      <c r="B32" s="29">
        <v>100000</v>
      </c>
      <c r="C32" s="29">
        <v>100000</v>
      </c>
      <c r="D32" s="29">
        <v>0</v>
      </c>
      <c r="E32" s="29">
        <v>0</v>
      </c>
      <c r="F32" s="29">
        <v>0</v>
      </c>
      <c r="G32" s="29">
        <v>33754.400000000001</v>
      </c>
      <c r="H32" s="29">
        <v>0</v>
      </c>
      <c r="I32" s="29">
        <v>0</v>
      </c>
      <c r="J32" s="29">
        <v>0</v>
      </c>
      <c r="K32" s="29">
        <v>0</v>
      </c>
      <c r="L32" s="29">
        <v>0</v>
      </c>
      <c r="M32" s="29">
        <v>0</v>
      </c>
      <c r="N32" s="29">
        <v>0</v>
      </c>
      <c r="O32" s="29">
        <v>0</v>
      </c>
      <c r="P32" s="29">
        <f t="shared" si="3"/>
        <v>33754.400000000001</v>
      </c>
    </row>
    <row r="33" spans="1:16" ht="10.9" customHeight="1" x14ac:dyDescent="0.2">
      <c r="A33" s="30" t="s">
        <v>42</v>
      </c>
      <c r="B33" s="29">
        <v>950000</v>
      </c>
      <c r="C33" s="29">
        <v>1450000</v>
      </c>
      <c r="D33" s="29">
        <v>0</v>
      </c>
      <c r="E33" s="29">
        <v>0</v>
      </c>
      <c r="F33" s="29">
        <v>0</v>
      </c>
      <c r="G33" s="29">
        <v>0</v>
      </c>
      <c r="H33" s="29">
        <v>0</v>
      </c>
      <c r="I33" s="29">
        <v>0</v>
      </c>
      <c r="J33" s="29">
        <v>0</v>
      </c>
      <c r="K33" s="29">
        <v>0</v>
      </c>
      <c r="L33" s="29">
        <v>0</v>
      </c>
      <c r="M33" s="29">
        <v>0</v>
      </c>
      <c r="N33" s="29">
        <v>0</v>
      </c>
      <c r="O33" s="29">
        <v>0</v>
      </c>
      <c r="P33" s="29">
        <f t="shared" si="3"/>
        <v>0</v>
      </c>
    </row>
    <row r="34" spans="1:16" ht="10.9" customHeight="1" x14ac:dyDescent="0.2">
      <c r="A34" s="30" t="s">
        <v>43</v>
      </c>
      <c r="B34" s="29">
        <v>860000</v>
      </c>
      <c r="C34" s="29">
        <v>760000</v>
      </c>
      <c r="D34" s="29">
        <v>0</v>
      </c>
      <c r="E34" s="29">
        <v>0</v>
      </c>
      <c r="F34" s="29">
        <v>0</v>
      </c>
      <c r="G34" s="29">
        <v>0</v>
      </c>
      <c r="H34" s="29">
        <v>7461.51</v>
      </c>
      <c r="I34" s="29">
        <v>0</v>
      </c>
      <c r="J34" s="29">
        <v>0</v>
      </c>
      <c r="K34" s="29">
        <v>0</v>
      </c>
      <c r="L34" s="29">
        <v>0</v>
      </c>
      <c r="M34" s="29">
        <v>0</v>
      </c>
      <c r="N34" s="29">
        <v>0</v>
      </c>
      <c r="O34" s="29">
        <v>0</v>
      </c>
      <c r="P34" s="29">
        <f t="shared" si="3"/>
        <v>7461.51</v>
      </c>
    </row>
    <row r="35" spans="1:16" ht="10.9" customHeight="1" x14ac:dyDescent="0.2">
      <c r="A35" s="30" t="s">
        <v>44</v>
      </c>
      <c r="B35" s="29">
        <v>29487600</v>
      </c>
      <c r="C35" s="29">
        <v>28687600</v>
      </c>
      <c r="D35" s="29">
        <v>949000</v>
      </c>
      <c r="E35" s="29">
        <v>905600</v>
      </c>
      <c r="F35" s="29">
        <v>970504.7</v>
      </c>
      <c r="G35" s="29">
        <v>552000.37</v>
      </c>
      <c r="H35" s="29">
        <v>1468853.54</v>
      </c>
      <c r="I35" s="29">
        <v>0</v>
      </c>
      <c r="J35" s="29">
        <v>0</v>
      </c>
      <c r="K35" s="29">
        <v>0</v>
      </c>
      <c r="L35" s="29">
        <v>0</v>
      </c>
      <c r="M35" s="29">
        <v>0</v>
      </c>
      <c r="N35" s="29">
        <v>0</v>
      </c>
      <c r="O35" s="29">
        <v>0</v>
      </c>
      <c r="P35" s="29">
        <f t="shared" si="3"/>
        <v>4845958.6100000003</v>
      </c>
    </row>
    <row r="36" spans="1:16" ht="10.9" customHeight="1" x14ac:dyDescent="0.2">
      <c r="A36" s="30" t="s">
        <v>45</v>
      </c>
      <c r="B36" s="29">
        <v>0</v>
      </c>
      <c r="C36" s="29">
        <v>0</v>
      </c>
      <c r="D36" s="29">
        <v>0</v>
      </c>
      <c r="E36" s="29">
        <v>0</v>
      </c>
      <c r="F36" s="29">
        <v>0</v>
      </c>
      <c r="G36" s="29">
        <v>0</v>
      </c>
      <c r="H36" s="29">
        <v>0</v>
      </c>
      <c r="I36" s="29">
        <v>0</v>
      </c>
      <c r="J36" s="29">
        <v>0</v>
      </c>
      <c r="K36" s="29">
        <v>0</v>
      </c>
      <c r="L36" s="29">
        <v>0</v>
      </c>
      <c r="M36" s="29">
        <v>0</v>
      </c>
      <c r="N36" s="29">
        <v>0</v>
      </c>
      <c r="O36" s="29">
        <v>0</v>
      </c>
      <c r="P36" s="29">
        <f t="shared" si="3"/>
        <v>0</v>
      </c>
    </row>
    <row r="37" spans="1:16" ht="10.9" customHeight="1" x14ac:dyDescent="0.2">
      <c r="A37" s="28" t="s">
        <v>46</v>
      </c>
      <c r="B37" s="29">
        <v>13110000</v>
      </c>
      <c r="C37" s="29">
        <v>9852037</v>
      </c>
      <c r="D37" s="29">
        <v>0</v>
      </c>
      <c r="E37" s="29">
        <v>0</v>
      </c>
      <c r="F37" s="29">
        <v>196237.56</v>
      </c>
      <c r="G37" s="29">
        <v>50862.38</v>
      </c>
      <c r="H37" s="29">
        <v>297419.61000000004</v>
      </c>
      <c r="I37" s="29">
        <v>0</v>
      </c>
      <c r="J37" s="29">
        <v>0</v>
      </c>
      <c r="K37" s="29">
        <v>0</v>
      </c>
      <c r="L37" s="29">
        <v>0</v>
      </c>
      <c r="M37" s="29">
        <v>0</v>
      </c>
      <c r="N37" s="29">
        <v>0</v>
      </c>
      <c r="O37" s="29">
        <v>0</v>
      </c>
      <c r="P37" s="29">
        <f t="shared" si="3"/>
        <v>544519.55000000005</v>
      </c>
    </row>
    <row r="38" spans="1:16" ht="9.6" customHeight="1" x14ac:dyDescent="0.2">
      <c r="A38" s="26" t="s">
        <v>47</v>
      </c>
      <c r="B38" s="27">
        <f t="shared" ref="B38:C38" si="10">B39+B40+B42+B44+B45+B46+B41+B43</f>
        <v>1171210324</v>
      </c>
      <c r="C38" s="27">
        <f t="shared" si="10"/>
        <v>1190234149</v>
      </c>
      <c r="D38" s="27">
        <f t="shared" ref="D38:N38" si="11">D39+D40+D42+D44+D45+D46+D41+D43</f>
        <v>60357670.049999997</v>
      </c>
      <c r="E38" s="27">
        <f t="shared" si="11"/>
        <v>72154030.430000007</v>
      </c>
      <c r="F38" s="27">
        <f t="shared" si="11"/>
        <v>151363786.56</v>
      </c>
      <c r="G38" s="27">
        <f t="shared" si="11"/>
        <v>90182251.200000003</v>
      </c>
      <c r="H38" s="27">
        <f t="shared" si="11"/>
        <v>84744944.049999997</v>
      </c>
      <c r="I38" s="27">
        <f t="shared" si="11"/>
        <v>0</v>
      </c>
      <c r="J38" s="27">
        <f t="shared" si="11"/>
        <v>0</v>
      </c>
      <c r="K38" s="27">
        <f t="shared" si="11"/>
        <v>0</v>
      </c>
      <c r="L38" s="27">
        <f t="shared" si="11"/>
        <v>0</v>
      </c>
      <c r="M38" s="27">
        <f t="shared" si="11"/>
        <v>0</v>
      </c>
      <c r="N38" s="27">
        <f t="shared" si="11"/>
        <v>0</v>
      </c>
      <c r="O38" s="27">
        <f t="shared" ref="O38:P38" si="12">O39+O40+O42+O44+O45+O46+O41+O43</f>
        <v>0</v>
      </c>
      <c r="P38" s="27">
        <f t="shared" si="12"/>
        <v>458802682.28999996</v>
      </c>
    </row>
    <row r="39" spans="1:16" x14ac:dyDescent="0.2">
      <c r="A39" s="30" t="s">
        <v>48</v>
      </c>
      <c r="B39" s="29">
        <v>184456250</v>
      </c>
      <c r="C39" s="29">
        <v>203480075</v>
      </c>
      <c r="D39" s="29">
        <v>0</v>
      </c>
      <c r="E39" s="29">
        <v>0</v>
      </c>
      <c r="F39" s="29">
        <v>34387339.5</v>
      </c>
      <c r="G39" s="29">
        <v>10856754.82</v>
      </c>
      <c r="H39" s="29">
        <v>5419447.6699999999</v>
      </c>
      <c r="I39" s="29">
        <v>0</v>
      </c>
      <c r="J39" s="29">
        <v>0</v>
      </c>
      <c r="K39" s="29">
        <v>0</v>
      </c>
      <c r="L39" s="29">
        <v>0</v>
      </c>
      <c r="M39" s="29">
        <v>0</v>
      </c>
      <c r="N39" s="29">
        <v>0</v>
      </c>
      <c r="O39" s="29">
        <v>0</v>
      </c>
      <c r="P39" s="29">
        <f t="shared" ref="P39:P75" si="13">D39+E39+F39+G39+H39+I39+J39+K39+L39+M39+N39+O39</f>
        <v>50663541.990000002</v>
      </c>
    </row>
    <row r="40" spans="1:16" ht="16.5" x14ac:dyDescent="0.2">
      <c r="A40" s="30" t="s">
        <v>49</v>
      </c>
      <c r="B40" s="29">
        <v>570856474</v>
      </c>
      <c r="C40" s="29">
        <v>570856474</v>
      </c>
      <c r="D40" s="29">
        <v>47085409.549999997</v>
      </c>
      <c r="E40" s="29">
        <v>47085405.539999999</v>
      </c>
      <c r="F40" s="29">
        <v>47085405.539999999</v>
      </c>
      <c r="G40" s="29">
        <v>47085405.539999999</v>
      </c>
      <c r="H40" s="29">
        <v>47085405.539999999</v>
      </c>
      <c r="I40" s="29">
        <v>0</v>
      </c>
      <c r="J40" s="29">
        <v>0</v>
      </c>
      <c r="K40" s="29">
        <v>0</v>
      </c>
      <c r="L40" s="29">
        <v>0</v>
      </c>
      <c r="M40" s="29">
        <v>0</v>
      </c>
      <c r="N40" s="29">
        <v>0</v>
      </c>
      <c r="O40" s="29">
        <v>0</v>
      </c>
      <c r="P40" s="29">
        <f t="shared" si="13"/>
        <v>235427031.70999998</v>
      </c>
    </row>
    <row r="41" spans="1:16" ht="16.5" x14ac:dyDescent="0.2">
      <c r="A41" s="30" t="s">
        <v>50</v>
      </c>
      <c r="B41" s="29">
        <v>0</v>
      </c>
      <c r="C41" s="29">
        <v>0</v>
      </c>
      <c r="D41" s="29">
        <v>0</v>
      </c>
      <c r="E41" s="29">
        <v>0</v>
      </c>
      <c r="F41" s="29">
        <v>0</v>
      </c>
      <c r="G41" s="29">
        <v>0</v>
      </c>
      <c r="H41" s="29">
        <v>0</v>
      </c>
      <c r="I41" s="29">
        <v>0</v>
      </c>
      <c r="J41" s="29">
        <v>0</v>
      </c>
      <c r="K41" s="29">
        <v>0</v>
      </c>
      <c r="L41" s="29">
        <v>0</v>
      </c>
      <c r="M41" s="29">
        <v>0</v>
      </c>
      <c r="N41" s="29">
        <v>0</v>
      </c>
      <c r="O41" s="29">
        <v>0</v>
      </c>
      <c r="P41" s="29">
        <f t="shared" si="13"/>
        <v>0</v>
      </c>
    </row>
    <row r="42" spans="1:16" ht="16.5" x14ac:dyDescent="0.2">
      <c r="A42" s="30" t="s">
        <v>51</v>
      </c>
      <c r="B42" s="29">
        <v>169657636</v>
      </c>
      <c r="C42" s="29">
        <v>169657636</v>
      </c>
      <c r="D42" s="29">
        <v>13272260.5</v>
      </c>
      <c r="E42" s="29">
        <v>13272260.5</v>
      </c>
      <c r="F42" s="29">
        <v>13272260.5</v>
      </c>
      <c r="G42" s="29">
        <v>13272260.5</v>
      </c>
      <c r="H42" s="29">
        <v>13272260.5</v>
      </c>
      <c r="I42" s="29">
        <v>0</v>
      </c>
      <c r="J42" s="29">
        <v>0</v>
      </c>
      <c r="K42" s="29">
        <v>0</v>
      </c>
      <c r="L42" s="29">
        <v>0</v>
      </c>
      <c r="M42" s="29">
        <v>0</v>
      </c>
      <c r="N42" s="29">
        <v>0</v>
      </c>
      <c r="O42" s="29">
        <v>0</v>
      </c>
      <c r="P42" s="29">
        <f t="shared" si="13"/>
        <v>66361302.5</v>
      </c>
    </row>
    <row r="43" spans="1:16" ht="16.5" x14ac:dyDescent="0.2">
      <c r="A43" s="30" t="s">
        <v>52</v>
      </c>
      <c r="B43" s="29">
        <v>0</v>
      </c>
      <c r="C43" s="29">
        <v>0</v>
      </c>
      <c r="D43" s="29">
        <v>0</v>
      </c>
      <c r="E43" s="29">
        <v>0</v>
      </c>
      <c r="F43" s="29">
        <v>0</v>
      </c>
      <c r="G43" s="29">
        <v>0</v>
      </c>
      <c r="H43" s="29">
        <v>0</v>
      </c>
      <c r="I43" s="29">
        <v>0</v>
      </c>
      <c r="J43" s="29">
        <v>0</v>
      </c>
      <c r="K43" s="29">
        <v>0</v>
      </c>
      <c r="L43" s="29">
        <v>0</v>
      </c>
      <c r="M43" s="29">
        <v>0</v>
      </c>
      <c r="N43" s="29">
        <v>0</v>
      </c>
      <c r="O43" s="29">
        <v>0</v>
      </c>
      <c r="P43" s="29">
        <f t="shared" si="13"/>
        <v>0</v>
      </c>
    </row>
    <row r="44" spans="1:16" x14ac:dyDescent="0.2">
      <c r="A44" s="7" t="s">
        <v>53</v>
      </c>
      <c r="B44" s="29">
        <v>0</v>
      </c>
      <c r="C44" s="29">
        <v>0</v>
      </c>
      <c r="D44" s="29">
        <v>0</v>
      </c>
      <c r="E44" s="29">
        <v>0</v>
      </c>
      <c r="F44" s="29">
        <v>0</v>
      </c>
      <c r="G44" s="29">
        <v>0</v>
      </c>
      <c r="H44" s="29">
        <v>0</v>
      </c>
      <c r="I44" s="29">
        <v>0</v>
      </c>
      <c r="J44" s="29">
        <v>0</v>
      </c>
      <c r="K44" s="29">
        <v>0</v>
      </c>
      <c r="L44" s="29">
        <v>0</v>
      </c>
      <c r="M44" s="29">
        <v>0</v>
      </c>
      <c r="N44" s="29">
        <v>0</v>
      </c>
      <c r="O44" s="29">
        <v>0</v>
      </c>
      <c r="P44" s="29">
        <f t="shared" si="13"/>
        <v>0</v>
      </c>
    </row>
    <row r="45" spans="1:16" x14ac:dyDescent="0.2">
      <c r="A45" s="9" t="s">
        <v>54</v>
      </c>
      <c r="B45" s="29">
        <v>11556832</v>
      </c>
      <c r="C45" s="29">
        <v>11556832</v>
      </c>
      <c r="D45" s="29">
        <v>0</v>
      </c>
      <c r="E45" s="29">
        <v>11511654.390000001</v>
      </c>
      <c r="F45" s="29">
        <v>0</v>
      </c>
      <c r="G45" s="29">
        <v>0</v>
      </c>
      <c r="H45" s="29">
        <v>0</v>
      </c>
      <c r="I45" s="29">
        <v>0</v>
      </c>
      <c r="J45" s="29">
        <v>0</v>
      </c>
      <c r="K45" s="29">
        <v>0</v>
      </c>
      <c r="L45" s="29">
        <v>0</v>
      </c>
      <c r="M45" s="29">
        <v>0</v>
      </c>
      <c r="N45" s="29">
        <v>0</v>
      </c>
      <c r="O45" s="29">
        <v>0</v>
      </c>
      <c r="P45" s="29">
        <f t="shared" si="13"/>
        <v>11511654.390000001</v>
      </c>
    </row>
    <row r="46" spans="1:16" ht="16.5" x14ac:dyDescent="0.2">
      <c r="A46" s="9" t="s">
        <v>55</v>
      </c>
      <c r="B46" s="29">
        <v>234683132</v>
      </c>
      <c r="C46" s="29">
        <v>234683132</v>
      </c>
      <c r="D46" s="29">
        <v>0</v>
      </c>
      <c r="E46" s="29">
        <v>284710</v>
      </c>
      <c r="F46" s="29">
        <v>56618781.019999996</v>
      </c>
      <c r="G46" s="29">
        <v>18967830.34</v>
      </c>
      <c r="H46" s="29">
        <v>18967830.34</v>
      </c>
      <c r="I46" s="29">
        <v>0</v>
      </c>
      <c r="J46" s="29">
        <v>0</v>
      </c>
      <c r="K46" s="29">
        <v>0</v>
      </c>
      <c r="L46" s="29">
        <v>0</v>
      </c>
      <c r="M46" s="29">
        <v>0</v>
      </c>
      <c r="N46" s="29">
        <v>0</v>
      </c>
      <c r="O46" s="29">
        <v>0</v>
      </c>
      <c r="P46" s="29">
        <f t="shared" si="13"/>
        <v>94839151.700000003</v>
      </c>
    </row>
    <row r="47" spans="1:16" s="12" customFormat="1" ht="15" x14ac:dyDescent="0.2">
      <c r="A47" s="5" t="s">
        <v>56</v>
      </c>
      <c r="B47" s="27">
        <f t="shared" ref="B47:C47" si="14">SUM(B48:B53)</f>
        <v>22098250</v>
      </c>
      <c r="C47" s="27">
        <f t="shared" si="14"/>
        <v>22098250</v>
      </c>
      <c r="D47" s="27">
        <f t="shared" ref="D47:N47" si="15">SUM(D48:D53)</f>
        <v>1666666.67</v>
      </c>
      <c r="E47" s="27">
        <f t="shared" si="15"/>
        <v>1666666.67</v>
      </c>
      <c r="F47" s="27">
        <f t="shared" si="15"/>
        <v>1666666.67</v>
      </c>
      <c r="G47" s="27">
        <f t="shared" si="15"/>
        <v>1666666.67</v>
      </c>
      <c r="H47" s="27">
        <f t="shared" si="15"/>
        <v>1666666.67</v>
      </c>
      <c r="I47" s="27">
        <f t="shared" si="15"/>
        <v>0</v>
      </c>
      <c r="J47" s="27">
        <f t="shared" si="15"/>
        <v>0</v>
      </c>
      <c r="K47" s="27">
        <f t="shared" si="15"/>
        <v>0</v>
      </c>
      <c r="L47" s="27">
        <f t="shared" si="15"/>
        <v>0</v>
      </c>
      <c r="M47" s="27">
        <f t="shared" si="15"/>
        <v>0</v>
      </c>
      <c r="N47" s="27">
        <f t="shared" si="15"/>
        <v>0</v>
      </c>
      <c r="O47" s="27">
        <f t="shared" ref="O47:P47" si="16">SUM(O48:O53)</f>
        <v>0</v>
      </c>
      <c r="P47" s="27">
        <f t="shared" si="16"/>
        <v>8333333.3499999996</v>
      </c>
    </row>
    <row r="48" spans="1:16" x14ac:dyDescent="0.2">
      <c r="A48" s="9" t="s">
        <v>57</v>
      </c>
      <c r="B48" s="29">
        <v>0</v>
      </c>
      <c r="C48" s="29">
        <v>0</v>
      </c>
      <c r="D48" s="29">
        <v>0</v>
      </c>
      <c r="E48" s="29">
        <v>0</v>
      </c>
      <c r="F48" s="29">
        <v>0</v>
      </c>
      <c r="G48" s="29">
        <v>0</v>
      </c>
      <c r="H48" s="29">
        <v>0</v>
      </c>
      <c r="I48" s="29">
        <v>0</v>
      </c>
      <c r="J48" s="29">
        <v>0</v>
      </c>
      <c r="K48" s="29">
        <v>0</v>
      </c>
      <c r="L48" s="29">
        <v>0</v>
      </c>
      <c r="M48" s="29">
        <v>0</v>
      </c>
      <c r="N48" s="29">
        <v>0</v>
      </c>
      <c r="O48" s="29">
        <v>0</v>
      </c>
      <c r="P48" s="29">
        <f t="shared" si="13"/>
        <v>0</v>
      </c>
    </row>
    <row r="49" spans="1:16" x14ac:dyDescent="0.2">
      <c r="A49" s="9" t="s">
        <v>58</v>
      </c>
      <c r="B49" s="29">
        <v>22098250</v>
      </c>
      <c r="C49" s="29">
        <v>22098250</v>
      </c>
      <c r="D49" s="29">
        <v>1666666.67</v>
      </c>
      <c r="E49" s="29">
        <v>1666666.67</v>
      </c>
      <c r="F49" s="29">
        <v>1666666.67</v>
      </c>
      <c r="G49" s="29">
        <v>1666666.67</v>
      </c>
      <c r="H49" s="29">
        <v>1666666.67</v>
      </c>
      <c r="I49" s="29">
        <v>0</v>
      </c>
      <c r="J49" s="29">
        <v>0</v>
      </c>
      <c r="K49" s="29">
        <v>0</v>
      </c>
      <c r="L49" s="29">
        <v>0</v>
      </c>
      <c r="M49" s="29">
        <v>0</v>
      </c>
      <c r="N49" s="29">
        <v>0</v>
      </c>
      <c r="O49" s="29">
        <v>0</v>
      </c>
      <c r="P49" s="29">
        <f t="shared" si="13"/>
        <v>8333333.3499999996</v>
      </c>
    </row>
    <row r="50" spans="1:16" ht="16.5" x14ac:dyDescent="0.2">
      <c r="A50" s="9" t="s">
        <v>59</v>
      </c>
      <c r="B50" s="29">
        <v>0</v>
      </c>
      <c r="C50" s="29">
        <v>0</v>
      </c>
      <c r="D50" s="29">
        <v>0</v>
      </c>
      <c r="E50" s="29">
        <v>0</v>
      </c>
      <c r="F50" s="29">
        <v>0</v>
      </c>
      <c r="G50" s="29">
        <v>0</v>
      </c>
      <c r="H50" s="29">
        <v>0</v>
      </c>
      <c r="I50" s="29">
        <v>0</v>
      </c>
      <c r="J50" s="29">
        <v>0</v>
      </c>
      <c r="K50" s="29">
        <v>0</v>
      </c>
      <c r="L50" s="29">
        <v>0</v>
      </c>
      <c r="M50" s="29">
        <v>0</v>
      </c>
      <c r="N50" s="29">
        <v>0</v>
      </c>
      <c r="O50" s="29">
        <v>0</v>
      </c>
      <c r="P50" s="29">
        <f t="shared" si="13"/>
        <v>0</v>
      </c>
    </row>
    <row r="51" spans="1:16" ht="16.5" x14ac:dyDescent="0.2">
      <c r="A51" s="9" t="s">
        <v>60</v>
      </c>
      <c r="B51" s="29">
        <v>0</v>
      </c>
      <c r="C51" s="29">
        <v>0</v>
      </c>
      <c r="D51" s="29">
        <v>0</v>
      </c>
      <c r="E51" s="29">
        <v>0</v>
      </c>
      <c r="F51" s="29">
        <v>0</v>
      </c>
      <c r="G51" s="29">
        <v>0</v>
      </c>
      <c r="H51" s="29">
        <v>0</v>
      </c>
      <c r="I51" s="29">
        <v>0</v>
      </c>
      <c r="J51" s="29">
        <v>0</v>
      </c>
      <c r="K51" s="29">
        <v>0</v>
      </c>
      <c r="L51" s="29">
        <v>0</v>
      </c>
      <c r="M51" s="29">
        <v>0</v>
      </c>
      <c r="N51" s="29">
        <v>0</v>
      </c>
      <c r="O51" s="29">
        <v>0</v>
      </c>
      <c r="P51" s="29">
        <f t="shared" si="13"/>
        <v>0</v>
      </c>
    </row>
    <row r="52" spans="1:16" x14ac:dyDescent="0.2">
      <c r="A52" s="9" t="s">
        <v>61</v>
      </c>
      <c r="B52" s="29">
        <v>0</v>
      </c>
      <c r="C52" s="29">
        <v>0</v>
      </c>
      <c r="D52" s="29">
        <v>0</v>
      </c>
      <c r="E52" s="29">
        <v>0</v>
      </c>
      <c r="F52" s="29">
        <v>0</v>
      </c>
      <c r="G52" s="29">
        <v>0</v>
      </c>
      <c r="H52" s="29">
        <v>0</v>
      </c>
      <c r="I52" s="29">
        <v>0</v>
      </c>
      <c r="J52" s="29">
        <v>0</v>
      </c>
      <c r="K52" s="29">
        <v>0</v>
      </c>
      <c r="L52" s="29">
        <v>0</v>
      </c>
      <c r="M52" s="29">
        <v>0</v>
      </c>
      <c r="N52" s="29">
        <v>0</v>
      </c>
      <c r="O52" s="29">
        <v>0</v>
      </c>
      <c r="P52" s="29">
        <f t="shared" si="13"/>
        <v>0</v>
      </c>
    </row>
    <row r="53" spans="1:16" x14ac:dyDescent="0.2">
      <c r="A53" s="9" t="s">
        <v>62</v>
      </c>
      <c r="B53" s="29">
        <v>0</v>
      </c>
      <c r="C53" s="29">
        <v>0</v>
      </c>
      <c r="D53" s="29">
        <v>0</v>
      </c>
      <c r="E53" s="29">
        <v>0</v>
      </c>
      <c r="F53" s="29">
        <v>0</v>
      </c>
      <c r="G53" s="29">
        <v>0</v>
      </c>
      <c r="H53" s="29">
        <v>0</v>
      </c>
      <c r="I53" s="29">
        <v>0</v>
      </c>
      <c r="J53" s="29">
        <v>0</v>
      </c>
      <c r="K53" s="29">
        <v>0</v>
      </c>
      <c r="L53" s="29">
        <v>0</v>
      </c>
      <c r="M53" s="29">
        <v>0</v>
      </c>
      <c r="N53" s="29">
        <v>0</v>
      </c>
      <c r="O53" s="29">
        <v>0</v>
      </c>
      <c r="P53" s="29">
        <f t="shared" si="13"/>
        <v>0</v>
      </c>
    </row>
    <row r="54" spans="1:16" ht="16.149999999999999" customHeight="1" x14ac:dyDescent="0.2">
      <c r="A54" s="5" t="s">
        <v>63</v>
      </c>
      <c r="B54" s="27">
        <f t="shared" ref="B54:H54" si="17">B55+B56+B58+B59+B60+B62+B57+B63+B61</f>
        <v>26410000</v>
      </c>
      <c r="C54" s="27">
        <f>C55+C56+C58+C59+C60+C62+C57+C63+C61</f>
        <v>35810800</v>
      </c>
      <c r="D54" s="27">
        <f t="shared" si="17"/>
        <v>194849.2</v>
      </c>
      <c r="E54" s="27">
        <f t="shared" si="17"/>
        <v>0</v>
      </c>
      <c r="F54" s="27">
        <f t="shared" si="17"/>
        <v>0</v>
      </c>
      <c r="G54" s="27">
        <f t="shared" si="17"/>
        <v>0</v>
      </c>
      <c r="H54" s="27">
        <f t="shared" si="17"/>
        <v>0</v>
      </c>
      <c r="I54" s="27">
        <f t="shared" ref="I54:N54" si="18">I55+I56+I58+I59+I60+I62+I57+I63+I61</f>
        <v>0</v>
      </c>
      <c r="J54" s="27">
        <f t="shared" si="18"/>
        <v>0</v>
      </c>
      <c r="K54" s="27">
        <f t="shared" si="18"/>
        <v>0</v>
      </c>
      <c r="L54" s="27">
        <f t="shared" si="18"/>
        <v>0</v>
      </c>
      <c r="M54" s="27">
        <f t="shared" si="18"/>
        <v>0</v>
      </c>
      <c r="N54" s="27">
        <f t="shared" si="18"/>
        <v>0</v>
      </c>
      <c r="O54" s="27">
        <f t="shared" ref="O54:P54" si="19">O55+O56+O58+O59+O60+O62+O57+O63+O61</f>
        <v>0</v>
      </c>
      <c r="P54" s="27">
        <f t="shared" si="19"/>
        <v>194849.2</v>
      </c>
    </row>
    <row r="55" spans="1:16" ht="10.9" customHeight="1" x14ac:dyDescent="0.2">
      <c r="A55" s="7" t="s">
        <v>64</v>
      </c>
      <c r="B55" s="29">
        <v>8100000</v>
      </c>
      <c r="C55" s="29">
        <v>9300000</v>
      </c>
      <c r="D55" s="29">
        <v>0</v>
      </c>
      <c r="E55" s="29">
        <v>0</v>
      </c>
      <c r="F55" s="29">
        <v>0</v>
      </c>
      <c r="G55" s="29">
        <v>0</v>
      </c>
      <c r="H55" s="29">
        <v>0</v>
      </c>
      <c r="I55" s="29">
        <v>0</v>
      </c>
      <c r="J55" s="29">
        <v>0</v>
      </c>
      <c r="K55" s="29">
        <v>0</v>
      </c>
      <c r="L55" s="29">
        <v>0</v>
      </c>
      <c r="M55" s="29">
        <v>0</v>
      </c>
      <c r="N55" s="29">
        <v>0</v>
      </c>
      <c r="O55" s="29">
        <v>0</v>
      </c>
      <c r="P55" s="29">
        <f t="shared" ref="P55:P60" si="20">D55+E55+F55+G55+H55+I55+J55+K55+L55+M55+N55+O55</f>
        <v>0</v>
      </c>
    </row>
    <row r="56" spans="1:16" ht="10.9" customHeight="1" x14ac:dyDescent="0.2">
      <c r="A56" s="9" t="s">
        <v>65</v>
      </c>
      <c r="B56" s="29">
        <v>1300000</v>
      </c>
      <c r="C56" s="29">
        <v>1300000</v>
      </c>
      <c r="D56" s="29">
        <v>0</v>
      </c>
      <c r="E56" s="29">
        <v>0</v>
      </c>
      <c r="F56" s="29">
        <v>0</v>
      </c>
      <c r="G56" s="29">
        <v>0</v>
      </c>
      <c r="H56" s="29">
        <v>0</v>
      </c>
      <c r="I56" s="29">
        <v>0</v>
      </c>
      <c r="J56" s="29">
        <v>0</v>
      </c>
      <c r="K56" s="29">
        <v>0</v>
      </c>
      <c r="L56" s="29">
        <v>0</v>
      </c>
      <c r="M56" s="29">
        <v>0</v>
      </c>
      <c r="N56" s="29">
        <v>0</v>
      </c>
      <c r="O56" s="29">
        <v>0</v>
      </c>
      <c r="P56" s="29">
        <f t="shared" si="20"/>
        <v>0</v>
      </c>
    </row>
    <row r="57" spans="1:16" ht="10.9" customHeight="1" x14ac:dyDescent="0.2">
      <c r="A57" s="9" t="s">
        <v>66</v>
      </c>
      <c r="B57" s="29">
        <v>50000</v>
      </c>
      <c r="C57" s="29">
        <v>50000</v>
      </c>
      <c r="D57" s="29">
        <v>0</v>
      </c>
      <c r="E57" s="29">
        <v>0</v>
      </c>
      <c r="F57" s="29">
        <v>0</v>
      </c>
      <c r="G57" s="29">
        <v>0</v>
      </c>
      <c r="H57" s="29">
        <v>0</v>
      </c>
      <c r="I57" s="29">
        <v>0</v>
      </c>
      <c r="J57" s="29">
        <v>0</v>
      </c>
      <c r="K57" s="29">
        <v>0</v>
      </c>
      <c r="L57" s="29">
        <v>0</v>
      </c>
      <c r="M57" s="29">
        <v>0</v>
      </c>
      <c r="N57" s="29">
        <v>0</v>
      </c>
      <c r="O57" s="29">
        <v>0</v>
      </c>
      <c r="P57" s="29">
        <f t="shared" si="20"/>
        <v>0</v>
      </c>
    </row>
    <row r="58" spans="1:16" ht="10.9" customHeight="1" x14ac:dyDescent="0.2">
      <c r="A58" s="9" t="s">
        <v>67</v>
      </c>
      <c r="B58" s="29">
        <v>10060000</v>
      </c>
      <c r="C58" s="29">
        <v>18260800</v>
      </c>
      <c r="D58" s="29">
        <v>0</v>
      </c>
      <c r="E58" s="29">
        <v>0</v>
      </c>
      <c r="F58" s="29">
        <v>0</v>
      </c>
      <c r="G58" s="29">
        <v>0</v>
      </c>
      <c r="H58" s="29">
        <v>0</v>
      </c>
      <c r="I58" s="29">
        <v>0</v>
      </c>
      <c r="J58" s="29">
        <v>0</v>
      </c>
      <c r="K58" s="29">
        <v>0</v>
      </c>
      <c r="L58" s="29">
        <v>0</v>
      </c>
      <c r="M58" s="29">
        <v>0</v>
      </c>
      <c r="N58" s="29">
        <v>0</v>
      </c>
      <c r="O58" s="29">
        <v>0</v>
      </c>
      <c r="P58" s="29">
        <f t="shared" si="20"/>
        <v>0</v>
      </c>
    </row>
    <row r="59" spans="1:16" ht="10.9" customHeight="1" x14ac:dyDescent="0.2">
      <c r="A59" s="9" t="s">
        <v>68</v>
      </c>
      <c r="B59" s="29">
        <v>6480000</v>
      </c>
      <c r="C59" s="29">
        <v>6380000</v>
      </c>
      <c r="D59" s="29">
        <v>194849.2</v>
      </c>
      <c r="E59" s="29">
        <v>0</v>
      </c>
      <c r="F59" s="29">
        <v>0</v>
      </c>
      <c r="G59" s="29">
        <v>0</v>
      </c>
      <c r="H59" s="29">
        <v>0</v>
      </c>
      <c r="I59" s="29">
        <v>0</v>
      </c>
      <c r="J59" s="29">
        <v>0</v>
      </c>
      <c r="K59" s="29">
        <v>0</v>
      </c>
      <c r="L59" s="29">
        <v>0</v>
      </c>
      <c r="M59" s="29">
        <v>0</v>
      </c>
      <c r="N59" s="29">
        <v>0</v>
      </c>
      <c r="O59" s="29">
        <v>0</v>
      </c>
      <c r="P59" s="29">
        <f t="shared" si="20"/>
        <v>194849.2</v>
      </c>
    </row>
    <row r="60" spans="1:16" ht="10.9" customHeight="1" x14ac:dyDescent="0.2">
      <c r="A60" s="9" t="s">
        <v>69</v>
      </c>
      <c r="B60" s="29">
        <v>400000</v>
      </c>
      <c r="C60" s="29">
        <v>500000</v>
      </c>
      <c r="D60" s="29">
        <v>0</v>
      </c>
      <c r="E60" s="29">
        <v>0</v>
      </c>
      <c r="F60" s="29">
        <v>0</v>
      </c>
      <c r="G60" s="29">
        <v>0</v>
      </c>
      <c r="H60" s="29">
        <v>0</v>
      </c>
      <c r="I60" s="29">
        <v>0</v>
      </c>
      <c r="J60" s="29">
        <v>0</v>
      </c>
      <c r="K60" s="29">
        <v>0</v>
      </c>
      <c r="L60" s="29">
        <v>0</v>
      </c>
      <c r="M60" s="29">
        <v>0</v>
      </c>
      <c r="N60" s="29">
        <v>0</v>
      </c>
      <c r="O60" s="29">
        <v>0</v>
      </c>
      <c r="P60" s="29">
        <f t="shared" si="20"/>
        <v>0</v>
      </c>
    </row>
    <row r="61" spans="1:16" ht="10.9" customHeight="1" x14ac:dyDescent="0.2">
      <c r="A61" s="7" t="s">
        <v>70</v>
      </c>
      <c r="B61" s="29">
        <v>0</v>
      </c>
      <c r="C61" s="29">
        <v>0</v>
      </c>
      <c r="D61" s="29">
        <v>0</v>
      </c>
      <c r="E61" s="29">
        <v>0</v>
      </c>
      <c r="F61" s="29">
        <v>0</v>
      </c>
      <c r="G61" s="29">
        <v>0</v>
      </c>
      <c r="H61" s="29">
        <v>0</v>
      </c>
      <c r="I61" s="29">
        <v>0</v>
      </c>
      <c r="J61" s="29">
        <v>0</v>
      </c>
      <c r="K61" s="29">
        <v>0</v>
      </c>
      <c r="L61" s="29">
        <v>0</v>
      </c>
      <c r="M61" s="29">
        <v>0</v>
      </c>
      <c r="N61" s="29">
        <v>0</v>
      </c>
      <c r="O61" s="29">
        <v>0</v>
      </c>
      <c r="P61" s="29">
        <f t="shared" si="13"/>
        <v>0</v>
      </c>
    </row>
    <row r="62" spans="1:16" ht="10.9" customHeight="1" x14ac:dyDescent="0.2">
      <c r="A62" s="7" t="s">
        <v>71</v>
      </c>
      <c r="B62" s="29">
        <v>0</v>
      </c>
      <c r="C62" s="29">
        <v>0</v>
      </c>
      <c r="D62" s="29">
        <v>0</v>
      </c>
      <c r="E62" s="29">
        <v>0</v>
      </c>
      <c r="F62" s="29">
        <v>0</v>
      </c>
      <c r="G62" s="29">
        <v>0</v>
      </c>
      <c r="H62" s="29">
        <v>0</v>
      </c>
      <c r="I62" s="29">
        <v>0</v>
      </c>
      <c r="J62" s="29">
        <v>0</v>
      </c>
      <c r="K62" s="29">
        <v>0</v>
      </c>
      <c r="L62" s="29">
        <v>0</v>
      </c>
      <c r="M62" s="29">
        <v>0</v>
      </c>
      <c r="N62" s="29">
        <v>0</v>
      </c>
      <c r="O62" s="29">
        <v>0</v>
      </c>
      <c r="P62" s="29">
        <f t="shared" si="13"/>
        <v>0</v>
      </c>
    </row>
    <row r="63" spans="1:16" ht="10.9" customHeight="1" x14ac:dyDescent="0.2">
      <c r="A63" s="9" t="s">
        <v>72</v>
      </c>
      <c r="B63" s="29">
        <v>20000</v>
      </c>
      <c r="C63" s="29">
        <v>20000</v>
      </c>
      <c r="D63" s="29">
        <v>0</v>
      </c>
      <c r="E63" s="29">
        <v>0</v>
      </c>
      <c r="F63" s="29">
        <v>0</v>
      </c>
      <c r="G63" s="29">
        <v>0</v>
      </c>
      <c r="H63" s="29">
        <v>0</v>
      </c>
      <c r="I63" s="29">
        <v>0</v>
      </c>
      <c r="J63" s="29">
        <v>0</v>
      </c>
      <c r="K63" s="29">
        <v>0</v>
      </c>
      <c r="L63" s="29">
        <v>0</v>
      </c>
      <c r="M63" s="29">
        <v>0</v>
      </c>
      <c r="N63" s="29">
        <v>0</v>
      </c>
      <c r="O63" s="29">
        <v>0</v>
      </c>
      <c r="P63" s="29">
        <f t="shared" si="13"/>
        <v>0</v>
      </c>
    </row>
    <row r="64" spans="1:16" x14ac:dyDescent="0.2">
      <c r="A64" s="13" t="s">
        <v>73</v>
      </c>
      <c r="B64" s="27">
        <f t="shared" ref="B64:C64" si="21">B65+B66+B67+B68</f>
        <v>17100000</v>
      </c>
      <c r="C64" s="27">
        <f t="shared" si="21"/>
        <v>17100000</v>
      </c>
      <c r="D64" s="27">
        <f t="shared" ref="D64:N64" si="22">D65+D66+D67+D68</f>
        <v>0</v>
      </c>
      <c r="E64" s="27">
        <f t="shared" si="22"/>
        <v>0</v>
      </c>
      <c r="F64" s="27">
        <f t="shared" si="22"/>
        <v>0</v>
      </c>
      <c r="G64" s="27">
        <f t="shared" si="22"/>
        <v>0</v>
      </c>
      <c r="H64" s="27">
        <f t="shared" si="22"/>
        <v>0</v>
      </c>
      <c r="I64" s="27">
        <f t="shared" si="22"/>
        <v>0</v>
      </c>
      <c r="J64" s="27">
        <f t="shared" si="22"/>
        <v>0</v>
      </c>
      <c r="K64" s="27">
        <f t="shared" si="22"/>
        <v>0</v>
      </c>
      <c r="L64" s="27">
        <f t="shared" si="22"/>
        <v>0</v>
      </c>
      <c r="M64" s="27">
        <f t="shared" si="22"/>
        <v>0</v>
      </c>
      <c r="N64" s="27">
        <f t="shared" si="22"/>
        <v>0</v>
      </c>
      <c r="O64" s="27">
        <f t="shared" ref="O64:P64" si="23">O65+O66+O67+O68</f>
        <v>0</v>
      </c>
      <c r="P64" s="27">
        <f t="shared" si="23"/>
        <v>0</v>
      </c>
    </row>
    <row r="65" spans="1:16" x14ac:dyDescent="0.2">
      <c r="A65" s="7" t="s">
        <v>74</v>
      </c>
      <c r="B65" s="29">
        <v>17000000</v>
      </c>
      <c r="C65" s="29">
        <v>17000000</v>
      </c>
      <c r="D65" s="29">
        <v>0</v>
      </c>
      <c r="E65" s="29">
        <v>0</v>
      </c>
      <c r="F65" s="29">
        <v>0</v>
      </c>
      <c r="G65" s="29">
        <v>0</v>
      </c>
      <c r="H65" s="29">
        <v>0</v>
      </c>
      <c r="I65" s="29">
        <v>0</v>
      </c>
      <c r="J65" s="29">
        <v>0</v>
      </c>
      <c r="K65" s="29">
        <v>0</v>
      </c>
      <c r="L65" s="29">
        <v>0</v>
      </c>
      <c r="M65" s="29">
        <v>0</v>
      </c>
      <c r="N65" s="29">
        <v>0</v>
      </c>
      <c r="O65" s="29">
        <v>0</v>
      </c>
      <c r="P65" s="29">
        <f t="shared" si="13"/>
        <v>0</v>
      </c>
    </row>
    <row r="66" spans="1:16" x14ac:dyDescent="0.2">
      <c r="A66" s="7" t="s">
        <v>75</v>
      </c>
      <c r="B66" s="29">
        <v>100000</v>
      </c>
      <c r="C66" s="29">
        <v>100000</v>
      </c>
      <c r="D66" s="29">
        <v>0</v>
      </c>
      <c r="E66" s="29">
        <v>0</v>
      </c>
      <c r="F66" s="29">
        <v>0</v>
      </c>
      <c r="G66" s="29">
        <v>0</v>
      </c>
      <c r="H66" s="29">
        <v>0</v>
      </c>
      <c r="I66" s="29">
        <v>0</v>
      </c>
      <c r="J66" s="29">
        <v>0</v>
      </c>
      <c r="K66" s="29">
        <v>0</v>
      </c>
      <c r="L66" s="29">
        <v>0</v>
      </c>
      <c r="M66" s="29">
        <v>0</v>
      </c>
      <c r="N66" s="29">
        <v>0</v>
      </c>
      <c r="O66" s="29">
        <v>0</v>
      </c>
      <c r="P66" s="29">
        <f t="shared" si="13"/>
        <v>0</v>
      </c>
    </row>
    <row r="67" spans="1:16" ht="19.149999999999999" customHeight="1" x14ac:dyDescent="0.2">
      <c r="A67" s="9" t="s">
        <v>76</v>
      </c>
      <c r="B67" s="29">
        <v>0</v>
      </c>
      <c r="C67" s="29">
        <v>0</v>
      </c>
      <c r="D67" s="29">
        <v>0</v>
      </c>
      <c r="E67" s="29">
        <v>0</v>
      </c>
      <c r="F67" s="29">
        <v>0</v>
      </c>
      <c r="G67" s="29">
        <v>0</v>
      </c>
      <c r="H67" s="29">
        <v>0</v>
      </c>
      <c r="I67" s="29">
        <v>0</v>
      </c>
      <c r="J67" s="29">
        <v>0</v>
      </c>
      <c r="K67" s="29">
        <v>0</v>
      </c>
      <c r="L67" s="29">
        <v>0</v>
      </c>
      <c r="M67" s="29">
        <v>0</v>
      </c>
      <c r="N67" s="29">
        <v>0</v>
      </c>
      <c r="O67" s="29">
        <v>0</v>
      </c>
      <c r="P67" s="29">
        <f t="shared" si="13"/>
        <v>0</v>
      </c>
    </row>
    <row r="68" spans="1:16" ht="17.45" customHeight="1" x14ac:dyDescent="0.2">
      <c r="A68" s="9" t="s">
        <v>77</v>
      </c>
      <c r="B68" s="29">
        <v>0</v>
      </c>
      <c r="C68" s="29">
        <v>0</v>
      </c>
      <c r="D68" s="29">
        <v>0</v>
      </c>
      <c r="E68" s="29">
        <v>0</v>
      </c>
      <c r="F68" s="29">
        <v>0</v>
      </c>
      <c r="G68" s="29">
        <v>0</v>
      </c>
      <c r="H68" s="29">
        <v>0</v>
      </c>
      <c r="I68" s="29">
        <v>0</v>
      </c>
      <c r="J68" s="29">
        <v>0</v>
      </c>
      <c r="K68" s="29">
        <v>0</v>
      </c>
      <c r="L68" s="29">
        <v>0</v>
      </c>
      <c r="M68" s="29">
        <v>0</v>
      </c>
      <c r="N68" s="29">
        <v>0</v>
      </c>
      <c r="O68" s="29">
        <v>0</v>
      </c>
      <c r="P68" s="29">
        <f t="shared" si="13"/>
        <v>0</v>
      </c>
    </row>
    <row r="69" spans="1:16" ht="18" customHeight="1" x14ac:dyDescent="0.2">
      <c r="A69" s="5" t="s">
        <v>78</v>
      </c>
      <c r="B69" s="27">
        <f t="shared" ref="B69:C69" si="24">SUM(B70:B71)</f>
        <v>0</v>
      </c>
      <c r="C69" s="27">
        <f t="shared" si="24"/>
        <v>0</v>
      </c>
      <c r="D69" s="27">
        <f t="shared" ref="D69:N69" si="25">SUM(D70:D71)</f>
        <v>0</v>
      </c>
      <c r="E69" s="27">
        <f t="shared" si="25"/>
        <v>0</v>
      </c>
      <c r="F69" s="27">
        <f t="shared" si="25"/>
        <v>0</v>
      </c>
      <c r="G69" s="27">
        <f t="shared" si="25"/>
        <v>0</v>
      </c>
      <c r="H69" s="27">
        <f t="shared" si="25"/>
        <v>0</v>
      </c>
      <c r="I69" s="27">
        <f t="shared" si="25"/>
        <v>0</v>
      </c>
      <c r="J69" s="27">
        <f t="shared" si="25"/>
        <v>0</v>
      </c>
      <c r="K69" s="27">
        <f t="shared" si="25"/>
        <v>0</v>
      </c>
      <c r="L69" s="27">
        <f t="shared" si="25"/>
        <v>0</v>
      </c>
      <c r="M69" s="27">
        <f t="shared" si="25"/>
        <v>0</v>
      </c>
      <c r="N69" s="27">
        <f t="shared" si="25"/>
        <v>0</v>
      </c>
      <c r="O69" s="27">
        <f t="shared" ref="O69:P69" si="26">SUM(O70:O71)</f>
        <v>0</v>
      </c>
      <c r="P69" s="27">
        <f t="shared" si="26"/>
        <v>0</v>
      </c>
    </row>
    <row r="70" spans="1:16" ht="12.6" customHeight="1" x14ac:dyDescent="0.2">
      <c r="A70" s="7" t="s">
        <v>79</v>
      </c>
      <c r="B70" s="29">
        <f>IFERROR(VLOOKUP(#REF!,[1]SIGEF!#REF!,15,0),0)</f>
        <v>0</v>
      </c>
      <c r="C70" s="29">
        <f>IFERROR(VLOOKUP(#REF!,[1]SIGEF!#REF!,15,0),0)</f>
        <v>0</v>
      </c>
      <c r="D70" s="29">
        <f>IFERROR(VLOOKUP(#REF!,[1]SIGEF!#REF!,15,0),0)</f>
        <v>0</v>
      </c>
      <c r="E70" s="29">
        <v>0</v>
      </c>
      <c r="F70" s="29">
        <v>0</v>
      </c>
      <c r="G70" s="29">
        <v>0</v>
      </c>
      <c r="H70" s="29">
        <v>0</v>
      </c>
      <c r="I70" s="29">
        <v>0</v>
      </c>
      <c r="J70" s="29">
        <v>0</v>
      </c>
      <c r="K70" s="29">
        <v>0</v>
      </c>
      <c r="L70" s="29">
        <v>0</v>
      </c>
      <c r="M70" s="29">
        <v>0</v>
      </c>
      <c r="N70" s="29">
        <v>0</v>
      </c>
      <c r="O70" s="29">
        <v>0</v>
      </c>
      <c r="P70" s="29">
        <f t="shared" si="13"/>
        <v>0</v>
      </c>
    </row>
    <row r="71" spans="1:16" ht="18.600000000000001" customHeight="1" x14ac:dyDescent="0.2">
      <c r="A71" s="9" t="s">
        <v>80</v>
      </c>
      <c r="B71" s="29">
        <f>IFERROR(VLOOKUP(#REF!,[1]SIGEF!#REF!,15,0),0)</f>
        <v>0</v>
      </c>
      <c r="C71" s="29">
        <f>IFERROR(VLOOKUP(#REF!,[1]SIGEF!#REF!,15,0),0)</f>
        <v>0</v>
      </c>
      <c r="D71" s="29">
        <f>IFERROR(VLOOKUP(#REF!,[1]SIGEF!#REF!,15,0),0)</f>
        <v>0</v>
      </c>
      <c r="E71" s="29">
        <v>0</v>
      </c>
      <c r="F71" s="29">
        <v>0</v>
      </c>
      <c r="G71" s="29">
        <v>0</v>
      </c>
      <c r="H71" s="29">
        <v>0</v>
      </c>
      <c r="I71" s="29">
        <v>0</v>
      </c>
      <c r="J71" s="29">
        <v>0</v>
      </c>
      <c r="K71" s="29">
        <v>0</v>
      </c>
      <c r="L71" s="29">
        <v>0</v>
      </c>
      <c r="M71" s="29">
        <v>0</v>
      </c>
      <c r="N71" s="29">
        <v>0</v>
      </c>
      <c r="O71" s="29">
        <v>0</v>
      </c>
      <c r="P71" s="29">
        <f t="shared" si="13"/>
        <v>0</v>
      </c>
    </row>
    <row r="72" spans="1:16" ht="19.899999999999999" customHeight="1" x14ac:dyDescent="0.2">
      <c r="A72" s="13" t="s">
        <v>81</v>
      </c>
      <c r="B72" s="27">
        <f t="shared" ref="B72:C72" si="27">SUM(B73:B75)</f>
        <v>0</v>
      </c>
      <c r="C72" s="27">
        <f t="shared" si="27"/>
        <v>0</v>
      </c>
      <c r="D72" s="27">
        <f t="shared" ref="D72:N72" si="28">SUM(D73:D75)</f>
        <v>0</v>
      </c>
      <c r="E72" s="27">
        <f t="shared" si="28"/>
        <v>0</v>
      </c>
      <c r="F72" s="27">
        <f t="shared" si="28"/>
        <v>0</v>
      </c>
      <c r="G72" s="27">
        <f t="shared" si="28"/>
        <v>0</v>
      </c>
      <c r="H72" s="27">
        <f t="shared" si="28"/>
        <v>0</v>
      </c>
      <c r="I72" s="27">
        <f t="shared" si="28"/>
        <v>0</v>
      </c>
      <c r="J72" s="27">
        <f t="shared" si="28"/>
        <v>0</v>
      </c>
      <c r="K72" s="27">
        <f t="shared" si="28"/>
        <v>0</v>
      </c>
      <c r="L72" s="27">
        <f t="shared" si="28"/>
        <v>0</v>
      </c>
      <c r="M72" s="27">
        <f t="shared" si="28"/>
        <v>0</v>
      </c>
      <c r="N72" s="27">
        <f t="shared" si="28"/>
        <v>0</v>
      </c>
      <c r="O72" s="27">
        <f t="shared" ref="O72:P72" si="29">SUM(O73:O75)</f>
        <v>0</v>
      </c>
      <c r="P72" s="27">
        <f t="shared" si="29"/>
        <v>0</v>
      </c>
    </row>
    <row r="73" spans="1:16" ht="9.6" customHeight="1" x14ac:dyDescent="0.2">
      <c r="A73" s="9" t="s">
        <v>82</v>
      </c>
      <c r="B73" s="29">
        <f>IFERROR(VLOOKUP(#REF!,[1]SIGEF!#REF!,15,0),0)</f>
        <v>0</v>
      </c>
      <c r="C73" s="29">
        <f>IFERROR(VLOOKUP(#REF!,[1]SIGEF!#REF!,15,0),0)</f>
        <v>0</v>
      </c>
      <c r="D73" s="29">
        <f>IFERROR(VLOOKUP(#REF!,[1]SIGEF!#REF!,15,0),0)</f>
        <v>0</v>
      </c>
      <c r="E73" s="29">
        <v>0</v>
      </c>
      <c r="F73" s="29">
        <v>0</v>
      </c>
      <c r="G73" s="29">
        <v>0</v>
      </c>
      <c r="H73" s="29">
        <v>0</v>
      </c>
      <c r="I73" s="29">
        <v>0</v>
      </c>
      <c r="J73" s="29">
        <v>0</v>
      </c>
      <c r="K73" s="29">
        <v>0</v>
      </c>
      <c r="L73" s="29">
        <v>0</v>
      </c>
      <c r="M73" s="29">
        <v>0</v>
      </c>
      <c r="N73" s="29">
        <v>0</v>
      </c>
      <c r="O73" s="29">
        <v>0</v>
      </c>
      <c r="P73" s="29">
        <f t="shared" si="13"/>
        <v>0</v>
      </c>
    </row>
    <row r="74" spans="1:16" ht="9.6" customHeight="1" x14ac:dyDescent="0.2">
      <c r="A74" s="9" t="s">
        <v>83</v>
      </c>
      <c r="B74" s="29">
        <f>IFERROR(VLOOKUP(#REF!,[1]SIGEF!#REF!,15,0),0)</f>
        <v>0</v>
      </c>
      <c r="C74" s="29">
        <f>IFERROR(VLOOKUP(#REF!,[1]SIGEF!#REF!,15,0),0)</f>
        <v>0</v>
      </c>
      <c r="D74" s="29">
        <f>IFERROR(VLOOKUP(#REF!,[1]SIGEF!#REF!,15,0),0)</f>
        <v>0</v>
      </c>
      <c r="E74" s="29">
        <v>0</v>
      </c>
      <c r="F74" s="29">
        <v>0</v>
      </c>
      <c r="G74" s="29">
        <v>0</v>
      </c>
      <c r="H74" s="29">
        <v>0</v>
      </c>
      <c r="I74" s="29">
        <v>0</v>
      </c>
      <c r="J74" s="29">
        <v>0</v>
      </c>
      <c r="K74" s="29">
        <v>0</v>
      </c>
      <c r="L74" s="29">
        <v>0</v>
      </c>
      <c r="M74" s="29">
        <v>0</v>
      </c>
      <c r="N74" s="29">
        <v>0</v>
      </c>
      <c r="O74" s="29">
        <v>0</v>
      </c>
      <c r="P74" s="29">
        <f t="shared" si="13"/>
        <v>0</v>
      </c>
    </row>
    <row r="75" spans="1:16" ht="9.6" customHeight="1" x14ac:dyDescent="0.2">
      <c r="A75" s="9" t="s">
        <v>84</v>
      </c>
      <c r="B75" s="29">
        <f>IFERROR(VLOOKUP(#REF!,[1]SIGEF!#REF!,15,0),0)</f>
        <v>0</v>
      </c>
      <c r="C75" s="29">
        <f>IFERROR(VLOOKUP(#REF!,[1]SIGEF!#REF!,15,0),0)</f>
        <v>0</v>
      </c>
      <c r="D75" s="29">
        <f>IFERROR(VLOOKUP(#REF!,[1]SIGEF!#REF!,15,0),0)</f>
        <v>0</v>
      </c>
      <c r="E75" s="29">
        <v>0</v>
      </c>
      <c r="F75" s="29">
        <v>0</v>
      </c>
      <c r="G75" s="29">
        <v>0</v>
      </c>
      <c r="H75" s="29">
        <v>0</v>
      </c>
      <c r="I75" s="29">
        <v>0</v>
      </c>
      <c r="J75" s="29">
        <v>0</v>
      </c>
      <c r="K75" s="29">
        <v>0</v>
      </c>
      <c r="L75" s="29">
        <v>0</v>
      </c>
      <c r="M75" s="29">
        <v>0</v>
      </c>
      <c r="N75" s="29">
        <v>0</v>
      </c>
      <c r="O75" s="29">
        <v>0</v>
      </c>
      <c r="P75" s="29">
        <f t="shared" si="13"/>
        <v>0</v>
      </c>
    </row>
    <row r="76" spans="1:16" x14ac:dyDescent="0.2">
      <c r="A76" s="4" t="s">
        <v>85</v>
      </c>
      <c r="B76" s="31">
        <f t="shared" ref="B76:C76" si="30">+B77+B80+B83</f>
        <v>0</v>
      </c>
      <c r="C76" s="31">
        <f t="shared" si="30"/>
        <v>0</v>
      </c>
      <c r="D76" s="31">
        <f t="shared" ref="D76:N76" si="31">+D77+D80+D83</f>
        <v>0</v>
      </c>
      <c r="E76" s="31">
        <f t="shared" si="31"/>
        <v>0</v>
      </c>
      <c r="F76" s="31">
        <f t="shared" si="31"/>
        <v>0</v>
      </c>
      <c r="G76" s="31">
        <f t="shared" si="31"/>
        <v>0</v>
      </c>
      <c r="H76" s="31">
        <f t="shared" si="31"/>
        <v>0</v>
      </c>
      <c r="I76" s="31">
        <f t="shared" si="31"/>
        <v>0</v>
      </c>
      <c r="J76" s="31">
        <f t="shared" si="31"/>
        <v>0</v>
      </c>
      <c r="K76" s="31">
        <f t="shared" si="31"/>
        <v>0</v>
      </c>
      <c r="L76" s="31">
        <f t="shared" si="31"/>
        <v>0</v>
      </c>
      <c r="M76" s="31">
        <f t="shared" si="31"/>
        <v>0</v>
      </c>
      <c r="N76" s="31">
        <f t="shared" si="31"/>
        <v>0</v>
      </c>
      <c r="O76" s="31">
        <f t="shared" ref="O76:P76" si="32">+O77+O80+O83</f>
        <v>0</v>
      </c>
      <c r="P76" s="31">
        <f t="shared" si="32"/>
        <v>0</v>
      </c>
    </row>
    <row r="77" spans="1:16" x14ac:dyDescent="0.2">
      <c r="A77" s="5" t="s">
        <v>86</v>
      </c>
      <c r="B77" s="27">
        <f t="shared" ref="B77:C77" si="33">SUM(B78:B79)</f>
        <v>0</v>
      </c>
      <c r="C77" s="27">
        <f t="shared" si="33"/>
        <v>0</v>
      </c>
      <c r="D77" s="27">
        <f t="shared" ref="D77:N77" si="34">SUM(D78:D79)</f>
        <v>0</v>
      </c>
      <c r="E77" s="27">
        <f t="shared" si="34"/>
        <v>0</v>
      </c>
      <c r="F77" s="27">
        <f t="shared" si="34"/>
        <v>0</v>
      </c>
      <c r="G77" s="27">
        <f t="shared" si="34"/>
        <v>0</v>
      </c>
      <c r="H77" s="27">
        <f t="shared" si="34"/>
        <v>0</v>
      </c>
      <c r="I77" s="27">
        <f t="shared" si="34"/>
        <v>0</v>
      </c>
      <c r="J77" s="27">
        <f t="shared" si="34"/>
        <v>0</v>
      </c>
      <c r="K77" s="27">
        <f t="shared" si="34"/>
        <v>0</v>
      </c>
      <c r="L77" s="27">
        <f t="shared" si="34"/>
        <v>0</v>
      </c>
      <c r="M77" s="27">
        <f t="shared" si="34"/>
        <v>0</v>
      </c>
      <c r="N77" s="27">
        <f t="shared" si="34"/>
        <v>0</v>
      </c>
      <c r="O77" s="27">
        <f t="shared" ref="O77:P77" si="35">SUM(O78:O79)</f>
        <v>0</v>
      </c>
      <c r="P77" s="27">
        <f t="shared" si="35"/>
        <v>0</v>
      </c>
    </row>
    <row r="78" spans="1:16" ht="10.9" customHeight="1" x14ac:dyDescent="0.2">
      <c r="A78" s="9" t="s">
        <v>87</v>
      </c>
      <c r="B78" s="29">
        <f>IFERROR(VLOOKUP(#REF!,[1]SIGEF!#REF!,14,0),0)</f>
        <v>0</v>
      </c>
      <c r="C78" s="29">
        <f>IFERROR(VLOOKUP(#REF!,[1]SIGEF!#REF!,14,0),0)</f>
        <v>0</v>
      </c>
      <c r="D78" s="29">
        <f>IFERROR(VLOOKUP(#REF!,[1]SIGEF!#REF!,14,0),0)</f>
        <v>0</v>
      </c>
      <c r="E78" s="29">
        <v>0</v>
      </c>
      <c r="F78" s="29">
        <v>0</v>
      </c>
      <c r="G78" s="29">
        <v>0</v>
      </c>
      <c r="H78" s="29">
        <v>0</v>
      </c>
      <c r="I78" s="29">
        <v>0</v>
      </c>
      <c r="J78" s="29">
        <v>0</v>
      </c>
      <c r="K78" s="29">
        <v>0</v>
      </c>
      <c r="L78" s="29">
        <v>0</v>
      </c>
      <c r="M78" s="29">
        <v>0</v>
      </c>
      <c r="N78" s="29">
        <v>0</v>
      </c>
      <c r="O78" s="29">
        <v>0</v>
      </c>
      <c r="P78" s="29">
        <f>D78+E78+F78+G78+H78+I78+J78+K78+L78+M78+N78+O78</f>
        <v>0</v>
      </c>
    </row>
    <row r="79" spans="1:16" ht="10.9" customHeight="1" x14ac:dyDescent="0.2">
      <c r="A79" s="9" t="s">
        <v>88</v>
      </c>
      <c r="B79" s="29">
        <f>IFERROR(VLOOKUP(#REF!,[1]SIGEF!#REF!,14,0),0)</f>
        <v>0</v>
      </c>
      <c r="C79" s="29">
        <f>IFERROR(VLOOKUP(#REF!,[1]SIGEF!#REF!,14,0),0)</f>
        <v>0</v>
      </c>
      <c r="D79" s="29">
        <f>IFERROR(VLOOKUP(#REF!,[1]SIGEF!#REF!,14,0),0)</f>
        <v>0</v>
      </c>
      <c r="E79" s="29">
        <v>0</v>
      </c>
      <c r="F79" s="29">
        <v>0</v>
      </c>
      <c r="G79" s="29">
        <v>0</v>
      </c>
      <c r="H79" s="29">
        <v>0</v>
      </c>
      <c r="I79" s="29">
        <v>0</v>
      </c>
      <c r="J79" s="29">
        <v>0</v>
      </c>
      <c r="K79" s="29">
        <v>0</v>
      </c>
      <c r="L79" s="29">
        <v>0</v>
      </c>
      <c r="M79" s="29">
        <v>0</v>
      </c>
      <c r="N79" s="29">
        <v>0</v>
      </c>
      <c r="O79" s="29">
        <v>0</v>
      </c>
      <c r="P79" s="29">
        <f>D79+E79+F79+G79+H79+I79+J79+K79+L79+M79+N79+O79</f>
        <v>0</v>
      </c>
    </row>
    <row r="80" spans="1:16" x14ac:dyDescent="0.2">
      <c r="A80" s="13" t="s">
        <v>89</v>
      </c>
      <c r="B80" s="27">
        <f t="shared" ref="B80:C80" si="36">SUM(B81:B82)</f>
        <v>0</v>
      </c>
      <c r="C80" s="27">
        <f t="shared" si="36"/>
        <v>0</v>
      </c>
      <c r="D80" s="27">
        <f t="shared" ref="D80:N80" si="37">SUM(D81:D82)</f>
        <v>0</v>
      </c>
      <c r="E80" s="27">
        <f t="shared" si="37"/>
        <v>0</v>
      </c>
      <c r="F80" s="27">
        <f t="shared" si="37"/>
        <v>0</v>
      </c>
      <c r="G80" s="27">
        <f t="shared" si="37"/>
        <v>0</v>
      </c>
      <c r="H80" s="27">
        <f t="shared" si="37"/>
        <v>0</v>
      </c>
      <c r="I80" s="27">
        <f t="shared" si="37"/>
        <v>0</v>
      </c>
      <c r="J80" s="27">
        <f t="shared" si="37"/>
        <v>0</v>
      </c>
      <c r="K80" s="27">
        <f t="shared" si="37"/>
        <v>0</v>
      </c>
      <c r="L80" s="27">
        <f t="shared" si="37"/>
        <v>0</v>
      </c>
      <c r="M80" s="27">
        <f t="shared" si="37"/>
        <v>0</v>
      </c>
      <c r="N80" s="27">
        <f t="shared" si="37"/>
        <v>0</v>
      </c>
      <c r="O80" s="27">
        <f t="shared" ref="O80:P80" si="38">SUM(O81:O82)</f>
        <v>0</v>
      </c>
      <c r="P80" s="27">
        <f t="shared" si="38"/>
        <v>0</v>
      </c>
    </row>
    <row r="81" spans="1:18" ht="12.6" customHeight="1" x14ac:dyDescent="0.2">
      <c r="A81" s="9" t="s">
        <v>90</v>
      </c>
      <c r="B81" s="29">
        <f>IFERROR(VLOOKUP(#REF!,[1]SIGEF!#REF!,15,0),0)</f>
        <v>0</v>
      </c>
      <c r="C81" s="29">
        <f>IFERROR(VLOOKUP(#REF!,[1]SIGEF!#REF!,15,0),0)</f>
        <v>0</v>
      </c>
      <c r="D81" s="29">
        <f>IFERROR(VLOOKUP(#REF!,[1]SIGEF!#REF!,15,0),0)</f>
        <v>0</v>
      </c>
      <c r="E81" s="29">
        <v>0</v>
      </c>
      <c r="F81" s="29">
        <v>0</v>
      </c>
      <c r="G81" s="29">
        <v>0</v>
      </c>
      <c r="H81" s="29">
        <v>0</v>
      </c>
      <c r="I81" s="29">
        <v>0</v>
      </c>
      <c r="J81" s="29">
        <v>0</v>
      </c>
      <c r="K81" s="29">
        <v>0</v>
      </c>
      <c r="L81" s="29">
        <v>0</v>
      </c>
      <c r="M81" s="29">
        <v>0</v>
      </c>
      <c r="N81" s="29">
        <v>0</v>
      </c>
      <c r="O81" s="29">
        <v>0</v>
      </c>
      <c r="P81" s="29">
        <f>D81+E81+F81+G81+H81+I81+J81+K81+L81+M81+N81+O81</f>
        <v>0</v>
      </c>
    </row>
    <row r="82" spans="1:18" ht="12.6" customHeight="1" x14ac:dyDescent="0.2">
      <c r="A82" s="9" t="s">
        <v>91</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93</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40">B12+B18+B28+B38+B47+B54+B64</f>
        <v>2769626890</v>
      </c>
      <c r="C85" s="17">
        <f t="shared" si="40"/>
        <v>2750540706.96</v>
      </c>
      <c r="D85" s="17">
        <f t="shared" ref="D85:N85" si="41">D12+D18+D28+D38+D47+D54+D64</f>
        <v>139993958.76999995</v>
      </c>
      <c r="E85" s="17">
        <f t="shared" si="41"/>
        <v>155197485.41</v>
      </c>
      <c r="F85" s="17">
        <f t="shared" si="41"/>
        <v>240282305.78999999</v>
      </c>
      <c r="G85" s="17">
        <f t="shared" si="41"/>
        <v>182427191.54999998</v>
      </c>
      <c r="H85" s="17">
        <f t="shared" si="41"/>
        <v>224269525.16999999</v>
      </c>
      <c r="I85" s="17">
        <f t="shared" si="41"/>
        <v>0</v>
      </c>
      <c r="J85" s="17">
        <f t="shared" si="41"/>
        <v>0</v>
      </c>
      <c r="K85" s="17">
        <f t="shared" si="41"/>
        <v>0</v>
      </c>
      <c r="L85" s="17">
        <f t="shared" si="41"/>
        <v>0</v>
      </c>
      <c r="M85" s="17">
        <f t="shared" si="41"/>
        <v>0</v>
      </c>
      <c r="N85" s="17">
        <f t="shared" si="41"/>
        <v>0</v>
      </c>
      <c r="O85" s="17">
        <f t="shared" ref="O85" si="42">O12+O18+O28+O38+O47+O54+O64</f>
        <v>0</v>
      </c>
      <c r="P85" s="17">
        <f>P12+P18+P28+P38+P47+P54+P64</f>
        <v>942170466.68999994</v>
      </c>
      <c r="Q85" s="40"/>
      <c r="R85" s="36"/>
    </row>
    <row r="86" spans="1:18" x14ac:dyDescent="0.2">
      <c r="A86" s="42" t="s">
        <v>100</v>
      </c>
      <c r="B86" s="15"/>
      <c r="C86" s="15"/>
      <c r="D86" s="24"/>
      <c r="E86" s="24"/>
      <c r="F86" s="24"/>
      <c r="G86" s="24"/>
      <c r="H86" s="24"/>
      <c r="I86" s="24"/>
      <c r="J86" s="24"/>
      <c r="K86" s="6"/>
      <c r="L86" s="6"/>
      <c r="M86" s="6"/>
      <c r="N86" s="11"/>
      <c r="O86" s="11"/>
      <c r="P86" s="11"/>
    </row>
    <row r="87" spans="1:18" ht="12" customHeight="1" x14ac:dyDescent="0.2">
      <c r="A87" s="57" t="s">
        <v>97</v>
      </c>
      <c r="B87" s="57"/>
      <c r="C87" s="57"/>
      <c r="D87" s="57"/>
      <c r="E87" s="57"/>
      <c r="F87" s="57"/>
      <c r="G87" s="57"/>
      <c r="H87" s="57"/>
      <c r="I87" s="57"/>
      <c r="J87" s="57"/>
      <c r="K87" s="11"/>
      <c r="L87" s="11"/>
      <c r="M87" s="11"/>
      <c r="N87" s="11"/>
      <c r="O87" s="11"/>
      <c r="P87" s="11"/>
    </row>
    <row r="88" spans="1:18" ht="14.25" customHeight="1" x14ac:dyDescent="0.2">
      <c r="A88" s="64" t="s">
        <v>98</v>
      </c>
      <c r="B88" s="64"/>
      <c r="C88" s="64"/>
      <c r="D88" s="64"/>
      <c r="E88" s="64"/>
      <c r="F88" s="64"/>
      <c r="G88" s="64"/>
      <c r="H88" s="64"/>
      <c r="I88" s="64"/>
      <c r="J88" s="64"/>
      <c r="K88" s="11"/>
      <c r="L88" s="11"/>
      <c r="M88" s="11"/>
      <c r="N88" s="11"/>
      <c r="O88" s="11"/>
      <c r="P88" s="11"/>
    </row>
    <row r="89" spans="1:18" ht="27" customHeight="1" x14ac:dyDescent="0.2">
      <c r="A89" s="57" t="s">
        <v>99</v>
      </c>
      <c r="B89" s="57"/>
      <c r="C89" s="57"/>
      <c r="D89" s="57"/>
      <c r="E89" s="57"/>
      <c r="F89" s="57"/>
      <c r="G89" s="57"/>
      <c r="H89" s="57"/>
      <c r="I89" s="57"/>
      <c r="J89" s="57"/>
      <c r="K89" s="11"/>
      <c r="L89" s="11"/>
      <c r="M89" s="11"/>
      <c r="N89" s="11"/>
      <c r="O89" s="11"/>
      <c r="P89" s="11"/>
    </row>
    <row r="90" spans="1:18" ht="42" customHeight="1" x14ac:dyDescent="0.2">
      <c r="A90" s="22"/>
      <c r="B90" s="21"/>
      <c r="C90" s="21"/>
      <c r="D90" s="21"/>
      <c r="E90" s="21"/>
      <c r="F90" s="21"/>
      <c r="G90" s="21"/>
      <c r="H90" s="21"/>
      <c r="I90" s="21"/>
      <c r="J90" s="21"/>
      <c r="K90" s="18"/>
      <c r="L90" s="18"/>
      <c r="M90" s="18"/>
      <c r="N90" s="23"/>
      <c r="O90" s="23"/>
      <c r="P90" s="20"/>
    </row>
    <row r="91" spans="1:18" s="12" customFormat="1" ht="15" x14ac:dyDescent="0.2">
      <c r="A91" s="19" t="s">
        <v>128</v>
      </c>
      <c r="N91" s="55" t="s">
        <v>130</v>
      </c>
      <c r="O91" s="55"/>
      <c r="P91" s="55"/>
    </row>
    <row r="92" spans="1:18" s="52" customFormat="1" ht="15" x14ac:dyDescent="0.2">
      <c r="A92" s="50" t="s">
        <v>129</v>
      </c>
      <c r="B92" s="51"/>
      <c r="C92" s="51"/>
      <c r="D92" s="51"/>
      <c r="E92" s="51"/>
      <c r="F92" s="51"/>
      <c r="G92" s="51"/>
      <c r="H92" s="51"/>
      <c r="I92" s="51"/>
      <c r="J92" s="51"/>
      <c r="K92" s="51"/>
      <c r="L92" s="51"/>
      <c r="M92" s="51"/>
      <c r="N92" s="56" t="s">
        <v>95</v>
      </c>
      <c r="O92" s="56"/>
      <c r="P92" s="56"/>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A8:P8"/>
    <mergeCell ref="A3:P3"/>
    <mergeCell ref="A4:P4"/>
    <mergeCell ref="A5:P5"/>
    <mergeCell ref="A6:P6"/>
    <mergeCell ref="A7:P7"/>
    <mergeCell ref="N91:P91"/>
    <mergeCell ref="N92:P92"/>
    <mergeCell ref="A89:J89"/>
    <mergeCell ref="A9:A10"/>
    <mergeCell ref="B9:B10"/>
    <mergeCell ref="C9:C10"/>
    <mergeCell ref="D9:P9"/>
    <mergeCell ref="A87:J87"/>
    <mergeCell ref="A88:J88"/>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theme="7" tint="0.39997558519241921"/>
  </sheetPr>
  <dimension ref="A7:K125"/>
  <sheetViews>
    <sheetView topLeftCell="A8" zoomScaleNormal="100" workbookViewId="0">
      <selection activeCell="H10" sqref="H10"/>
    </sheetView>
  </sheetViews>
  <sheetFormatPr baseColWidth="10" defaultColWidth="8.83203125" defaultRowHeight="12.75" x14ac:dyDescent="0.2"/>
  <cols>
    <col min="1" max="1" width="11.1640625" style="38" customWidth="1"/>
    <col min="2" max="2" width="7.6640625" style="38" customWidth="1"/>
    <col min="3" max="3" width="22.83203125" style="39" customWidth="1"/>
    <col min="4" max="4" width="59.1640625" style="33" customWidth="1"/>
    <col min="5" max="5" width="17.6640625" style="46" customWidth="1"/>
    <col min="6" max="6" width="39.33203125" style="33" customWidth="1"/>
    <col min="7" max="16384" width="8.83203125" style="33"/>
  </cols>
  <sheetData>
    <row r="7" spans="1:11" ht="15.6" customHeight="1" x14ac:dyDescent="0.2">
      <c r="A7" s="72" t="s">
        <v>0</v>
      </c>
      <c r="B7" s="73"/>
      <c r="C7" s="73"/>
      <c r="D7" s="73"/>
      <c r="E7" s="73"/>
      <c r="F7" s="34"/>
      <c r="G7" s="34"/>
      <c r="H7" s="34"/>
      <c r="I7" s="34"/>
      <c r="J7" s="34"/>
      <c r="K7" s="34"/>
    </row>
    <row r="8" spans="1:11" ht="15.6" customHeight="1" x14ac:dyDescent="0.2">
      <c r="A8" s="72" t="s">
        <v>304</v>
      </c>
      <c r="B8" s="73"/>
      <c r="C8" s="73"/>
      <c r="D8" s="73"/>
      <c r="E8" s="73"/>
      <c r="F8" s="35"/>
      <c r="G8" s="35"/>
      <c r="H8" s="35"/>
      <c r="I8" s="35"/>
      <c r="J8" s="35"/>
      <c r="K8" s="35"/>
    </row>
    <row r="9" spans="1:11" ht="21" x14ac:dyDescent="0.2">
      <c r="A9" s="72" t="s">
        <v>301</v>
      </c>
      <c r="B9" s="73"/>
      <c r="C9" s="73"/>
      <c r="D9" s="73"/>
      <c r="E9" s="73"/>
    </row>
    <row r="10" spans="1:11" ht="15.6" customHeight="1" x14ac:dyDescent="0.2">
      <c r="A10" s="72" t="s">
        <v>101</v>
      </c>
      <c r="B10" s="73"/>
      <c r="C10" s="73"/>
      <c r="D10" s="73"/>
      <c r="E10" s="73"/>
    </row>
    <row r="11" spans="1:11" ht="34.15" customHeight="1" x14ac:dyDescent="0.25">
      <c r="A11" s="32" t="s">
        <v>102</v>
      </c>
      <c r="B11" s="32" t="s">
        <v>103</v>
      </c>
      <c r="C11" s="32" t="s">
        <v>104</v>
      </c>
      <c r="D11" s="32" t="s">
        <v>105</v>
      </c>
      <c r="E11" s="44" t="s">
        <v>106</v>
      </c>
    </row>
    <row r="12" spans="1:11" ht="25.5" x14ac:dyDescent="0.2">
      <c r="A12" s="53">
        <v>45662</v>
      </c>
      <c r="B12" s="48">
        <v>1365</v>
      </c>
      <c r="C12" s="47" t="s">
        <v>0</v>
      </c>
      <c r="D12" s="47" t="s">
        <v>138</v>
      </c>
      <c r="E12" s="49">
        <v>29818378.32</v>
      </c>
    </row>
    <row r="13" spans="1:11" ht="25.5" x14ac:dyDescent="0.2">
      <c r="A13" s="53">
        <v>45662</v>
      </c>
      <c r="B13" s="48">
        <v>1367</v>
      </c>
      <c r="C13" s="47" t="s">
        <v>0</v>
      </c>
      <c r="D13" s="47" t="s">
        <v>139</v>
      </c>
      <c r="E13" s="49">
        <v>3135357.23</v>
      </c>
    </row>
    <row r="14" spans="1:11" ht="25.5" x14ac:dyDescent="0.2">
      <c r="A14" s="53">
        <v>45662</v>
      </c>
      <c r="B14" s="48">
        <v>1370</v>
      </c>
      <c r="C14" s="47" t="s">
        <v>0</v>
      </c>
      <c r="D14" s="47" t="s">
        <v>140</v>
      </c>
      <c r="E14" s="49">
        <v>8846030.6699999999</v>
      </c>
    </row>
    <row r="15" spans="1:11" ht="25.5" x14ac:dyDescent="0.2">
      <c r="A15" s="53">
        <v>45662</v>
      </c>
      <c r="B15" s="48">
        <v>1372</v>
      </c>
      <c r="C15" s="47" t="s">
        <v>0</v>
      </c>
      <c r="D15" s="47" t="s">
        <v>141</v>
      </c>
      <c r="E15" s="49">
        <v>1466666.67</v>
      </c>
    </row>
    <row r="16" spans="1:11" ht="25.5" x14ac:dyDescent="0.2">
      <c r="A16" s="53">
        <v>45693</v>
      </c>
      <c r="B16" s="48">
        <v>1374</v>
      </c>
      <c r="C16" s="47" t="s">
        <v>0</v>
      </c>
      <c r="D16" s="47" t="s">
        <v>142</v>
      </c>
      <c r="E16" s="49">
        <v>43333.33</v>
      </c>
    </row>
    <row r="17" spans="1:5" ht="25.5" x14ac:dyDescent="0.2">
      <c r="A17" s="53">
        <v>45693</v>
      </c>
      <c r="B17" s="48">
        <v>1376</v>
      </c>
      <c r="C17" s="47" t="s">
        <v>0</v>
      </c>
      <c r="D17" s="47" t="s">
        <v>143</v>
      </c>
      <c r="E17" s="49">
        <v>353505.56</v>
      </c>
    </row>
    <row r="18" spans="1:5" ht="25.5" x14ac:dyDescent="0.2">
      <c r="A18" s="53">
        <v>45693</v>
      </c>
      <c r="B18" s="48">
        <v>1378</v>
      </c>
      <c r="C18" s="47" t="s">
        <v>0</v>
      </c>
      <c r="D18" s="47" t="s">
        <v>144</v>
      </c>
      <c r="E18" s="49">
        <v>5714673.4199999999</v>
      </c>
    </row>
    <row r="19" spans="1:5" ht="63" customHeight="1" x14ac:dyDescent="0.2">
      <c r="A19" s="53">
        <v>45693</v>
      </c>
      <c r="B19" s="48">
        <v>1382</v>
      </c>
      <c r="C19" s="47" t="s">
        <v>145</v>
      </c>
      <c r="D19" s="47" t="s">
        <v>146</v>
      </c>
      <c r="E19" s="49">
        <v>305336.8</v>
      </c>
    </row>
    <row r="20" spans="1:5" ht="66.599999999999994" customHeight="1" x14ac:dyDescent="0.2">
      <c r="A20" s="53">
        <v>45693</v>
      </c>
      <c r="B20" s="48">
        <v>1388</v>
      </c>
      <c r="C20" s="47" t="s">
        <v>115</v>
      </c>
      <c r="D20" s="47" t="s">
        <v>147</v>
      </c>
      <c r="E20" s="49">
        <v>13272260.5</v>
      </c>
    </row>
    <row r="21" spans="1:5" ht="31.15" customHeight="1" x14ac:dyDescent="0.2">
      <c r="A21" s="53">
        <v>45693</v>
      </c>
      <c r="B21" s="48">
        <v>1394</v>
      </c>
      <c r="C21" s="47" t="s">
        <v>0</v>
      </c>
      <c r="D21" s="47" t="s">
        <v>148</v>
      </c>
      <c r="E21" s="49">
        <v>6562.5</v>
      </c>
    </row>
    <row r="22" spans="1:5" ht="55.15" customHeight="1" x14ac:dyDescent="0.2">
      <c r="A22" s="53">
        <v>45813</v>
      </c>
      <c r="B22" s="48">
        <v>1415</v>
      </c>
      <c r="C22" s="47" t="s">
        <v>116</v>
      </c>
      <c r="D22" s="47" t="s">
        <v>149</v>
      </c>
      <c r="E22" s="49">
        <v>16486.7</v>
      </c>
    </row>
    <row r="23" spans="1:5" ht="63.75" x14ac:dyDescent="0.2">
      <c r="A23" s="53">
        <v>45843</v>
      </c>
      <c r="B23" s="48">
        <v>1427</v>
      </c>
      <c r="C23" s="47" t="s">
        <v>150</v>
      </c>
      <c r="D23" s="47" t="s">
        <v>151</v>
      </c>
      <c r="E23" s="49">
        <v>43506.6</v>
      </c>
    </row>
    <row r="24" spans="1:5" ht="67.150000000000006" customHeight="1" x14ac:dyDescent="0.2">
      <c r="A24" s="53">
        <v>45843</v>
      </c>
      <c r="B24" s="48">
        <v>1429</v>
      </c>
      <c r="C24" s="47" t="s">
        <v>152</v>
      </c>
      <c r="D24" s="47" t="s">
        <v>153</v>
      </c>
      <c r="E24" s="49">
        <v>14012.5</v>
      </c>
    </row>
    <row r="25" spans="1:5" ht="70.150000000000006" customHeight="1" x14ac:dyDescent="0.2">
      <c r="A25" s="53">
        <v>45843</v>
      </c>
      <c r="B25" s="48">
        <v>1430</v>
      </c>
      <c r="C25" s="47" t="s">
        <v>154</v>
      </c>
      <c r="D25" s="47" t="s">
        <v>155</v>
      </c>
      <c r="E25" s="49">
        <v>13391.82</v>
      </c>
    </row>
    <row r="26" spans="1:5" ht="68.45" customHeight="1" x14ac:dyDescent="0.2">
      <c r="A26" s="53">
        <v>45843</v>
      </c>
      <c r="B26" s="48">
        <v>1436</v>
      </c>
      <c r="C26" s="47" t="s">
        <v>117</v>
      </c>
      <c r="D26" s="47" t="s">
        <v>156</v>
      </c>
      <c r="E26" s="49">
        <v>79641.5</v>
      </c>
    </row>
    <row r="27" spans="1:5" ht="78.599999999999994" customHeight="1" x14ac:dyDescent="0.2">
      <c r="A27" s="53">
        <v>45874</v>
      </c>
      <c r="B27" s="48">
        <v>1442</v>
      </c>
      <c r="C27" s="47" t="s">
        <v>157</v>
      </c>
      <c r="D27" s="47" t="s">
        <v>158</v>
      </c>
      <c r="E27" s="49">
        <v>120000.1</v>
      </c>
    </row>
    <row r="28" spans="1:5" ht="77.45" customHeight="1" x14ac:dyDescent="0.2">
      <c r="A28" s="53">
        <v>45874</v>
      </c>
      <c r="B28" s="48">
        <v>1445</v>
      </c>
      <c r="C28" s="47" t="s">
        <v>159</v>
      </c>
      <c r="D28" s="47" t="s">
        <v>160</v>
      </c>
      <c r="E28" s="49">
        <v>132999.99</v>
      </c>
    </row>
    <row r="29" spans="1:5" ht="63.75" x14ac:dyDescent="0.2">
      <c r="A29" s="53">
        <v>45874</v>
      </c>
      <c r="B29" s="48">
        <v>1449</v>
      </c>
      <c r="C29" s="47" t="s">
        <v>161</v>
      </c>
      <c r="D29" s="47" t="s">
        <v>162</v>
      </c>
      <c r="E29" s="49">
        <v>177000</v>
      </c>
    </row>
    <row r="30" spans="1:5" ht="82.9" customHeight="1" x14ac:dyDescent="0.2">
      <c r="A30" s="53">
        <v>45874</v>
      </c>
      <c r="B30" s="48">
        <v>1451</v>
      </c>
      <c r="C30" s="47" t="s">
        <v>163</v>
      </c>
      <c r="D30" s="47" t="s">
        <v>164</v>
      </c>
      <c r="E30" s="49">
        <v>100000</v>
      </c>
    </row>
    <row r="31" spans="1:5" ht="46.15" customHeight="1" x14ac:dyDescent="0.2">
      <c r="A31" s="53">
        <v>45874</v>
      </c>
      <c r="B31" s="48">
        <v>1455</v>
      </c>
      <c r="C31" s="47" t="s">
        <v>0</v>
      </c>
      <c r="D31" s="47" t="s">
        <v>165</v>
      </c>
      <c r="E31" s="49">
        <v>583334</v>
      </c>
    </row>
    <row r="32" spans="1:5" ht="46.15" customHeight="1" x14ac:dyDescent="0.2">
      <c r="A32" s="53">
        <v>45874</v>
      </c>
      <c r="B32" s="48">
        <v>1456</v>
      </c>
      <c r="C32" s="47" t="s">
        <v>0</v>
      </c>
      <c r="D32" s="47" t="s">
        <v>166</v>
      </c>
      <c r="E32" s="49">
        <v>2000000</v>
      </c>
    </row>
    <row r="33" spans="1:5" ht="46.15" customHeight="1" x14ac:dyDescent="0.2">
      <c r="A33" s="53">
        <v>45874</v>
      </c>
      <c r="B33" s="48">
        <v>1463</v>
      </c>
      <c r="C33" s="47" t="s">
        <v>0</v>
      </c>
      <c r="D33" s="47" t="s">
        <v>167</v>
      </c>
      <c r="E33" s="49">
        <v>7419508.4199999999</v>
      </c>
    </row>
    <row r="34" spans="1:5" ht="46.15" customHeight="1" x14ac:dyDescent="0.2">
      <c r="A34" s="53">
        <v>45874</v>
      </c>
      <c r="B34" s="48">
        <v>1466</v>
      </c>
      <c r="C34" s="47" t="s">
        <v>0</v>
      </c>
      <c r="D34" s="47" t="s">
        <v>303</v>
      </c>
      <c r="E34" s="49">
        <v>1525768</v>
      </c>
    </row>
    <row r="35" spans="1:5" ht="79.900000000000006" customHeight="1" x14ac:dyDescent="0.2">
      <c r="A35" s="53">
        <v>45874</v>
      </c>
      <c r="B35" s="48">
        <v>1468</v>
      </c>
      <c r="C35" s="47" t="s">
        <v>133</v>
      </c>
      <c r="D35" s="47" t="s">
        <v>168</v>
      </c>
      <c r="E35" s="49">
        <v>31742</v>
      </c>
    </row>
    <row r="36" spans="1:5" ht="63.75" x14ac:dyDescent="0.2">
      <c r="A36" s="53">
        <v>45874</v>
      </c>
      <c r="B36" s="48">
        <v>1472</v>
      </c>
      <c r="C36" s="47" t="s">
        <v>169</v>
      </c>
      <c r="D36" s="47" t="s">
        <v>170</v>
      </c>
      <c r="E36" s="49">
        <v>25665</v>
      </c>
    </row>
    <row r="37" spans="1:5" ht="71.45" customHeight="1" x14ac:dyDescent="0.2">
      <c r="A37" s="53">
        <v>45874</v>
      </c>
      <c r="B37" s="48">
        <v>1478</v>
      </c>
      <c r="C37" s="47" t="s">
        <v>134</v>
      </c>
      <c r="D37" s="47" t="s">
        <v>171</v>
      </c>
      <c r="E37" s="49">
        <v>7500</v>
      </c>
    </row>
    <row r="38" spans="1:5" ht="63.6" customHeight="1" x14ac:dyDescent="0.2">
      <c r="A38" s="53">
        <v>45874</v>
      </c>
      <c r="B38" s="48">
        <v>1480</v>
      </c>
      <c r="C38" s="47" t="s">
        <v>125</v>
      </c>
      <c r="D38" s="47" t="s">
        <v>172</v>
      </c>
      <c r="E38" s="49">
        <v>22000</v>
      </c>
    </row>
    <row r="39" spans="1:5" ht="57" customHeight="1" x14ac:dyDescent="0.2">
      <c r="A39" s="53">
        <v>45874</v>
      </c>
      <c r="B39" s="48">
        <v>1485</v>
      </c>
      <c r="C39" s="47" t="s">
        <v>0</v>
      </c>
      <c r="D39" s="47" t="s">
        <v>173</v>
      </c>
      <c r="E39" s="49">
        <v>7296864.9199999999</v>
      </c>
    </row>
    <row r="40" spans="1:5" ht="48" customHeight="1" x14ac:dyDescent="0.2">
      <c r="A40" s="53">
        <v>45874</v>
      </c>
      <c r="B40" s="48">
        <v>1489</v>
      </c>
      <c r="C40" s="47" t="s">
        <v>112</v>
      </c>
      <c r="D40" s="47" t="s">
        <v>174</v>
      </c>
      <c r="E40" s="49">
        <v>11354071.630000001</v>
      </c>
    </row>
    <row r="41" spans="1:5" ht="38.25" x14ac:dyDescent="0.2">
      <c r="A41" s="53">
        <v>45874</v>
      </c>
      <c r="B41" s="48">
        <v>1490</v>
      </c>
      <c r="C41" s="47" t="s">
        <v>126</v>
      </c>
      <c r="D41" s="47" t="s">
        <v>175</v>
      </c>
      <c r="E41" s="49">
        <v>22028</v>
      </c>
    </row>
    <row r="42" spans="1:5" ht="54.6" customHeight="1" x14ac:dyDescent="0.2">
      <c r="A42" s="53">
        <v>45874</v>
      </c>
      <c r="B42" s="48">
        <v>1491</v>
      </c>
      <c r="C42" s="47" t="s">
        <v>127</v>
      </c>
      <c r="D42" s="47" t="s">
        <v>176</v>
      </c>
      <c r="E42" s="49">
        <v>76300</v>
      </c>
    </row>
    <row r="43" spans="1:5" ht="70.900000000000006" customHeight="1" x14ac:dyDescent="0.2">
      <c r="A43" s="53">
        <v>45905</v>
      </c>
      <c r="B43" s="48">
        <v>1493</v>
      </c>
      <c r="C43" s="47" t="s">
        <v>121</v>
      </c>
      <c r="D43" s="47" t="s">
        <v>177</v>
      </c>
      <c r="E43" s="49">
        <v>4166666.66</v>
      </c>
    </row>
    <row r="44" spans="1:5" ht="53.45" customHeight="1" x14ac:dyDescent="0.2">
      <c r="A44" s="53">
        <v>45905</v>
      </c>
      <c r="B44" s="48">
        <v>1494</v>
      </c>
      <c r="C44" s="47" t="s">
        <v>107</v>
      </c>
      <c r="D44" s="47" t="s">
        <v>178</v>
      </c>
      <c r="E44" s="49">
        <v>2755708</v>
      </c>
    </row>
    <row r="45" spans="1:5" ht="49.15" customHeight="1" x14ac:dyDescent="0.2">
      <c r="A45" s="53">
        <v>45905</v>
      </c>
      <c r="B45" s="48">
        <v>1495</v>
      </c>
      <c r="C45" s="47" t="s">
        <v>179</v>
      </c>
      <c r="D45" s="47" t="s">
        <v>180</v>
      </c>
      <c r="E45" s="49">
        <v>200000</v>
      </c>
    </row>
    <row r="46" spans="1:5" ht="37.15" customHeight="1" x14ac:dyDescent="0.2">
      <c r="A46" s="53">
        <v>45905</v>
      </c>
      <c r="B46" s="48">
        <v>1497</v>
      </c>
      <c r="C46" s="47" t="s">
        <v>0</v>
      </c>
      <c r="D46" s="47" t="s">
        <v>181</v>
      </c>
      <c r="E46" s="49">
        <v>116800</v>
      </c>
    </row>
    <row r="47" spans="1:5" ht="63.75" x14ac:dyDescent="0.2">
      <c r="A47" s="53">
        <v>45905</v>
      </c>
      <c r="B47" s="48">
        <v>1516</v>
      </c>
      <c r="C47" s="47" t="s">
        <v>118</v>
      </c>
      <c r="D47" s="47" t="s">
        <v>182</v>
      </c>
      <c r="E47" s="49">
        <v>1500</v>
      </c>
    </row>
    <row r="48" spans="1:5" ht="18.600000000000001" customHeight="1" x14ac:dyDescent="0.2">
      <c r="A48" s="53">
        <v>45905</v>
      </c>
      <c r="B48" s="48">
        <v>1518</v>
      </c>
      <c r="C48" s="47" t="s">
        <v>183</v>
      </c>
      <c r="D48" s="47" t="s">
        <v>184</v>
      </c>
      <c r="E48" s="49">
        <v>25240873.599999998</v>
      </c>
    </row>
    <row r="49" spans="1:5" ht="18.600000000000001" customHeight="1" x14ac:dyDescent="0.2">
      <c r="A49" s="53">
        <v>45905</v>
      </c>
      <c r="B49" s="48">
        <v>1520</v>
      </c>
      <c r="C49" s="47" t="s">
        <v>183</v>
      </c>
      <c r="D49" s="47" t="s">
        <v>185</v>
      </c>
      <c r="E49" s="49">
        <v>12253359.140000001</v>
      </c>
    </row>
    <row r="50" spans="1:5" ht="18.600000000000001" customHeight="1" x14ac:dyDescent="0.2">
      <c r="A50" s="53">
        <v>45905</v>
      </c>
      <c r="B50" s="48">
        <v>1522</v>
      </c>
      <c r="C50" s="47" t="s">
        <v>183</v>
      </c>
      <c r="D50" s="47" t="s">
        <v>186</v>
      </c>
      <c r="E50" s="49">
        <v>4970607.8899999997</v>
      </c>
    </row>
    <row r="51" spans="1:5" ht="18.600000000000001" customHeight="1" x14ac:dyDescent="0.2">
      <c r="A51" s="53">
        <v>45905</v>
      </c>
      <c r="B51" s="48">
        <v>1524</v>
      </c>
      <c r="C51" s="47" t="s">
        <v>183</v>
      </c>
      <c r="D51" s="47" t="s">
        <v>187</v>
      </c>
      <c r="E51" s="49">
        <v>766678.5</v>
      </c>
    </row>
    <row r="52" spans="1:5" ht="18.600000000000001" customHeight="1" x14ac:dyDescent="0.2">
      <c r="A52" s="53">
        <v>45905</v>
      </c>
      <c r="B52" s="48">
        <v>1526</v>
      </c>
      <c r="C52" s="47" t="s">
        <v>183</v>
      </c>
      <c r="D52" s="47" t="s">
        <v>188</v>
      </c>
      <c r="E52" s="49">
        <v>644471.1</v>
      </c>
    </row>
    <row r="53" spans="1:5" ht="18.600000000000001" customHeight="1" x14ac:dyDescent="0.2">
      <c r="A53" s="53">
        <v>45905</v>
      </c>
      <c r="B53" s="48">
        <v>1528</v>
      </c>
      <c r="C53" s="47" t="s">
        <v>183</v>
      </c>
      <c r="D53" s="47" t="s">
        <v>189</v>
      </c>
      <c r="E53" s="49">
        <v>584791.88</v>
      </c>
    </row>
    <row r="54" spans="1:5" ht="25.15" customHeight="1" x14ac:dyDescent="0.2">
      <c r="A54" s="53">
        <v>45905</v>
      </c>
      <c r="B54" s="48">
        <v>1530</v>
      </c>
      <c r="C54" s="47" t="s">
        <v>0</v>
      </c>
      <c r="D54" s="47" t="s">
        <v>190</v>
      </c>
      <c r="E54" s="49">
        <v>22500</v>
      </c>
    </row>
    <row r="55" spans="1:5" ht="25.15" customHeight="1" x14ac:dyDescent="0.2">
      <c r="A55" s="53">
        <v>45905</v>
      </c>
      <c r="B55" s="48">
        <v>1532</v>
      </c>
      <c r="C55" s="47" t="s">
        <v>183</v>
      </c>
      <c r="D55" s="47" t="s">
        <v>191</v>
      </c>
      <c r="E55" s="49">
        <v>465771.6</v>
      </c>
    </row>
    <row r="56" spans="1:5" ht="25.15" customHeight="1" x14ac:dyDescent="0.2">
      <c r="A56" s="53">
        <v>45905</v>
      </c>
      <c r="B56" s="48">
        <v>1534</v>
      </c>
      <c r="C56" s="47" t="s">
        <v>183</v>
      </c>
      <c r="D56" s="47" t="s">
        <v>192</v>
      </c>
      <c r="E56" s="49">
        <v>235813.19</v>
      </c>
    </row>
    <row r="57" spans="1:5" ht="25.15" customHeight="1" x14ac:dyDescent="0.2">
      <c r="A57" s="53">
        <v>45905</v>
      </c>
      <c r="B57" s="48">
        <v>1538</v>
      </c>
      <c r="C57" s="47" t="s">
        <v>193</v>
      </c>
      <c r="D57" s="47" t="s">
        <v>194</v>
      </c>
      <c r="E57" s="49">
        <v>22491247.640000001</v>
      </c>
    </row>
    <row r="58" spans="1:5" ht="54.6" customHeight="1" x14ac:dyDescent="0.2">
      <c r="A58" s="53">
        <v>45996</v>
      </c>
      <c r="B58" s="48">
        <v>1539</v>
      </c>
      <c r="C58" s="47" t="s">
        <v>108</v>
      </c>
      <c r="D58" s="47" t="s">
        <v>195</v>
      </c>
      <c r="E58" s="49">
        <v>78586</v>
      </c>
    </row>
    <row r="59" spans="1:5" ht="64.150000000000006" customHeight="1" x14ac:dyDescent="0.2">
      <c r="A59" s="53">
        <v>45996</v>
      </c>
      <c r="B59" s="48">
        <v>1540</v>
      </c>
      <c r="C59" s="47" t="s">
        <v>196</v>
      </c>
      <c r="D59" s="47" t="s">
        <v>197</v>
      </c>
      <c r="E59" s="49">
        <v>9440</v>
      </c>
    </row>
    <row r="60" spans="1:5" ht="38.25" x14ac:dyDescent="0.2">
      <c r="A60" s="53">
        <v>45996</v>
      </c>
      <c r="B60" s="48">
        <v>1546</v>
      </c>
      <c r="C60" s="47" t="s">
        <v>124</v>
      </c>
      <c r="D60" s="47" t="s">
        <v>198</v>
      </c>
      <c r="E60" s="49">
        <v>22027</v>
      </c>
    </row>
    <row r="61" spans="1:5" ht="76.5" x14ac:dyDescent="0.2">
      <c r="A61" s="53" t="s">
        <v>199</v>
      </c>
      <c r="B61" s="48">
        <v>1563</v>
      </c>
      <c r="C61" s="47" t="s">
        <v>123</v>
      </c>
      <c r="D61" s="47" t="s">
        <v>200</v>
      </c>
      <c r="E61" s="49">
        <v>1928</v>
      </c>
    </row>
    <row r="62" spans="1:5" ht="76.900000000000006" customHeight="1" x14ac:dyDescent="0.2">
      <c r="A62" s="53" t="s">
        <v>199</v>
      </c>
      <c r="B62" s="48">
        <v>1565</v>
      </c>
      <c r="C62" s="47" t="s">
        <v>201</v>
      </c>
      <c r="D62" s="47" t="s">
        <v>202</v>
      </c>
      <c r="E62" s="49">
        <v>249999.99</v>
      </c>
    </row>
    <row r="63" spans="1:5" ht="63.75" x14ac:dyDescent="0.2">
      <c r="A63" s="53" t="s">
        <v>203</v>
      </c>
      <c r="B63" s="48">
        <v>1580</v>
      </c>
      <c r="C63" s="47" t="s">
        <v>204</v>
      </c>
      <c r="D63" s="47" t="s">
        <v>205</v>
      </c>
      <c r="E63" s="49">
        <v>150000</v>
      </c>
    </row>
    <row r="64" spans="1:5" ht="38.25" x14ac:dyDescent="0.2">
      <c r="A64" s="53" t="s">
        <v>203</v>
      </c>
      <c r="B64" s="48">
        <v>1581</v>
      </c>
      <c r="C64" s="47" t="s">
        <v>206</v>
      </c>
      <c r="D64" s="47" t="s">
        <v>207</v>
      </c>
      <c r="E64" s="49">
        <v>100000</v>
      </c>
    </row>
    <row r="65" spans="1:5" ht="25.5" x14ac:dyDescent="0.2">
      <c r="A65" s="53" t="s">
        <v>203</v>
      </c>
      <c r="B65" s="48">
        <v>1587</v>
      </c>
      <c r="C65" s="47" t="s">
        <v>0</v>
      </c>
      <c r="D65" s="47" t="s">
        <v>208</v>
      </c>
      <c r="E65" s="49">
        <v>2681000</v>
      </c>
    </row>
    <row r="66" spans="1:5" ht="25.5" x14ac:dyDescent="0.2">
      <c r="A66" s="53" t="s">
        <v>203</v>
      </c>
      <c r="B66" s="48">
        <v>1589</v>
      </c>
      <c r="C66" s="47" t="s">
        <v>0</v>
      </c>
      <c r="D66" s="47" t="s">
        <v>209</v>
      </c>
      <c r="E66" s="49">
        <v>117200</v>
      </c>
    </row>
    <row r="67" spans="1:5" ht="45" customHeight="1" x14ac:dyDescent="0.2">
      <c r="A67" s="53" t="s">
        <v>203</v>
      </c>
      <c r="B67" s="48">
        <v>1592</v>
      </c>
      <c r="C67" s="47" t="s">
        <v>0</v>
      </c>
      <c r="D67" s="47" t="s">
        <v>210</v>
      </c>
      <c r="E67" s="49">
        <v>200000</v>
      </c>
    </row>
    <row r="68" spans="1:5" ht="49.15" customHeight="1" x14ac:dyDescent="0.2">
      <c r="A68" s="53" t="s">
        <v>203</v>
      </c>
      <c r="B68" s="48">
        <v>1599</v>
      </c>
      <c r="C68" s="47" t="s">
        <v>119</v>
      </c>
      <c r="D68" s="47" t="s">
        <v>211</v>
      </c>
      <c r="E68" s="49">
        <v>3757173.37</v>
      </c>
    </row>
    <row r="69" spans="1:5" ht="34.9" customHeight="1" x14ac:dyDescent="0.2">
      <c r="A69" s="53" t="s">
        <v>212</v>
      </c>
      <c r="B69" s="48">
        <v>1643</v>
      </c>
      <c r="C69" s="47" t="s">
        <v>193</v>
      </c>
      <c r="D69" s="47" t="s">
        <v>213</v>
      </c>
      <c r="E69" s="49">
        <v>235000</v>
      </c>
    </row>
    <row r="70" spans="1:5" ht="43.9" customHeight="1" x14ac:dyDescent="0.2">
      <c r="A70" s="53" t="s">
        <v>212</v>
      </c>
      <c r="B70" s="48">
        <v>1651</v>
      </c>
      <c r="C70" s="47" t="s">
        <v>193</v>
      </c>
      <c r="D70" s="47" t="s">
        <v>214</v>
      </c>
      <c r="E70" s="49">
        <v>3970447.67</v>
      </c>
    </row>
    <row r="71" spans="1:5" ht="65.45" customHeight="1" x14ac:dyDescent="0.2">
      <c r="A71" s="53" t="s">
        <v>212</v>
      </c>
      <c r="B71" s="48">
        <v>1652</v>
      </c>
      <c r="C71" s="47" t="s">
        <v>110</v>
      </c>
      <c r="D71" s="47" t="s">
        <v>215</v>
      </c>
      <c r="E71" s="49">
        <v>22136</v>
      </c>
    </row>
    <row r="72" spans="1:5" ht="64.900000000000006" customHeight="1" x14ac:dyDescent="0.2">
      <c r="A72" s="53" t="s">
        <v>212</v>
      </c>
      <c r="B72" s="48">
        <v>1653</v>
      </c>
      <c r="C72" s="47" t="s">
        <v>110</v>
      </c>
      <c r="D72" s="47" t="s">
        <v>216</v>
      </c>
      <c r="E72" s="49">
        <v>25703</v>
      </c>
    </row>
    <row r="73" spans="1:5" ht="64.900000000000006" customHeight="1" x14ac:dyDescent="0.2">
      <c r="A73" s="53" t="s">
        <v>212</v>
      </c>
      <c r="B73" s="48">
        <v>1655</v>
      </c>
      <c r="C73" s="47" t="s">
        <v>217</v>
      </c>
      <c r="D73" s="47" t="s">
        <v>218</v>
      </c>
      <c r="E73" s="49">
        <v>19809.84</v>
      </c>
    </row>
    <row r="74" spans="1:5" ht="72" customHeight="1" x14ac:dyDescent="0.2">
      <c r="A74" s="53" t="s">
        <v>212</v>
      </c>
      <c r="B74" s="48">
        <v>1656</v>
      </c>
      <c r="C74" s="47" t="s">
        <v>219</v>
      </c>
      <c r="D74" s="47" t="s">
        <v>220</v>
      </c>
      <c r="E74" s="49">
        <v>100000</v>
      </c>
    </row>
    <row r="75" spans="1:5" ht="69.599999999999994" customHeight="1" x14ac:dyDescent="0.2">
      <c r="A75" s="53" t="s">
        <v>212</v>
      </c>
      <c r="B75" s="48">
        <v>1659</v>
      </c>
      <c r="C75" s="47" t="s">
        <v>122</v>
      </c>
      <c r="D75" s="47" t="s">
        <v>221</v>
      </c>
      <c r="E75" s="49">
        <v>897500</v>
      </c>
    </row>
    <row r="76" spans="1:5" ht="76.5" x14ac:dyDescent="0.2">
      <c r="A76" s="53" t="s">
        <v>212</v>
      </c>
      <c r="B76" s="48">
        <v>1661</v>
      </c>
      <c r="C76" s="47" t="s">
        <v>222</v>
      </c>
      <c r="D76" s="47" t="s">
        <v>223</v>
      </c>
      <c r="E76" s="49">
        <v>50000</v>
      </c>
    </row>
    <row r="77" spans="1:5" ht="63.75" x14ac:dyDescent="0.2">
      <c r="A77" s="53" t="s">
        <v>212</v>
      </c>
      <c r="B77" s="48">
        <v>1662</v>
      </c>
      <c r="C77" s="47" t="s">
        <v>224</v>
      </c>
      <c r="D77" s="47" t="s">
        <v>225</v>
      </c>
      <c r="E77" s="49">
        <v>44659.46</v>
      </c>
    </row>
    <row r="78" spans="1:5" ht="51" x14ac:dyDescent="0.2">
      <c r="A78" s="53" t="s">
        <v>226</v>
      </c>
      <c r="B78" s="48">
        <v>1667</v>
      </c>
      <c r="C78" s="47" t="s">
        <v>109</v>
      </c>
      <c r="D78" s="47" t="s">
        <v>227</v>
      </c>
      <c r="E78" s="49">
        <v>28808959.25</v>
      </c>
    </row>
    <row r="79" spans="1:5" ht="75.599999999999994" customHeight="1" x14ac:dyDescent="0.2">
      <c r="A79" s="53" t="s">
        <v>226</v>
      </c>
      <c r="B79" s="48">
        <v>1670</v>
      </c>
      <c r="C79" s="47" t="s">
        <v>228</v>
      </c>
      <c r="D79" s="47" t="s">
        <v>229</v>
      </c>
      <c r="E79" s="49">
        <v>64000</v>
      </c>
    </row>
    <row r="80" spans="1:5" ht="50.45" customHeight="1" x14ac:dyDescent="0.2">
      <c r="A80" s="53" t="s">
        <v>226</v>
      </c>
      <c r="B80" s="48">
        <v>1671</v>
      </c>
      <c r="C80" s="47" t="s">
        <v>109</v>
      </c>
      <c r="D80" s="47" t="s">
        <v>230</v>
      </c>
      <c r="E80" s="49">
        <v>1666666.67</v>
      </c>
    </row>
    <row r="81" spans="1:5" ht="77.45" customHeight="1" x14ac:dyDescent="0.2">
      <c r="A81" s="53" t="s">
        <v>226</v>
      </c>
      <c r="B81" s="48">
        <v>1673</v>
      </c>
      <c r="C81" s="47" t="s">
        <v>231</v>
      </c>
      <c r="D81" s="47" t="s">
        <v>232</v>
      </c>
      <c r="E81" s="49">
        <v>100000</v>
      </c>
    </row>
    <row r="82" spans="1:5" ht="57.6" customHeight="1" x14ac:dyDescent="0.2">
      <c r="A82" s="53" t="s">
        <v>226</v>
      </c>
      <c r="B82" s="48">
        <v>1676</v>
      </c>
      <c r="C82" s="47" t="s">
        <v>233</v>
      </c>
      <c r="D82" s="47" t="s">
        <v>234</v>
      </c>
      <c r="E82" s="49">
        <v>481735</v>
      </c>
    </row>
    <row r="83" spans="1:5" ht="61.9" customHeight="1" x14ac:dyDescent="0.2">
      <c r="A83" s="53" t="s">
        <v>226</v>
      </c>
      <c r="B83" s="48">
        <v>1678</v>
      </c>
      <c r="C83" s="47" t="s">
        <v>235</v>
      </c>
      <c r="D83" s="47" t="s">
        <v>236</v>
      </c>
      <c r="E83" s="49">
        <v>1435330</v>
      </c>
    </row>
    <row r="84" spans="1:5" ht="63.75" x14ac:dyDescent="0.2">
      <c r="A84" s="53" t="s">
        <v>226</v>
      </c>
      <c r="B84" s="48">
        <v>1679</v>
      </c>
      <c r="C84" s="47" t="s">
        <v>237</v>
      </c>
      <c r="D84" s="47" t="s">
        <v>238</v>
      </c>
      <c r="E84" s="49">
        <v>5632.38</v>
      </c>
    </row>
    <row r="85" spans="1:5" ht="63.75" x14ac:dyDescent="0.2">
      <c r="A85" s="53" t="s">
        <v>226</v>
      </c>
      <c r="B85" s="48">
        <v>1680</v>
      </c>
      <c r="C85" s="47" t="s">
        <v>135</v>
      </c>
      <c r="D85" s="47" t="s">
        <v>239</v>
      </c>
      <c r="E85" s="49">
        <v>68500</v>
      </c>
    </row>
    <row r="86" spans="1:5" ht="25.5" x14ac:dyDescent="0.2">
      <c r="A86" s="53" t="s">
        <v>226</v>
      </c>
      <c r="B86" s="48">
        <v>1682</v>
      </c>
      <c r="C86" s="47" t="s">
        <v>0</v>
      </c>
      <c r="D86" s="47" t="s">
        <v>240</v>
      </c>
      <c r="E86" s="49">
        <v>20332</v>
      </c>
    </row>
    <row r="87" spans="1:5" ht="39" customHeight="1" x14ac:dyDescent="0.2">
      <c r="A87" s="53" t="s">
        <v>226</v>
      </c>
      <c r="B87" s="48">
        <v>1684</v>
      </c>
      <c r="C87" s="47" t="s">
        <v>0</v>
      </c>
      <c r="D87" s="47" t="s">
        <v>241</v>
      </c>
      <c r="E87" s="49">
        <v>20000</v>
      </c>
    </row>
    <row r="88" spans="1:5" ht="25.5" x14ac:dyDescent="0.2">
      <c r="A88" s="53" t="s">
        <v>226</v>
      </c>
      <c r="B88" s="48">
        <v>1686</v>
      </c>
      <c r="C88" s="47" t="s">
        <v>0</v>
      </c>
      <c r="D88" s="47" t="s">
        <v>242</v>
      </c>
      <c r="E88" s="49">
        <v>22150.44</v>
      </c>
    </row>
    <row r="89" spans="1:5" ht="53.45" customHeight="1" x14ac:dyDescent="0.2">
      <c r="A89" s="53" t="s">
        <v>243</v>
      </c>
      <c r="B89" s="48">
        <v>1693</v>
      </c>
      <c r="C89" s="47" t="s">
        <v>244</v>
      </c>
      <c r="D89" s="47" t="s">
        <v>245</v>
      </c>
      <c r="E89" s="49">
        <v>190640.49</v>
      </c>
    </row>
    <row r="90" spans="1:5" ht="25.5" x14ac:dyDescent="0.2">
      <c r="A90" s="53" t="s">
        <v>243</v>
      </c>
      <c r="B90" s="48">
        <v>1695</v>
      </c>
      <c r="C90" s="47" t="s">
        <v>0</v>
      </c>
      <c r="D90" s="47" t="s">
        <v>246</v>
      </c>
      <c r="E90" s="49">
        <v>531400.32999999996</v>
      </c>
    </row>
    <row r="91" spans="1:5" ht="25.5" x14ac:dyDescent="0.2">
      <c r="A91" s="53" t="s">
        <v>243</v>
      </c>
      <c r="B91" s="48">
        <v>1697</v>
      </c>
      <c r="C91" s="47" t="s">
        <v>0</v>
      </c>
      <c r="D91" s="47" t="s">
        <v>247</v>
      </c>
      <c r="E91" s="49">
        <v>210000</v>
      </c>
    </row>
    <row r="92" spans="1:5" ht="25.5" x14ac:dyDescent="0.2">
      <c r="A92" s="53" t="s">
        <v>243</v>
      </c>
      <c r="B92" s="48">
        <v>1699</v>
      </c>
      <c r="C92" s="47" t="s">
        <v>0</v>
      </c>
      <c r="D92" s="47" t="s">
        <v>248</v>
      </c>
      <c r="E92" s="49">
        <v>520000</v>
      </c>
    </row>
    <row r="93" spans="1:5" ht="43.9" customHeight="1" x14ac:dyDescent="0.2">
      <c r="A93" s="53" t="s">
        <v>243</v>
      </c>
      <c r="B93" s="48">
        <v>1701</v>
      </c>
      <c r="C93" s="47" t="s">
        <v>0</v>
      </c>
      <c r="D93" s="47" t="s">
        <v>249</v>
      </c>
      <c r="E93" s="49">
        <v>1245000</v>
      </c>
    </row>
    <row r="94" spans="1:5" ht="51" x14ac:dyDescent="0.2">
      <c r="A94" s="53" t="s">
        <v>250</v>
      </c>
      <c r="B94" s="48">
        <v>1714</v>
      </c>
      <c r="C94" s="47" t="s">
        <v>251</v>
      </c>
      <c r="D94" s="47" t="s">
        <v>252</v>
      </c>
      <c r="E94" s="49">
        <v>100000</v>
      </c>
    </row>
    <row r="95" spans="1:5" ht="82.9" customHeight="1" x14ac:dyDescent="0.2">
      <c r="A95" s="53" t="s">
        <v>250</v>
      </c>
      <c r="B95" s="48">
        <v>1717</v>
      </c>
      <c r="C95" s="47" t="s">
        <v>253</v>
      </c>
      <c r="D95" s="47" t="s">
        <v>254</v>
      </c>
      <c r="E95" s="49">
        <v>8650</v>
      </c>
    </row>
    <row r="96" spans="1:5" ht="72" customHeight="1" x14ac:dyDescent="0.2">
      <c r="A96" s="53" t="s">
        <v>250</v>
      </c>
      <c r="B96" s="48">
        <v>1718</v>
      </c>
      <c r="C96" s="47" t="s">
        <v>255</v>
      </c>
      <c r="D96" s="47" t="s">
        <v>256</v>
      </c>
      <c r="E96" s="49">
        <v>7400</v>
      </c>
    </row>
    <row r="97" spans="1:5" ht="75" customHeight="1" x14ac:dyDescent="0.2">
      <c r="A97" s="53" t="s">
        <v>250</v>
      </c>
      <c r="B97" s="48">
        <v>1719</v>
      </c>
      <c r="C97" s="47" t="s">
        <v>111</v>
      </c>
      <c r="D97" s="47" t="s">
        <v>257</v>
      </c>
      <c r="E97" s="49">
        <v>1878087.3</v>
      </c>
    </row>
    <row r="98" spans="1:5" ht="63.75" x14ac:dyDescent="0.2">
      <c r="A98" s="53" t="s">
        <v>250</v>
      </c>
      <c r="B98" s="48">
        <v>1720</v>
      </c>
      <c r="C98" s="47" t="s">
        <v>258</v>
      </c>
      <c r="D98" s="47" t="s">
        <v>259</v>
      </c>
      <c r="E98" s="49">
        <v>100000</v>
      </c>
    </row>
    <row r="99" spans="1:5" ht="25.5" x14ac:dyDescent="0.2">
      <c r="A99" s="53" t="s">
        <v>260</v>
      </c>
      <c r="B99" s="48">
        <v>1728</v>
      </c>
      <c r="C99" s="47" t="s">
        <v>0</v>
      </c>
      <c r="D99" s="47" t="s">
        <v>261</v>
      </c>
      <c r="E99" s="49">
        <v>15915</v>
      </c>
    </row>
    <row r="100" spans="1:5" ht="60" customHeight="1" x14ac:dyDescent="0.2">
      <c r="A100" s="53" t="s">
        <v>260</v>
      </c>
      <c r="B100" s="48">
        <v>1730</v>
      </c>
      <c r="C100" s="47" t="s">
        <v>262</v>
      </c>
      <c r="D100" s="47" t="s">
        <v>263</v>
      </c>
      <c r="E100" s="49">
        <v>13534.6</v>
      </c>
    </row>
    <row r="101" spans="1:5" ht="76.900000000000006" customHeight="1" x14ac:dyDescent="0.2">
      <c r="A101" s="53" t="s">
        <v>260</v>
      </c>
      <c r="B101" s="48">
        <v>1748</v>
      </c>
      <c r="C101" s="47" t="s">
        <v>264</v>
      </c>
      <c r="D101" s="47" t="s">
        <v>265</v>
      </c>
      <c r="E101" s="49">
        <v>56923.23</v>
      </c>
    </row>
    <row r="102" spans="1:5" ht="51" x14ac:dyDescent="0.2">
      <c r="A102" s="53" t="s">
        <v>266</v>
      </c>
      <c r="B102" s="48">
        <v>1769</v>
      </c>
      <c r="C102" s="47" t="s">
        <v>113</v>
      </c>
      <c r="D102" s="47" t="s">
        <v>267</v>
      </c>
      <c r="E102" s="49">
        <v>1342701.59</v>
      </c>
    </row>
    <row r="103" spans="1:5" ht="57" customHeight="1" x14ac:dyDescent="0.2">
      <c r="A103" s="53" t="s">
        <v>266</v>
      </c>
      <c r="B103" s="48">
        <v>1780</v>
      </c>
      <c r="C103" s="47" t="s">
        <v>268</v>
      </c>
      <c r="D103" s="47" t="s">
        <v>269</v>
      </c>
      <c r="E103" s="49">
        <v>408988</v>
      </c>
    </row>
    <row r="104" spans="1:5" ht="50.45" customHeight="1" x14ac:dyDescent="0.2">
      <c r="A104" s="53" t="s">
        <v>266</v>
      </c>
      <c r="B104" s="48">
        <v>1781</v>
      </c>
      <c r="C104" s="47" t="s">
        <v>270</v>
      </c>
      <c r="D104" s="47" t="s">
        <v>271</v>
      </c>
      <c r="E104" s="49">
        <v>28182.080000000002</v>
      </c>
    </row>
    <row r="105" spans="1:5" ht="51" x14ac:dyDescent="0.2">
      <c r="A105" s="53" t="s">
        <v>266</v>
      </c>
      <c r="B105" s="48">
        <v>1784</v>
      </c>
      <c r="C105" s="47" t="s">
        <v>132</v>
      </c>
      <c r="D105" s="47" t="s">
        <v>272</v>
      </c>
      <c r="E105" s="49">
        <v>70325.62</v>
      </c>
    </row>
    <row r="106" spans="1:5" ht="60.6" customHeight="1" x14ac:dyDescent="0.2">
      <c r="A106" s="53" t="s">
        <v>266</v>
      </c>
      <c r="B106" s="48">
        <v>1787</v>
      </c>
      <c r="C106" s="47" t="s">
        <v>273</v>
      </c>
      <c r="D106" s="47" t="s">
        <v>274</v>
      </c>
      <c r="E106" s="49">
        <v>47440.52</v>
      </c>
    </row>
    <row r="107" spans="1:5" ht="48" customHeight="1" x14ac:dyDescent="0.2">
      <c r="A107" s="53" t="s">
        <v>266</v>
      </c>
      <c r="B107" s="48">
        <v>1796</v>
      </c>
      <c r="C107" s="47" t="s">
        <v>275</v>
      </c>
      <c r="D107" s="47" t="s">
        <v>276</v>
      </c>
      <c r="E107" s="49">
        <v>200000</v>
      </c>
    </row>
    <row r="108" spans="1:5" ht="76.5" x14ac:dyDescent="0.2">
      <c r="A108" s="53" t="s">
        <v>266</v>
      </c>
      <c r="B108" s="48">
        <v>1797</v>
      </c>
      <c r="C108" s="47" t="s">
        <v>277</v>
      </c>
      <c r="D108" s="47" t="s">
        <v>278</v>
      </c>
      <c r="E108" s="49">
        <v>189036</v>
      </c>
    </row>
    <row r="109" spans="1:5" ht="51" customHeight="1" x14ac:dyDescent="0.2">
      <c r="A109" s="53" t="s">
        <v>266</v>
      </c>
      <c r="B109" s="48">
        <v>1798</v>
      </c>
      <c r="C109" s="47" t="s">
        <v>279</v>
      </c>
      <c r="D109" s="47" t="s">
        <v>280</v>
      </c>
      <c r="E109" s="49">
        <v>10280.16</v>
      </c>
    </row>
    <row r="110" spans="1:5" ht="68.45" customHeight="1" x14ac:dyDescent="0.2">
      <c r="A110" s="53" t="s">
        <v>281</v>
      </c>
      <c r="B110" s="48">
        <v>1817</v>
      </c>
      <c r="C110" s="47" t="s">
        <v>282</v>
      </c>
      <c r="D110" s="47" t="s">
        <v>283</v>
      </c>
      <c r="E110" s="49">
        <v>45564.52</v>
      </c>
    </row>
    <row r="111" spans="1:5" ht="75" customHeight="1" x14ac:dyDescent="0.2">
      <c r="A111" s="53" t="s">
        <v>281</v>
      </c>
      <c r="B111" s="48">
        <v>1818</v>
      </c>
      <c r="C111" s="47" t="s">
        <v>131</v>
      </c>
      <c r="D111" s="47" t="s">
        <v>284</v>
      </c>
      <c r="E111" s="49">
        <v>852727.51</v>
      </c>
    </row>
    <row r="112" spans="1:5" ht="51" customHeight="1" x14ac:dyDescent="0.2">
      <c r="A112" s="53" t="s">
        <v>281</v>
      </c>
      <c r="B112" s="48">
        <v>1820</v>
      </c>
      <c r="C112" s="47" t="s">
        <v>279</v>
      </c>
      <c r="D112" s="47" t="s">
        <v>285</v>
      </c>
      <c r="E112" s="49">
        <v>232697.12</v>
      </c>
    </row>
    <row r="113" spans="1:8" ht="78.599999999999994" customHeight="1" x14ac:dyDescent="0.2">
      <c r="A113" s="53" t="s">
        <v>281</v>
      </c>
      <c r="B113" s="48">
        <v>1835</v>
      </c>
      <c r="C113" s="47" t="s">
        <v>136</v>
      </c>
      <c r="D113" s="47" t="s">
        <v>286</v>
      </c>
      <c r="E113" s="49">
        <v>272522.18</v>
      </c>
    </row>
    <row r="114" spans="1:8" ht="65.45" customHeight="1" x14ac:dyDescent="0.2">
      <c r="A114" s="53" t="s">
        <v>287</v>
      </c>
      <c r="B114" s="48">
        <v>1854</v>
      </c>
      <c r="C114" s="47" t="s">
        <v>288</v>
      </c>
      <c r="D114" s="47" t="s">
        <v>289</v>
      </c>
      <c r="E114" s="49">
        <v>28320.94</v>
      </c>
    </row>
    <row r="115" spans="1:8" ht="63.75" x14ac:dyDescent="0.2">
      <c r="A115" s="53" t="s">
        <v>287</v>
      </c>
      <c r="B115" s="48">
        <v>1876</v>
      </c>
      <c r="C115" s="47" t="s">
        <v>290</v>
      </c>
      <c r="D115" s="47" t="s">
        <v>291</v>
      </c>
      <c r="E115" s="49">
        <v>74528.800000000003</v>
      </c>
    </row>
    <row r="116" spans="1:8" ht="63.75" x14ac:dyDescent="0.2">
      <c r="A116" s="53" t="s">
        <v>287</v>
      </c>
      <c r="B116" s="48">
        <v>1877</v>
      </c>
      <c r="C116" s="47" t="s">
        <v>292</v>
      </c>
      <c r="D116" s="47" t="s">
        <v>293</v>
      </c>
      <c r="E116" s="49">
        <v>100000</v>
      </c>
    </row>
    <row r="117" spans="1:8" ht="82.9" customHeight="1" x14ac:dyDescent="0.2">
      <c r="A117" s="53" t="s">
        <v>287</v>
      </c>
      <c r="B117" s="48">
        <v>1882</v>
      </c>
      <c r="C117" s="47" t="s">
        <v>136</v>
      </c>
      <c r="D117" s="47" t="s">
        <v>294</v>
      </c>
      <c r="E117" s="49">
        <v>353400.56</v>
      </c>
    </row>
    <row r="118" spans="1:8" ht="43.9" customHeight="1" x14ac:dyDescent="0.2">
      <c r="A118" s="53" t="s">
        <v>295</v>
      </c>
      <c r="B118" s="48">
        <v>1889</v>
      </c>
      <c r="C118" s="47" t="s">
        <v>0</v>
      </c>
      <c r="D118" s="47" t="s">
        <v>296</v>
      </c>
      <c r="E118" s="49">
        <v>70000</v>
      </c>
    </row>
    <row r="119" spans="1:8" ht="41.45" customHeight="1" x14ac:dyDescent="0.2">
      <c r="A119" s="53" t="s">
        <v>295</v>
      </c>
      <c r="B119" s="48">
        <v>1891</v>
      </c>
      <c r="C119" s="47" t="s">
        <v>0</v>
      </c>
      <c r="D119" s="47" t="s">
        <v>297</v>
      </c>
      <c r="E119" s="49">
        <v>105722.2</v>
      </c>
    </row>
    <row r="120" spans="1:8" ht="70.150000000000006" customHeight="1" x14ac:dyDescent="0.2">
      <c r="A120" s="53" t="s">
        <v>295</v>
      </c>
      <c r="B120" s="48">
        <v>1895</v>
      </c>
      <c r="C120" s="47" t="s">
        <v>298</v>
      </c>
      <c r="D120" s="47" t="s">
        <v>299</v>
      </c>
      <c r="E120" s="49">
        <v>310553</v>
      </c>
    </row>
    <row r="121" spans="1:8" ht="34.9" customHeight="1" x14ac:dyDescent="0.2">
      <c r="A121" s="53" t="s">
        <v>300</v>
      </c>
      <c r="B121" s="48">
        <v>1912</v>
      </c>
      <c r="C121" s="47" t="s">
        <v>0</v>
      </c>
      <c r="D121" s="47" t="s">
        <v>302</v>
      </c>
      <c r="E121" s="49">
        <v>282351.96999999997</v>
      </c>
    </row>
    <row r="122" spans="1:8" ht="24" customHeight="1" x14ac:dyDescent="0.25">
      <c r="A122" s="71" t="s">
        <v>114</v>
      </c>
      <c r="B122" s="71"/>
      <c r="C122" s="71"/>
      <c r="D122" s="71"/>
      <c r="E122" s="45">
        <f>SUM(E12:E121)</f>
        <v>224269525.16999999</v>
      </c>
      <c r="F122" s="43"/>
      <c r="H122" s="41"/>
    </row>
    <row r="125" spans="1:8" ht="34.15" customHeight="1" x14ac:dyDescent="0.2"/>
  </sheetData>
  <mergeCells count="5">
    <mergeCell ref="A122:D122"/>
    <mergeCell ref="A10:E10"/>
    <mergeCell ref="A7:E7"/>
    <mergeCell ref="A8:E8"/>
    <mergeCell ref="A9:E9"/>
  </mergeCells>
  <pageMargins left="0.54" right="0.17" top="0.59" bottom="0.22" header="0.4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Stephany Jimenez De Los Santos</cp:lastModifiedBy>
  <cp:lastPrinted>2025-06-03T13:06:07Z</cp:lastPrinted>
  <dcterms:created xsi:type="dcterms:W3CDTF">2022-09-16T14:51:44Z</dcterms:created>
  <dcterms:modified xsi:type="dcterms:W3CDTF">2025-06-03T18:19:20Z</dcterms:modified>
</cp:coreProperties>
</file>