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AÑO 2025\Portal Transparencia\Junio\Presupuesto\"/>
    </mc:Choice>
  </mc:AlternateContent>
  <xr:revisionPtr revIDLastSave="0" documentId="8_{139E870A-D7E9-4908-A981-7472A9F8C8AD}" xr6:coauthVersionLast="47" xr6:coauthVersionMax="47" xr10:uidLastSave="{00000000-0000-0000-0000-000000000000}"/>
  <bookViews>
    <workbookView xWindow="-120" yWindow="-120" windowWidth="20730" windowHeight="11160" xr2:uid="{FC1906C0-413A-4D5D-8CDD-37ECD67BC6BF}"/>
  </bookViews>
  <sheets>
    <sheet name="0001" sheetId="2" r:id="rId1"/>
    <sheet name="listado de los lib." sheetId="3" r:id="rId2"/>
  </sheets>
  <externalReferences>
    <externalReference r:id="rId3"/>
  </externalReferences>
  <definedNames>
    <definedName name="_xlnm.Print_Area" localSheetId="0">'0001'!$A$1:$P$91</definedName>
    <definedName name="_xlnm.Print_Area" localSheetId="1">'listado de los lib.'!$A$1:$E$123</definedName>
    <definedName name="_xlnm.Print_Titles" localSheetId="0">'0001'!$1:$9</definedName>
    <definedName name="_xlnm.Print_Titles" localSheetId="1">'listado de los lib.'!$10:$10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3" l="1"/>
  <c r="C53" i="2"/>
  <c r="P12" i="2" l="1"/>
  <c r="C83" i="2" l="1"/>
  <c r="C82" i="2" s="1"/>
  <c r="B83" i="2"/>
  <c r="B82" i="2" s="1"/>
  <c r="C81" i="2"/>
  <c r="B81" i="2"/>
  <c r="C80" i="2"/>
  <c r="B80" i="2"/>
  <c r="C78" i="2"/>
  <c r="B78" i="2"/>
  <c r="C77" i="2"/>
  <c r="B77" i="2"/>
  <c r="C74" i="2"/>
  <c r="B74" i="2"/>
  <c r="C73" i="2"/>
  <c r="B73" i="2"/>
  <c r="C72" i="2"/>
  <c r="B72" i="2"/>
  <c r="C70" i="2"/>
  <c r="B70" i="2"/>
  <c r="C69" i="2"/>
  <c r="B69" i="2"/>
  <c r="B17" i="2"/>
  <c r="C11" i="2"/>
  <c r="N82" i="2"/>
  <c r="M82" i="2"/>
  <c r="I82" i="2"/>
  <c r="G82" i="2"/>
  <c r="F82" i="2"/>
  <c r="E82" i="2"/>
  <c r="D83" i="2"/>
  <c r="D82" i="2" s="1"/>
  <c r="L82" i="2"/>
  <c r="K82" i="2"/>
  <c r="J82" i="2"/>
  <c r="H82" i="2"/>
  <c r="D81" i="2"/>
  <c r="N79" i="2"/>
  <c r="M79" i="2"/>
  <c r="L79" i="2"/>
  <c r="I79" i="2"/>
  <c r="H79" i="2"/>
  <c r="E79" i="2"/>
  <c r="D80" i="2"/>
  <c r="K79" i="2"/>
  <c r="F79" i="2"/>
  <c r="I76" i="2"/>
  <c r="D78" i="2"/>
  <c r="N76" i="2"/>
  <c r="M76" i="2"/>
  <c r="K76" i="2"/>
  <c r="G76" i="2"/>
  <c r="F76" i="2"/>
  <c r="E76" i="2"/>
  <c r="D77" i="2"/>
  <c r="L76" i="2"/>
  <c r="D74" i="2"/>
  <c r="K71" i="2"/>
  <c r="J71" i="2"/>
  <c r="D73" i="2"/>
  <c r="N71" i="2"/>
  <c r="M71" i="2"/>
  <c r="L71" i="2"/>
  <c r="H71" i="2"/>
  <c r="E71" i="2"/>
  <c r="D72" i="2"/>
  <c r="L68" i="2"/>
  <c r="D70" i="2"/>
  <c r="N68" i="2"/>
  <c r="J68" i="2"/>
  <c r="I68" i="2"/>
  <c r="H68" i="2"/>
  <c r="G68" i="2"/>
  <c r="D69" i="2"/>
  <c r="K68" i="2"/>
  <c r="F68" i="2"/>
  <c r="M63" i="2"/>
  <c r="E63" i="2"/>
  <c r="L63" i="2"/>
  <c r="J63" i="2"/>
  <c r="I53" i="2"/>
  <c r="L53" i="2"/>
  <c r="M53" i="2"/>
  <c r="H53" i="2"/>
  <c r="E53" i="2"/>
  <c r="M46" i="2"/>
  <c r="E46" i="2"/>
  <c r="K46" i="2"/>
  <c r="H37" i="2"/>
  <c r="G37" i="2"/>
  <c r="J37" i="2"/>
  <c r="N27" i="2"/>
  <c r="F27" i="2"/>
  <c r="D17" i="2"/>
  <c r="L17" i="2"/>
  <c r="D11" i="2"/>
  <c r="N11" i="2"/>
  <c r="I11" i="2"/>
  <c r="L11" i="2"/>
  <c r="F11" i="2"/>
  <c r="D79" i="2" l="1"/>
  <c r="C79" i="2"/>
  <c r="B68" i="2"/>
  <c r="C37" i="2"/>
  <c r="D68" i="2"/>
  <c r="C71" i="2"/>
  <c r="F75" i="2"/>
  <c r="B76" i="2"/>
  <c r="B46" i="2"/>
  <c r="D63" i="2"/>
  <c r="B79" i="2"/>
  <c r="D76" i="2"/>
  <c r="D53" i="2"/>
  <c r="D71" i="2"/>
  <c r="C63" i="2"/>
  <c r="C68" i="2"/>
  <c r="C46" i="2"/>
  <c r="C76" i="2"/>
  <c r="K75" i="2"/>
  <c r="L75" i="2"/>
  <c r="E27" i="2"/>
  <c r="M27" i="2"/>
  <c r="F53" i="2"/>
  <c r="N53" i="2"/>
  <c r="K53" i="2"/>
  <c r="B11" i="2"/>
  <c r="J11" i="2"/>
  <c r="H27" i="2"/>
  <c r="J46" i="2"/>
  <c r="I46" i="2"/>
  <c r="F46" i="2"/>
  <c r="N46" i="2"/>
  <c r="G71" i="2"/>
  <c r="E75" i="2"/>
  <c r="M75" i="2"/>
  <c r="J76" i="2"/>
  <c r="F17" i="2"/>
  <c r="N17" i="2"/>
  <c r="K17" i="2"/>
  <c r="E37" i="2"/>
  <c r="M37" i="2"/>
  <c r="D37" i="2"/>
  <c r="L37" i="2"/>
  <c r="I37" i="2"/>
  <c r="H46" i="2"/>
  <c r="I63" i="2"/>
  <c r="F63" i="2"/>
  <c r="N63" i="2"/>
  <c r="K63" i="2"/>
  <c r="N75" i="2"/>
  <c r="I75" i="2"/>
  <c r="B37" i="2"/>
  <c r="H11" i="2"/>
  <c r="E11" i="2"/>
  <c r="M11" i="2"/>
  <c r="F37" i="2"/>
  <c r="N37" i="2"/>
  <c r="K37" i="2"/>
  <c r="I71" i="2"/>
  <c r="C17" i="2"/>
  <c r="C27" i="2"/>
  <c r="J27" i="2"/>
  <c r="G27" i="2"/>
  <c r="I27" i="2"/>
  <c r="K27" i="2"/>
  <c r="J53" i="2"/>
  <c r="G53" i="2"/>
  <c r="H76" i="2"/>
  <c r="H75" i="2" s="1"/>
  <c r="J79" i="2"/>
  <c r="G79" i="2"/>
  <c r="G75" i="2" s="1"/>
  <c r="B27" i="2"/>
  <c r="B71" i="2"/>
  <c r="I17" i="2"/>
  <c r="H17" i="2"/>
  <c r="E17" i="2"/>
  <c r="M17" i="2"/>
  <c r="G17" i="2"/>
  <c r="D27" i="2"/>
  <c r="L27" i="2"/>
  <c r="G63" i="2"/>
  <c r="E68" i="2"/>
  <c r="M68" i="2"/>
  <c r="B63" i="2"/>
  <c r="K11" i="2"/>
  <c r="G11" i="2"/>
  <c r="J17" i="2"/>
  <c r="G46" i="2"/>
  <c r="D46" i="2"/>
  <c r="L46" i="2"/>
  <c r="H63" i="2"/>
  <c r="F71" i="2"/>
  <c r="B53" i="2"/>
  <c r="O76" i="2"/>
  <c r="C75" i="2" l="1"/>
  <c r="D75" i="2"/>
  <c r="F84" i="2"/>
  <c r="B75" i="2"/>
  <c r="E84" i="2"/>
  <c r="I84" i="2"/>
  <c r="C84" i="2"/>
  <c r="N84" i="2"/>
  <c r="L84" i="2"/>
  <c r="M84" i="2"/>
  <c r="G84" i="2"/>
  <c r="J84" i="2"/>
  <c r="D84" i="2"/>
  <c r="B84" i="2"/>
  <c r="K84" i="2"/>
  <c r="H84" i="2"/>
  <c r="J75" i="2"/>
  <c r="P47" i="2"/>
  <c r="O82" i="2" l="1"/>
  <c r="O79" i="2"/>
  <c r="O68" i="2"/>
  <c r="O63" i="2"/>
  <c r="O53" i="2"/>
  <c r="P16" i="2"/>
  <c r="O11" i="2"/>
  <c r="O75" i="2" l="1"/>
  <c r="O17" i="2"/>
  <c r="O37" i="2"/>
  <c r="O46" i="2"/>
  <c r="O27" i="2"/>
  <c r="O71" i="2"/>
  <c r="P32" i="2"/>
  <c r="P30" i="2"/>
  <c r="P42" i="2"/>
  <c r="P65" i="2"/>
  <c r="P72" i="2"/>
  <c r="P20" i="2"/>
  <c r="P36" i="2"/>
  <c r="P50" i="2"/>
  <c r="P62" i="2"/>
  <c r="P81" i="2"/>
  <c r="P49" i="2"/>
  <c r="P56" i="2"/>
  <c r="P70" i="2"/>
  <c r="P80" i="2"/>
  <c r="P41" i="2"/>
  <c r="P58" i="2"/>
  <c r="P61" i="2"/>
  <c r="P78" i="2"/>
  <c r="P14" i="2"/>
  <c r="P44" i="2"/>
  <c r="P26" i="2"/>
  <c r="P43" i="2"/>
  <c r="P48" i="2"/>
  <c r="P52" i="2"/>
  <c r="P64" i="2"/>
  <c r="P69" i="2"/>
  <c r="P35" i="2"/>
  <c r="P60" i="2"/>
  <c r="P67" i="2"/>
  <c r="P74" i="2"/>
  <c r="P77" i="2"/>
  <c r="P38" i="2"/>
  <c r="P51" i="2"/>
  <c r="P22" i="2"/>
  <c r="P25" i="2"/>
  <c r="P29" i="2"/>
  <c r="P34" i="2"/>
  <c r="P40" i="2"/>
  <c r="P59" i="2"/>
  <c r="P66" i="2"/>
  <c r="P73" i="2"/>
  <c r="P83" i="2"/>
  <c r="P82" i="2" s="1"/>
  <c r="P31" i="2"/>
  <c r="P13" i="2"/>
  <c r="P23" i="2"/>
  <c r="P39" i="2"/>
  <c r="P54" i="2"/>
  <c r="P55" i="2"/>
  <c r="P15" i="2"/>
  <c r="P19" i="2"/>
  <c r="P21" i="2"/>
  <c r="P28" i="2"/>
  <c r="P45" i="2"/>
  <c r="P57" i="2"/>
  <c r="P33" i="2"/>
  <c r="P24" i="2"/>
  <c r="P18" i="2"/>
  <c r="P11" i="2" l="1"/>
  <c r="P76" i="2"/>
  <c r="P46" i="2"/>
  <c r="P27" i="2"/>
  <c r="P79" i="2"/>
  <c r="P71" i="2"/>
  <c r="P68" i="2"/>
  <c r="P17" i="2"/>
  <c r="P63" i="2"/>
  <c r="P53" i="2"/>
  <c r="P37" i="2"/>
  <c r="O84" i="2"/>
  <c r="P75" i="2" l="1"/>
  <c r="P84" i="2"/>
</calcChain>
</file>

<file path=xl/sharedStrings.xml><?xml version="1.0" encoding="utf-8"?>
<sst xmlns="http://schemas.openxmlformats.org/spreadsheetml/2006/main" count="373" uniqueCount="299">
  <si>
    <t xml:space="preserve"> DIRECCION FINANCIERA / DEPARTAMENTO DE PRESUPUESTO</t>
  </si>
  <si>
    <t xml:space="preserve">Ejecución de Gastos y Aplicaciones financieras </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</si>
  <si>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</si>
  <si>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</si>
  <si>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</si>
  <si>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</si>
  <si>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</si>
  <si>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</si>
  <si>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</si>
  <si>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</si>
  <si>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</si>
  <si>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</si>
  <si>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</si>
  <si>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</si>
  <si>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</si>
  <si>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</si>
  <si>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</si>
  <si>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</si>
  <si>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</si>
  <si>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</si>
  <si>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</si>
  <si>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</si>
  <si>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</si>
  <si>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</si>
  <si>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</si>
  <si>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</si>
  <si>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</si>
  <si>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</si>
  <si>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</si>
  <si>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</si>
  <si>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</si>
  <si>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</si>
  <si>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</si>
  <si>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</si>
  <si>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</si>
  <si>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</si>
  <si>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</si>
  <si>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</si>
  <si>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</si>
  <si>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</si>
  <si>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</si>
  <si>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</si>
  <si>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</si>
  <si>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</si>
  <si>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</si>
  <si>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</si>
  <si>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</si>
  <si>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</si>
  <si>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</si>
  <si>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</si>
  <si>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</si>
  <si>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</si>
  <si>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</si>
  <si>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</si>
  <si>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</si>
  <si>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</si>
  <si>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</si>
  <si>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</si>
  <si>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</si>
  <si>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</si>
  <si>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</si>
  <si>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</si>
  <si>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</si>
  <si>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</si>
  <si>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</si>
  <si>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</si>
  <si>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</si>
  <si>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</si>
  <si>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</si>
  <si>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</si>
  <si>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</si>
  <si>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</si>
  <si>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</si>
  <si>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</si>
  <si>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</si>
  <si>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</si>
  <si>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</si>
  <si>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</si>
  <si>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</si>
  <si>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</si>
  <si>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</si>
  <si>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</si>
  <si>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</si>
  <si>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</si>
  <si>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</si>
  <si>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</si>
  <si>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</si>
  <si>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</si>
  <si>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</si>
  <si>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</si>
  <si>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</si>
  <si>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</si>
  <si>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</si>
  <si>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</si>
  <si>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</si>
  <si>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</si>
  <si>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</si>
  <si>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</si>
  <si>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</si>
  <si>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r>
      <rPr>
        <b/>
        <sz val="8"/>
        <color theme="1"/>
        <rFont val="Calibri"/>
        <family val="2"/>
        <scheme val="minor"/>
      </rPr>
      <t xml:space="preserve">FUENTE </t>
    </r>
    <r>
      <rPr>
        <sz val="8"/>
        <color theme="1"/>
        <rFont val="Calibri"/>
        <family val="2"/>
        <scheme val="minor"/>
      </rPr>
      <t>: Sistema Integrado de Gestión Financiera  (SIGEF)</t>
    </r>
  </si>
  <si>
    <t xml:space="preserve">UNIDAD EJECUTORA 0001 	</t>
  </si>
  <si>
    <t>Fecha</t>
  </si>
  <si>
    <t>LIB.</t>
  </si>
  <si>
    <t xml:space="preserve">Beneficiario </t>
  </si>
  <si>
    <t xml:space="preserve">Descripcion </t>
  </si>
  <si>
    <t>Monto</t>
  </si>
  <si>
    <t>TOTAL</t>
  </si>
  <si>
    <t>Año 2025</t>
  </si>
  <si>
    <t>JUANA VILLAR GUERRERO</t>
  </si>
  <si>
    <t xml:space="preserve">ENCDA. DEPTO. DE PRESUPUESTO </t>
  </si>
  <si>
    <t>ANA V. ADAMES LANTIGUA</t>
  </si>
  <si>
    <t>LISTADO DE LIBRAMIENTOS</t>
  </si>
  <si>
    <t>En RD$1,135,538,261.23</t>
  </si>
  <si>
    <t>DESDE EL 01 AL 30 DE JUNIO 2025</t>
  </si>
  <si>
    <t>MINISTERIO DE CULTURA</t>
  </si>
  <si>
    <t>DEVOLUCIÓN SUBSIDIO DE MATERNIDAD ABRIL 2025.</t>
  </si>
  <si>
    <t>EMPRESAS MACANGEL, SRL</t>
  </si>
  <si>
    <t>PAGO FACTURA B1500000417 POR SERVICIO DE MONTAJE Y ALQUILERES VARIOS PARA ACTIVIDAD CALLE CULTURA, EN SAN FRANCISCO DE MACORÍS, EL DÍA 10 DE MAYO 2025, PROCESO CULTURA-DAF-CM-2024-0003, ORDEN CULTURA-2024-00085, SEGÚN ANEXOS.</t>
  </si>
  <si>
    <t>PAGO FACTURAS B1500000416 Y B1500000418, POR SERVICIO DE MONTAJE Y ALQUILERES PARA VARIAS ACTIVIDADES DE ESTE MINISTERIO Y SUS DEPENDENCIAS, PROC- CULT-DAF-CM-2025-0002, ORDEN -2025-00033, SEGÚN ANEXOS.</t>
  </si>
  <si>
    <t>THE CLASIC GOURMET H&amp;A, SRL</t>
  </si>
  <si>
    <t>PAGO FACTURA E450000000230 DE LA CERTIFICACIÓN DE CONTRATO BS-0013698-2024, POR SERVICIOS DE ALMUERZOS Y CENAS PARA EL PERSONAL CIVIL Y MILITAR DE ESTE MINISTERIO Y SUS DEPENDENCIAS, DEL 01 AL 30 DE ABRIL 2025, SEGÚN ANEXOS.</t>
  </si>
  <si>
    <t>ZINEMAPAR, SRL</t>
  </si>
  <si>
    <t>APORTE ECONÓMICO DE ESTE MINISTERIO PARA LA REALIZACIÓN DEL DOCUMENTAL ERCILIA PEPÍN, EJEMPLO DE ENSEÑANZA, PATRIOTISMO Y DIGNIDAD, SEGÚN ANEXOS.</t>
  </si>
  <si>
    <t>PEYPAC C POR A</t>
  </si>
  <si>
    <t>CUB 6, DE LA CO-0001485-2021, ADENDUM CO-0001191-2022, ADENDUM CO.0001892-2022, ADENDUM CO-2101-2023, ADENDUM CO. 0000420-2024, ADENDUM CO-0000891-2025, POR READEC DEL ITEM 3, REP.  BELLAS ARTES STGO. Y ITEM 4; REP.  EDIF BELLAS PTO PTA, SEGÚN ANEXO.</t>
  </si>
  <si>
    <t>OMX MULTISERVICIOS, SRL</t>
  </si>
  <si>
    <t>PAGO FACTURA B1500000525, POR ADQUISICIÓN DE MATERIAL GASTABLE DE OFICINA PARA ESTE MINISTERIO DE CULTURA, PROCESO CULTURA-DAF-CM-2025-0008, ORDEN CULTURA-2025-00067, SEGÚN ANEXOS.</t>
  </si>
  <si>
    <t>CORPORACIÓN ESTATAL DE RADIO Y TELEVISIÓN (CERTV)</t>
  </si>
  <si>
    <t>TRANSFERENCIA A FAVOR DE LA CORPORACIÓN ESTATAL DE RADIO Y TELEVISIÓN (CERTV), CORRESPONDIENTE AL MES DE JUNIO 2025, PARA PAGO DE NOMINA Y APORTE PARA GASTOS ADMINISTRATIVOS Y ENERGÍA ELÉCTRICA, SEGÚN ANEXOS.</t>
  </si>
  <si>
    <t>TRANSFERENCIA CORRIENTE A FAVOR DE PROYECTOS CULTURALES, CORRESPONDIENTE AL MES DE JUNIO 2025, SEGÚN ANEXOS.</t>
  </si>
  <si>
    <t>TRANSFERENCIA CORRIENTE A FAVOR DE DIRECCIÓN DE CULTURA DOMINICANA EN EL EXTERIOR, CORRESPONDIENTE AL MES DE JUNIO 2025-MINISTERIO DE CULTURA</t>
  </si>
  <si>
    <t>TRANSFERENCIA CORRIENTE A FAVOR DE TEATRO ORQUESTAL DOMINICANO, CORRESPONDIENTE AL MES DE JUNIO 2025-MINISTERIO DE CULTURA</t>
  </si>
  <si>
    <t>TRANSFERENCIA CORRIENTE A FAVOR DE ACTIVIDADES CULTURALES, CORRESPONDIENTE AL MES DE JUNIO 2025.</t>
  </si>
  <si>
    <t>TRANSFERENCIA CORRIENTE A FAVOR DE CORO DE CAMARA KORIBE, CORRESPONDIENTE AL MES DE JUNIO 2025.</t>
  </si>
  <si>
    <t>ATENEO AMANTES DE LA LUZ INC</t>
  </si>
  <si>
    <t>TRANSFERENCIA A FAVOR DEL ATENEO AMANTES DE LA LUZ, ASFL DEL SECTOR CULTURAL, CORRESPONDIENTE AL MES DE ABRIL 2025, SEGÚN ANEXOS.</t>
  </si>
  <si>
    <t>CENTRO DE INVESTIGACION PARA EL FOMENTO DE LA ARTESANIA DOMINICANA</t>
  </si>
  <si>
    <t>TRANSFERENCIA A FAVOR DE ASOCIACIÓN CENTRO DE INVESTIGACIÓN PARA EL FOMENTO DE LA ARTESANÍA DOMINICANA, ASFL CULTURAL, CORRESPONDIENTE A LOS MESES DE ENERO, FEBRERO, MARZO, ABRIL, MAYO Y JUNIO 2025, SEGÚN ANEXOS.</t>
  </si>
  <si>
    <t>5 BENEFICIARIOS</t>
  </si>
  <si>
    <t>TRANSFERENCIA A FAVOR DE (5) ASFL DEL SECTOR CULTURAL CORRESPONDIENTE AL MES DE MAYO 2025</t>
  </si>
  <si>
    <t xml:space="preserve"> AYUNTAMIENTO DEL MUNICIPIO DE SANTIAGO</t>
  </si>
  <si>
    <t>PAGO  POR SERVICIOS DE RECOGIDA DE BASURA DE LAS DEPENDENCIAS DE ESTE MINISTERIO DE CULTURA UBICADAS EN LA REGIÓN NORTE, CORRESPONDIENTE A LOS MESES DE ABRIL Y MAYO 2025, SEGÚN ANEXOS.</t>
  </si>
  <si>
    <t>BANDA DE MUSICA VICENTE NOBLE</t>
  </si>
  <si>
    <t>TRANSFERENCIA A FAVOR DE BANDA DE MÚSICA MUNICIPAL DE VICENTE NOBLE, CORRESPONDIENTE AL MES DE JUNIO 2025</t>
  </si>
  <si>
    <t>DIRECCION GENERAL DE MECENAZGO</t>
  </si>
  <si>
    <t>TRANSFERENCIA   A FAVOR   DE LA DIRECCIÓN GENERAL DE MECENAZGO POR CONCEPTO DE GASTOS OPERATIVOS Y ADMINISTRATIVOS, CORRESPONDIENTE AL MES DE JUNIO 2025, SEGÚN ANEXOS.</t>
  </si>
  <si>
    <t>30 BENEFICIARIOS</t>
  </si>
  <si>
    <t>TRANSFERENCIA A FAVOR DE (30) ASFL DEL SECTOR CULTURAL CORRESPONDIENTE AL MES DE JUNIO 2025.</t>
  </si>
  <si>
    <t>PAGO VIATICO DENTRO DEL PAÍS MARZO 2025-MINC</t>
  </si>
  <si>
    <t>DIRECCION GENERAL DE CINE</t>
  </si>
  <si>
    <t>TRANSFERENCIA A FAVOR DE LA DIRECCIÓN GENERAL DE CINE POR CONCEPTO DE GASTOS CORRIENTES Y NOMINA, CORRESPONDIENTE AL MES DE JUNIO 2025</t>
  </si>
  <si>
    <t>ALUMTECH, SRL</t>
  </si>
  <si>
    <t>PAGO POR SERVICIO CONTRATACIÓN, PARA CAMBIO DE TELA DE CORTINAS PARA DIFERENTES OFICINAS DE ESTE MINISTERIO, PROCESO CULTURA-DAF-CD-2025-0013, ORDEN CULTURA-2025-00051, SEGÚN ANEXOS</t>
  </si>
  <si>
    <t>INSTITUTO DUARTIANO</t>
  </si>
  <si>
    <t>TRANSFERENCIA A FAVOR DEL INSTITUTO DUARTIANO, CORRESPONDIENTE A GASTOS CORRIENTES Y PAGO DE NÓMINA DEL MES DE JUNIO 2025</t>
  </si>
  <si>
    <t>SERVICIES TRAVEL, SRL</t>
  </si>
  <si>
    <t>PAGO POR SERVICIOS DE ALQUILER DE VEHÍCULOS DE CARGAS Y DESCARGA DE MOBILIARIOS DESDE ESTE MINISTERIO Y VARIAS DEPENDENCIAS HACIA EL DEPÓSITO DE BIENES NACIONALES, PROC-CULT-DAF-CM-2022-0102, ORDEN 2022-00553, SEGÚN ANEXOS</t>
  </si>
  <si>
    <t>ALTICE DOMINICANA, SA</t>
  </si>
  <si>
    <t>PAGO POR SERVICIOS DE INTERNET MÓVIL Y TELEFÓNICAS DE LAS FLOTAS DE ESTE MINC, CORRESPONDIENTE AL MES DE ABRIL 2025 (TELÉFONO LOCAL Y SERV. DE INTERNET Y TELEVISIÓN POR CABLE), SEGÚN ANEXOS</t>
  </si>
  <si>
    <t>ARZOBISPADO DE SANTO DOMINGO / ARQUIDIOCESIS DE SANTO DOMINGO</t>
  </si>
  <si>
    <t>APORTE ECONÓMICO PARA LA CELEBRACIÓN DE LA FESTIVIDAD DE CORPUS CRISTI, A CELEBRARSE EL JUEVES 19 DE JUNIO 2025, SEGÚN ANEXOS</t>
  </si>
  <si>
    <t>AYUNTAMIENTO DEL MUNICIPIO DE SANTIAGO</t>
  </si>
  <si>
    <t>PAGO FACTURA B1500007391 Y B1500007392, POR SERVICIOS DE RECOGIDA DE BASURA DE LAS DEPENDENCIAS DE ESTE MINISTERIO DE CULTURA UBICADAS EN LA REGIÓN NORTE, CORRESPONDIENTE AL MES DE JUNIO 2025, SEGÚN ANEXOS.</t>
  </si>
  <si>
    <t>EDESUR DOMINICANA, S.A</t>
  </si>
  <si>
    <t>PAGO POR SERVICIOS DE ENERGÍA ELÉCTRICA DEL CENTRO CULTURAL MARÍA MONTES (BARAHONA), CORRESPONDIENTE AL MES DE ABRIL 2025, SEGÚN ANEXOS.</t>
  </si>
  <si>
    <t>CONSORCIO DE TARJETAS DOMINICANAS, S.A</t>
  </si>
  <si>
    <t>PAGO SERVICIO DE PASO RÁPIDO, PARA VEHÍCULOS DE LA FLOTILLA VEHICULAR DE  ESTE MINISTERIO, PROC-CULT-DAF-CD-2025-0032, ORDEN 2025-00147, SEGÚN ANEXOS.</t>
  </si>
  <si>
    <t>DEVOLUCIÓN SUBSIDIO POR ENFERMEDAD COMÚN ABRIL 2025.</t>
  </si>
  <si>
    <t>APORTE ECONÓMICO PARA LA CELEBRACIÓN DE LA EXPOSICIÓN INFANTIL DE ARTE, EL CUAL SERÁ REALIZADO EL DE 13 DE JULIO 2025.</t>
  </si>
  <si>
    <t>COMPANIA DOMINICANA DE TELEFONOS C POR A</t>
  </si>
  <si>
    <t>PAGO SERV. TELEFÓNICOS Y FLOTAS DE ESTE MINC Y SUS DEPENDENCIAS, CORRESPONDIENTE AL MES DE MAYO 2025 Y MES DE JUNIO 2025 DEL PATRONATO DE LA CIUDAD COLONIAL Y DEL PANTEÓN DE LA PATRIA (LARGA DISTANCIA, TEL. LOCAL, INTERNET Y TV POR CABLE) SEGÚN ANEXOS.</t>
  </si>
  <si>
    <t>AYUNTAMIENTO DEL DISTRITO NACIONAL</t>
  </si>
  <si>
    <t>PAGO POR SERVICIOS DE RECOGIDA DE BASURA DE ESTE MINISTERIO Y SUS DEPENDENCIAS, CORRESPONDIENTE AL MES DE JUNIO 2025, SEGÚN ANEXOS.</t>
  </si>
  <si>
    <t>EMPRESA DISTRIBUIDORA DE ELECTRICIDAD DEL ESTE S A</t>
  </si>
  <si>
    <t>PAGO POR SERVICIOS DE ENERGÍA ELÉCTRICA DE ESTE MINISTERIO DE CULTURA  Y SUS DEPENDENCIAS, CORRESPONDIENTE AL MES DE MAYO 2025, SEGÚN ANEXOS</t>
  </si>
  <si>
    <t>BANCO DE RESERVA DE LA REP.  DOM. BANCO SERVICIOS MULTIPLES, SA</t>
  </si>
  <si>
    <t>PAGO DE TARJETAS FLOTILLA CORPORACIÓN NO 422694, DE LA ASIGNACIÓN DE COMBUSTIBLE CORRESPONDIENTE AL CORTE DEL 02 DE JULIO 2025, DONDE SE REFLEJAN LOS CONSUMOS DEL MES DE JUNIO 2025, SEGÚN ANEXOS.</t>
  </si>
  <si>
    <t>BANDA DE MUSICA MUNICIPAL BY LUIS ANTONIO BELTRE</t>
  </si>
  <si>
    <t>TRANSFERENCIA A FAVOR DE LA BANDA DE MÚSICA MUNICIPAL BY LUIS ANTONIO BELTRE-AZUA, CORRESPONDIENTE AL MES JUNIO 2025, SEGÚN ANEXOS</t>
  </si>
  <si>
    <t>BANDA DE MUSICA DE DUVERGE</t>
  </si>
  <si>
    <t>TRANSFERENCIA  A  FAVOR DE LA BANDA DE MÚSICA MUNICIPAL DE DUVERGE, CORRESPONDIENTE AL MES DE JUNIO 2025, SEGÚN ANEXO.</t>
  </si>
  <si>
    <t>BANDA MUNICIPAL DE MUSICA DE BANI</t>
  </si>
  <si>
    <t>TRANSFERENCIA  A FAVOR DE LA BANDA DE MÚSICA MUNICIPAL DE BANI, CORRESPONDIENTE AL MES DE JUNIO 2025, SEGUN ANEXOS.</t>
  </si>
  <si>
    <t>GRUPO IRMACELI SERVICES, SRL</t>
  </si>
  <si>
    <t>PAGO POR MANTENIMIENTO DE EXTINTORES DE ESTE MINISTERIO DE CULTURA Y SUS DEPENDENCIAS, PROC-CULT-DAF-CD-2025-0022, ORDEN 2025-00106, SEGÚN ANEXOS.</t>
  </si>
  <si>
    <t>PYQUI MOVIL, SRL</t>
  </si>
  <si>
    <t>PAGO POR SERVICIO DE POSICIONAMIENTO GLOBAL (GPS), PARA LA FLOTILLA VEHICULAR DE ESTE MINISTERIO DE CULTURA, PROC-CULT-DAF-CD-2025-0019,ORDEN 2025-00054, SEGUN ANEXOS.</t>
  </si>
  <si>
    <t>UNIVERSIDAD NACIONAL PEDRO HENRIQUEZ UREÑA</t>
  </si>
  <si>
    <t>PAGO POR BECA ,PARA LA MAESTRÍA EN GESTIÓN DE COMPRAS Y CONTRATACIONES  CUATRIMESTRE ENERO-ABRIL 2025, Y CUATRIMESTRE MAYO-AGOSTO 2025, A FAVOR DE MARLENY ALEXANDRA GARCIA GUTIERREZ, ENC. DPTO. DE COMPRAS.</t>
  </si>
  <si>
    <t>AJ IT ELECTRONICS SOLUTIONS, SRL</t>
  </si>
  <si>
    <t>PAGO FACT B1500000216, POR TRANSMISIÓN EN VIVO Y REDES SOCIALES DEL EVENTO EL PODER DE LAS BUENAS PALABRAS, CELEBRADO EL 19/5/2025, EN LA SALA MÁXIMO AVILES BLONDA DEL PALACIO DE BELLAS ARTES, PROC CULTURA-DAF-CD-2025-0028, ORDEN CULTURA-2025--00117.</t>
  </si>
  <si>
    <t>AUTOCENTRO NAVARRO, SRL</t>
  </si>
  <si>
    <t>PAGOS FACTURAS B1500003708 Y B1500003710, POR ADQ. DE DOS BATERIAS A REQUERIMIENTO PARA LAS PLANTAS ELÉCTRICAS DE DOS DEPENDENCIAS DE ESTE MINISTERIO DE CULTURA, PROCESO CULTURA-DAF-CD-2024-0017, ORDEN 2024-0042, SEGÚN ANEXOS</t>
  </si>
  <si>
    <t>CORPORACION DE ACUEDUCTO Y ALCANTARILLADO DE PTO PLATA</t>
  </si>
  <si>
    <t>PAGO SUMINISTRO DE AGUA POTABLE Y ALCANTARILLADO DEL INMUEBLE DONDE ESTÁ UBICADA LA OFICINA DE PATRIMONIO CULTURAL EN LA PROV. PUERTO PLATA, DEPENDENCIA DEL MINC, CORRESPONDIENTE AL MES DE JUNIO 2025, SEGÚN ANEXOS. -</t>
  </si>
  <si>
    <t>OFICINA DE COORDINACION PRESIDENCIAL</t>
  </si>
  <si>
    <t>PAGO BOLETOS AÉREOS A FUNCIONARIOS ASISTENTE A LOS EVENTOS FIL BOGOTA 2025 Y AGENDA DE TRABAJO CON LA DIR. DE CULT. EN EL EXTERIOR, DEL 23/4/25 AL 12/05/25, SUSCRIPCIÓN DE ACUERDO DE TRANSF. DE CRÉDITOS CON BERKLEE COLLEGE OF MUSIC DEL 4 AL 8 MAYO 2025.</t>
  </si>
  <si>
    <t>LIBERTY NETWORKS DOMINICANA, SA</t>
  </si>
  <si>
    <t>PAGO  POR SERVICIOS DE REDUNDANCIA DE CONEXIÓN A INTERNET, VIA PROVEEDOR ALTERNO CORRESPONDIENTE AL MES DE JUNIO 2025, SEGÚN ANEXOS.</t>
  </si>
  <si>
    <t>COMERCIAL DANIEL LUCIANO PAREDES, SRL</t>
  </si>
  <si>
    <t>PAGO MANTENIMIENTO PREVENTIVO Y CORRECTIVO DE VARIOS VEHÍCULOS, PERTENECIENTE A LA FLOTILLA VEHICULAR DE ESTE MINISTERIO, PROC-CULT-DAF-CD-2025-0002, ORDEN 2025-00001, SEGÚN ANEXOS.</t>
  </si>
  <si>
    <t>EDENORTE DOMINICANA S A</t>
  </si>
  <si>
    <t>PAGO SERVICIOS DE ENERGÍA ELÉCTRICA DE LAS DEPENDENCIAS DE ESTE MINISTERIO DE CULTURA EN LA REGIÓN NORTE, CORRESPONDIENTE AL MES DE MAYO 2025 SEGÚN ANEXOS.</t>
  </si>
  <si>
    <t>MULTIGRABADO SRL</t>
  </si>
  <si>
    <t>PAGO FACTURA B1500002457, POR ELABORACIÓN DE PLACAS Y RECONOCIMIENTOS DE LOS PREMIOS ANUALES DEL CARNAVAL DOMINICANO, EDICIÓN 2025, PROCESO CULTURA-DAF-CD-2025-0029, ORDEN-2025-00123, SEGÚN ANEXOS.</t>
  </si>
  <si>
    <t>13/06/2025</t>
  </si>
  <si>
    <t>IMSAG MEDIA GROUP, SRL</t>
  </si>
  <si>
    <t>PAGO POR SERVICIO DE MAESTRÍA DE CEREMONIA A REQUERIMIENTO, PARA PREMIACIÓN DEL CARNAVAL 2025 Y DE LAS BUENAS PALABRAS EN AZUA, LOS DÍAS 3 Y 7 DE JUNIO 2025, PROC-DAF-2025-0031, ORDEN 2025-00145, SEGÚN ANEXOS.</t>
  </si>
  <si>
    <t>INST NAC DE AGUAS POTABLES Y ALCATARILLADOS</t>
  </si>
  <si>
    <t>PAGO POR SUMINISTRO DE AGUA DEL INMUEBLE DONDE ESTÁ UBICADA LA CASA DE LA CULTURA MARÍA MONTES, EN LA PROV. DE BARAHONA, CORRESPONDIENTE AL MES DE MAYO 2025 , SEGÚN ANEXOS.</t>
  </si>
  <si>
    <t>2 BENEFICIARIOS</t>
  </si>
  <si>
    <t>P/SUELDO FIJO - JUNIO 2025 - PROG.11 - MINC</t>
  </si>
  <si>
    <t>PAGO SUPLENCIA JUNIO 2025-MINC</t>
  </si>
  <si>
    <t>P/TRAMITE DE PENSIÓN - JUNIO 2025 - PROG.01 - MINC-</t>
  </si>
  <si>
    <t>PAGO CARÁCTER EVENTUAL JUNIO 2025-MINC</t>
  </si>
  <si>
    <t>PAGO PERIODO PROBATORIO JUNIO 2025-MINC</t>
  </si>
  <si>
    <t>ARCHIVO GRAL DE LA NACION</t>
  </si>
  <si>
    <t>TRANSFERENCIA A FAVOR DEL ARCHIVO GENERAL DE LA NACIÓN (AGN), PARA CUBRIR GASTOS DE CAPITAL CORRESPONDIENTE A JUNIO 2025</t>
  </si>
  <si>
    <t>TRANSFERENCIA A FAVOR DEL ARCHIVO GENERAL DE LA NACION (AGN), CORRESPONDIENTE A LA SUBVENCION POR GASTOS Y PAGO DE NÓMINA DEL MES DE JUNIO 2025, SEGÚN ANEXOS.</t>
  </si>
  <si>
    <t>PAGO COMP. PRIMA DE TRANSPORTE JUNIO 2025-MINC</t>
  </si>
  <si>
    <t>P/COMPENS. D/SEGURIDAD-JUNIO 2025-PROG.01-MINC</t>
  </si>
  <si>
    <t>16/06/2025</t>
  </si>
  <si>
    <t>PAGO POR CONFECCIÓN DE PLACA DE RECONOCIMIENTO Y SELLOS, PARA DIFERENTES ACTIVIDADES DE ESTE MINISTERIO, PROC-CULT-UC-CD-2023-0134, ORDEN 2023-00369, SEGÚN ANEXOS.</t>
  </si>
  <si>
    <t>DAF TRADING, SRL</t>
  </si>
  <si>
    <t>PAGO POR ADQUISICIÓN DE TRÁILER MALETERO DE VEHÍCULO, ADQUIRIDO PARA LA DIRECCIÓN GENERAL DE BELLAS ARTES, DONADO POR EL GOBIERNO DE ARABIA SAUDITA, PROC-CULT-DAF-CD-2025-0014, ORDEN 2025-00053, SEGÚN ANEXOS.</t>
  </si>
  <si>
    <t>PAGO INTERINATO JUNIO 2025-MINC</t>
  </si>
  <si>
    <t>PAGO EMPLEADOS TEMPORALES JUNIO 2025-MINC</t>
  </si>
  <si>
    <t>P/SUELDO FIJO - JUNIO 2025 - PROG.13 - MINC</t>
  </si>
  <si>
    <t>P/SUELDO FIJO JUNIO 2025 - PROG.01 - MINC.</t>
  </si>
  <si>
    <t>17/06/2025</t>
  </si>
  <si>
    <t>GTB RADIODIFUSORES, SRL</t>
  </si>
  <si>
    <t>PAGO FACURA NO. B15000001438, POR SERVICIOS DE PUBLICIDAD BANNER WEB, EN EL PORTAL DIGITAL DE Z101.COM, PARA PROMOCIÓN DEL DESFILE NACIONAL DEL CARNAVAL, PROCESO CULTURA-CCC-PEPB-2025-0001, ORDEN DE COMPRA CULTURA-2025-00021, SEGUN DOCUMENTOS ANEXOS.</t>
  </si>
  <si>
    <t>FRECUENCIA TRES, S.R.L.</t>
  </si>
  <si>
    <t>PAGO POR SERVICIO DE MAESTRÍA DE CEREMONIA, PARA CUBRIR EL ACTO "EL PODER DE LAS BUENAS PALABRAS", CELEBRADO EN LA SALA MÁXIMO AVILES BLONDA, DEL PALACIO DE BELLAS ARTES EL DIA 19 DE MAYO 2025 PROC-CULT-DAF-CD-2025-0027, ORDEN-2025-00110, SEGÚN ANEXOS.</t>
  </si>
  <si>
    <t>GRUPO ASTRO, SRL</t>
  </si>
  <si>
    <t>PAGO POR SERVICIOS DE ELABORACIÓN DE PLACAS Y RECONOCIMIENTOS DE LOS PREMIOS ANUALES DEL CARNAVAL DOM. EDICIÓN 2025, PROC-CULT-UC-CD-2023-0017, ORDEN-2023-00041, SEGÚN ANEXOS.</t>
  </si>
  <si>
    <t>OLGA LEONOR DE CASTRO ROJAS</t>
  </si>
  <si>
    <t>PAGO POR SERVICIOS DE NOTARIO PÚBLICO, PARA LEGALIZACIONES DE VARIOS DOCUMENTOS REQUERIDOS POR LA DIRECCIÓN JURÍDICA, SEGÚN ANEXOS.</t>
  </si>
  <si>
    <t>PAGO HORAS EXTRAORDINARIAS MAYO 2025-MINC</t>
  </si>
  <si>
    <t>SARAPE, SRL</t>
  </si>
  <si>
    <t>PAGO POR ADQUISICIÓN DE MATERIALES DE LIMPIEZA Y DESECHABLES, PARA USO DEL MINISTERIO Y SUS DEPENDENCIAS, PROC-CULT-DAF-CM-2025-0017, ORDEN 2025-00131, SEGÚN ANEXOS.</t>
  </si>
  <si>
    <t>CORPORACION DE ACUEDUCTO Y ALCANTARILLADO DE SANTIAGO</t>
  </si>
  <si>
    <t>PAGO POR SERVICIOS DE AGUA, CLOACA Y AYUNTAMIENTO DEL GRAN TEATRO DEL CIBAO, CONTRATO NO. 01236928, CORRESPONDIENTE AL MES DE MAYO 2025, DEPENDENCIA DE ESTE MINC, SEGÚN ANEXOS.</t>
  </si>
  <si>
    <t>PAGO POR SERVICIOS DE AGUA, CLOACA Y AYUNTAMIENTO DEL CENTRO DE LA CULTURA  DE SANTIAGO UBICADA EN LA REGIÓN NORTE DEPENDENCIA DE ESTE MINC.  , CONTRATO NO. 01058338, CORRESPONDIENTE AL MES DE JUNIO 2025, SEGÚN ANEXOS</t>
  </si>
  <si>
    <t>18/06/2025</t>
  </si>
  <si>
    <t>CHB CONCEPTUAL HOLDING BUSINESS, SRL</t>
  </si>
  <si>
    <t>PAGO 3 DEPÓSITOS POR ARRENDAMIENTO LOCAL UBICADO EN LA AUTOPISTA DUARTE, PARA ALMACENAMIENTO DE MERCANCÍA Y ACTIVOS FIJOS DE LA SEDE Y SUS DEPENDENCIAS, POR UN PERIODO DE 24 MESES, PROC-CULT-CCC-PEPU-2025-0002, ORDEN-2025-00122.</t>
  </si>
  <si>
    <t>PAGO ALQUILER MES DE JUNIO 2025, NAVE PARA ALMACENAMIENTO DE MERCANCÍAS Y ACTIVOS FIJOS DE LA SEDE Y SUS DEPENDENCIAS, CONT-BS-0005464-2025, ORDEN 2025-00122, SEGÚN ANEXOS.</t>
  </si>
  <si>
    <t>20/06/2025</t>
  </si>
  <si>
    <t>ACADEMIA DOMINICANA DE LA HISTORIA</t>
  </si>
  <si>
    <t>TRANSFERENCIA A FAVOR DE LA ACADEMIA DOMINICANA DE LA HISTORIA, CORRESPONDIENTE AL MES DE JUNIO 2025, SEGÚN ANEXOS.</t>
  </si>
  <si>
    <t>GRAFICAS COMERCIALES EDWARD, C. POR A.</t>
  </si>
  <si>
    <t>PAGO POR SERVICIO DE IMPRESIÓN DE INVITACIONES, PARA EL ACTO EL PODER DE LAS BUENAS PALABRAS, PROC-CULT-DAF-CD-2025-0024, ORDEN 2025-00108, SEGÚN ANEXOS.</t>
  </si>
  <si>
    <t>PAGO POR SERVICIO DE POSICIONAMIENTO GLOBAL (GPS), PARA LA FLOTILLA VEHICULAR DE ESTE MINISTERIO DE CULTURA, CORRESPONDIENTE AL MES DE MAYO 2025, PROC-CULT-DAF-CD-2025-0019, ORDEN 2025-00054, SEGÚN ANEXOS.</t>
  </si>
  <si>
    <t>DISTRIBUIDORES INTERNACIONALES DE PETRÓLEO, SA</t>
  </si>
  <si>
    <t>ADQUISICIÓN DE GASOIL OPTIMO, PARA LAS PLANTAS ELÉCTRICAS DEL MINISTERIO DE CULTURA Y SUS DEPENDENCIAS, CONT-BS-0005004-2025, PROC-CULT-DAF-CM-2025-0010, ORDEN 2025-00074, SEGÚN ANEXOS.</t>
  </si>
  <si>
    <t>CORPORACION DEL ACUEDUCTO Y ALCANTARILLADO DE SANTO DOMINGO</t>
  </si>
  <si>
    <t>PAGO SERVICIOS DE AGUA POTABLE DE ESTE MINISTERIO Y SUS DEPENDENCIAS, CORRESPONDIENTE AL MES DE JUNIO 2025, SEGÚN ANEXOS.</t>
  </si>
  <si>
    <t>SEGURO NACIONAL DE SALUD</t>
  </si>
  <si>
    <t>PAGO SEGURO DE SALUD COMPLEMENTARIO DE EMPLEADOS DEL MINISTERIO DE CULTURA, CORRESPONDIENTE AL PERIODO DEL 01/06/2025 AL 31/06/2025, Y NOTA DE DÉBITO E330000000671/682, RD$3,129.69, SEGÚN ANEXOS.</t>
  </si>
  <si>
    <t>HUMANO SEGUROS S A</t>
  </si>
  <si>
    <t>PAGO SEGURO DE SALUD COMPLEMENTARIO DE LOS EMPLEADOS DEL MINISTERIO DE CULTURA, CORRESPONDIENTE AL MES DE JUNIO 2025, SEGÚN ANEXOS.</t>
  </si>
  <si>
    <t>TERUEL &amp; COMPAÑIA, SRL</t>
  </si>
  <si>
    <t>ADQUISICIÓN DE MOTOCICLETAS Y MOTOCARGAS, PARA SER INTEGRADAS A LA FLOTILLA VEHICULAR DE ESTE MINISTERIO, PROC-CULT-DAF-CM-2025-0025, ORDEN 2025-00136, SEGÚN ANEXOS.</t>
  </si>
  <si>
    <t>CORAMCA, SRL</t>
  </si>
  <si>
    <t>ADQUISICIÓN DE ARTÍCULOS FERRETEROS, PARA USO DE LA SEDE Y DEPENDENCIAS DE ESTE MINISTERIO, PROC-CULT-DAF-CM-2025-0004, ORDEN 2025-00101, SEGÚN ANEXOS.</t>
  </si>
  <si>
    <t>23/06/2025</t>
  </si>
  <si>
    <t>FONDO REPONIBLE INSTITUCIONAL AL MINISTERIO DE CULTURA</t>
  </si>
  <si>
    <t>JARDIN ILUSIONES S A</t>
  </si>
  <si>
    <t>PAGO ADQUISICIÓN DE PLANTAS ORNAMENTALES, PARA OBSEQUIOS ENTREGADOS A LAS MADRES DE ESTE MINISTERIO, CON MOTIVO DE LA CELEBRACIÓN DEL DÍA DE LAS MADRES, PROC-CULT-DAF-CM-2023-0001, ORDEN 2023-00109, SEGÚN ANEXOS.</t>
  </si>
  <si>
    <t>SANTANA GERMÁN SUPPLY BATTERY SOLAR, SRL</t>
  </si>
  <si>
    <t>PAGO ADQUISICIÓN DE INVERSORES Y BATERÍAS, PARA ESTE MINISTERIO Y DEPENDENCIAS, PROC-CULT-DAF-CM-2025-0014, ORDEN 2025-00150, SEGÚN ANEXOS.</t>
  </si>
  <si>
    <t>PAGO FACTURA E450000000239 DE LA CERTIFICACIÓN DE CONTRATO BS-0013698-2024, POR SERVICIOS DE ALMUERZOS Y CENAS PARA EL PERSONAL CIVIL Y MILITAR DE ESTE MINISTERIO Y SUS DEPENDENCIAS, DEL 01 AL 31 DE MAYO 2025, SEGÚN ANEXOS</t>
  </si>
  <si>
    <t>24/06/2025</t>
  </si>
  <si>
    <t>CUB 7 Y FINAL, DE LA CO-0001485-2021, ADENDUM CO-0001191-2022, ADENDUM CO.0001892-2022, ADENDUM CO-2101-2023, ADENDUM CO. 0000420-2024, ADENDUM CO-0000891-2025, POR READEC DEL ITEM 3, REP.  BELLAS ARTES STGO. Y ITEM 4; REP.  EDIF BELLAS PTO PTA.</t>
  </si>
  <si>
    <t>ANA BEATRIZ VALDEZ DUVAL</t>
  </si>
  <si>
    <t>PAGO MENOS EL 20% DE LA CERT. DE CONT. BS-0016112-2024, POR CONSOLIDACIÓN DE RESTOS DE LA CASA ALMIRANTE EN EL PARQUE HISTÓRICO Y ARQUEOLÓGICO LA ISABELA, PROC-CULT-CCC-PEOR-2024-0002, ORDEN-2024-00171, SEGÚN ANEXOS.</t>
  </si>
  <si>
    <t>25/06/2025</t>
  </si>
  <si>
    <t>AB COMUNICACIONES ESTRATEGICAS SRL</t>
  </si>
  <si>
    <t>PAGO POR SERVICIO DE ESTRATEGIA DE COMUNICACIÓN INSTITUCIONAL, PARA IMPULSAR EL RESCATE DE LOS VALORES, EL USO DEL LENGUAJE EDUCADO Y BUEN COMPORTAMIENTO CIUDADANO, CONT.BS-0004417-2025, PROC-CULT-CCC-PEOR-2025-0002, ORDEN -2025-00086, SEGÚN ANEXOS.</t>
  </si>
  <si>
    <t>RAMIREZ &amp; MOJICA ENVOY PACK COURIER EXPRESS, SRL</t>
  </si>
  <si>
    <t>PAGO POR ADQUISICIÓN DE HERRAMIENTAS DE JARDINERÍA, PARA LA SEDE Y DEPENDENCIAS DE ESTE MINISTERIO, PROC-CULT-DAF-CM-2025-0016, ORDEN 2025-00119,, SEGÚN ANEXOS.</t>
  </si>
  <si>
    <t>DOMINICAN W NATIONAL S A</t>
  </si>
  <si>
    <t>PAGO POR SERVICIO DE SEGURIDAD PRIVADA NOCTURNA, PARA PROTECCIÓN DE EQUIPOS Y TARIMAS DEL DESFILE NACIONAL DE CARNAVAL 2025, PROC-CULT-DAF-CD-2025-0003, ORDEN 2025-00006, SEGÚN ANEXOS.</t>
  </si>
  <si>
    <t>KHALICCO INVESTMENTS, SRL</t>
  </si>
  <si>
    <t>PAGO POR ADQUISICIÓN DE HERRAMIENTAS DE JARDINERÍA PARA LA SEDE Y DEPENDENCIAS DE ESTE MINISTERIO, PROC-CULT-DAF-CM-2025-0015, ORDEN 2025-00118, SEGUN ANEXOS.</t>
  </si>
  <si>
    <t>APOYO POR PARTICIPACIÓN EN DIFERENTES SECCIONES COMO JURADOS DE SELECCIÓN DE OBRAS XII FESTIVAL INTERNACIONAL DEL TEATRO 2025.</t>
  </si>
  <si>
    <t>TONER DEPOT MULTISERVICIOS EORG, SRL</t>
  </si>
  <si>
    <t>PAGO NO.17, FINAL SERVICIOS ALQUILER DE IMPRESORAS Y MANTENIMIENTO DE EQUIPOS DE IMPRESIÓN DE ESTE MINIC. Y SUS DEPENDENCIAS, MES DE MAYO 2025 CONT-BS-0005199-2023, ADENDUM BS-0013712-2024, PROC-CULT-CCC-CP-2022-0032, OR.2023-00005. SEGÚN ANEXOS.</t>
  </si>
  <si>
    <t>INDUSTRIALES TECHA, SRL</t>
  </si>
  <si>
    <t>PAGO POR CONTRATACIÓN DE SERVICIOS DE DESINFECCIÓN FUMIGACIÓN Y CONTROL DE PLAGAS EN LAS INSTALACIONES DEL MINISTERIO Y SUS DEPENDENCIAS, PROC-CULT-DAF-CM-2024-0055, ORDEN 2024-00295, SEGÚN ANEXOS.</t>
  </si>
  <si>
    <t>EDITORA DEL CARIBE C POR A</t>
  </si>
  <si>
    <t>PAGO POR CONTRATACIÓN DE PUBLICACIONES EN DOS PERIÓDICOS DE CIRCULACIÓN NACIONAL DE LOS PROCESOS DE COMPRAS Y CONTRATACIONES DE ESTE MINISTERIO, PROC-CULT-DAF-CM-2025-000, ORDEN 2025-00043, SEGUN ANEXOS.</t>
  </si>
  <si>
    <t>UNISON CONSTRUCTIONS, SRL</t>
  </si>
  <si>
    <t>PAGO POR CONTRATACIÓN DE SERVICIO DE IMPERMEABILIZACIÓN DE TECHO, PARA ESCUELA DE BELLAS ARTES, DEPENDENCIA DE ESTE MINISTERIO, PROC-CULT-DAF-CM-2025-0026, ORDEN 2025-00135, SEGÚN ANEXOS.</t>
  </si>
  <si>
    <t>SUPLIGENSA, SRL</t>
  </si>
  <si>
    <t>PAGO POR ADQUISICIÓN DE MATERIAL DE LIMPIEZA, PARA USO DE LA SEDE DE ESTE MINISTERIO Y SUS DEPENDENCIAS, PROC-CULT-DAF-CM-2025-0017, ORDEN 2025-00130, SEGÚN ANEXOS.-</t>
  </si>
  <si>
    <t>TECNOFIJACIONES DE DOMINICANA, SRL</t>
  </si>
  <si>
    <t>PAGO POR ADQUISICIÓN DE HERRAMIENTAS DE JARDINERÍA, PARA LA SEDE Y DEPENDENCIAS DE ESTE MINISTERIO, PROC-CULT-DAF-CM-2025-0016, ORDEN 2025-00120, SEGÚN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</si>
</sst>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0_);_(* \(#,##0.0\);_(* &quot;-&quot;??_);_(@_)"/>
  </numFmts>
  <fonts count="20" x14ac:knownFonts="1">
    <font>
      <sz val="10"/>
      <color rgb="FF000000"/>
      <name val="Times New Roman"/>
      <family val="1"/>
    </font>
    <font>
      <sz val="11"/>
      <color theme="1"/>
      <name val="Calibri"/>
      <family val="2"/>
      <scheme val="minor"/>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sz val="12"/>
      <name val="Calibri"/>
      <family val="2"/>
      <scheme val="minor"/>
    </font>
    <font>
      <sz val="6"/>
      <name val="Calibri"/>
      <family val="2"/>
      <scheme val="minor"/>
    </font>
    <font>
      <b/>
      <sz val="12"/>
      <color theme="1"/>
      <name val="Calibri"/>
      <family val="2"/>
      <scheme val="minor"/>
    </font>
    <font>
      <b/>
      <sz val="11"/>
      <color indexed="8"/>
      <name val="Calibri"/>
      <family val="2"/>
      <scheme val="minor"/>
    </font>
    <font>
      <b/>
      <sz val="16"/>
      <name val="Calibri"/>
      <family val="2"/>
      <scheme val="minor"/>
    </font>
    <font>
      <sz val="11"/>
      <color rgb="FF000000"/>
      <name val="Calibri"/>
      <family val="2"/>
      <scheme val="minor"/>
    </font>
  </fonts>
  <fills count="7">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
      <patternFill patternType="solid">
        <fgColor theme="8" tint="0.79998168889431442"/>
        <bgColor indexed="64"/>
      </patternFill>
    </fill>
  </fills>
  <borders count="1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164" fontId="4" fillId="0" borderId="0" applyFont="0" applyFill="0" applyBorder="0" applyAlignment="0" applyProtection="0"/>
  </cellStyleXfs>
  <cellXfs count="72">
    <xf numFmtId="0" fontId="0" fillId="0" borderId="0" xfId="0"/>
    <xf numFmtId="0" fontId="0" fillId="0" borderId="0" xfId="0" applyAlignment="1">
      <alignment vertical="center"/>
    </xf>
    <xf numFmtId="0" fontId="8" fillId="3" borderId="2" xfId="0" applyFont="1" applyFill="1" applyBorder="1" applyAlignment="1">
      <alignment horizontal="center" vertical="center"/>
    </xf>
    <xf numFmtId="0" fontId="8" fillId="3" borderId="7" xfId="0" applyFont="1" applyFill="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left" vertical="center" wrapText="1"/>
    </xf>
    <xf numFmtId="165" fontId="9" fillId="0" borderId="0" xfId="0" applyNumberFormat="1" applyFont="1" applyAlignment="1">
      <alignment vertical="center"/>
    </xf>
    <xf numFmtId="0" fontId="10" fillId="0" borderId="0" xfId="0" applyFont="1" applyAlignment="1">
      <alignment horizontal="left" vertical="center"/>
    </xf>
    <xf numFmtId="4" fontId="10" fillId="0" borderId="0" xfId="0" applyNumberFormat="1" applyFont="1" applyAlignment="1">
      <alignment vertical="center"/>
    </xf>
    <xf numFmtId="0" fontId="10" fillId="0" borderId="0" xfId="0" applyFont="1" applyAlignment="1">
      <alignment horizontal="left" vertical="center" wrapText="1"/>
    </xf>
    <xf numFmtId="0" fontId="0" fillId="0" borderId="9" xfId="0" applyBorder="1" applyAlignment="1">
      <alignment vertical="center"/>
    </xf>
    <xf numFmtId="0" fontId="10" fillId="0" borderId="0" xfId="0" applyFont="1" applyAlignment="1">
      <alignment vertical="center"/>
    </xf>
    <xf numFmtId="0" fontId="3" fillId="0" borderId="0" xfId="0" applyFont="1" applyAlignment="1">
      <alignment vertical="center"/>
    </xf>
    <xf numFmtId="0" fontId="9" fillId="0" borderId="0" xfId="0" applyFont="1" applyAlignment="1">
      <alignment horizontal="left" vertical="center"/>
    </xf>
    <xf numFmtId="0" fontId="8" fillId="2" borderId="10"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0" xfId="0" applyNumberFormat="1" applyFont="1" applyFill="1" applyBorder="1" applyAlignment="1">
      <alignment vertical="center"/>
    </xf>
    <xf numFmtId="0" fontId="2" fillId="0" borderId="0" xfId="0" applyFont="1" applyAlignment="1">
      <alignment vertical="center"/>
    </xf>
    <xf numFmtId="0" fontId="11" fillId="0" borderId="0" xfId="0" applyFont="1" applyAlignment="1">
      <alignment horizontal="center" vertical="center"/>
    </xf>
    <xf numFmtId="0" fontId="10" fillId="0" borderId="11" xfId="0" applyFont="1" applyBorder="1" applyAlignment="1">
      <alignment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1" xfId="0" applyFont="1" applyBorder="1" applyAlignment="1">
      <alignment vertical="center"/>
    </xf>
    <xf numFmtId="165" fontId="12" fillId="0" borderId="0" xfId="0" applyNumberFormat="1" applyFont="1" applyAlignment="1">
      <alignment vertical="center"/>
    </xf>
    <xf numFmtId="165" fontId="13" fillId="0" borderId="8" xfId="0" applyNumberFormat="1" applyFont="1" applyBorder="1" applyAlignment="1">
      <alignment vertical="center"/>
    </xf>
    <xf numFmtId="0" fontId="13" fillId="0" borderId="0" xfId="0" applyFont="1" applyAlignment="1">
      <alignment horizontal="left" vertical="center" wrapText="1"/>
    </xf>
    <xf numFmtId="4" fontId="13" fillId="0" borderId="0" xfId="0" applyNumberFormat="1" applyFont="1" applyAlignment="1">
      <alignment vertical="center"/>
    </xf>
    <xf numFmtId="0" fontId="15" fillId="0" borderId="0" xfId="0" applyFont="1" applyAlignment="1">
      <alignment horizontal="left" vertical="center"/>
    </xf>
    <xf numFmtId="4" fontId="15" fillId="0" borderId="0" xfId="0" applyNumberFormat="1" applyFont="1" applyAlignment="1">
      <alignment vertical="center"/>
    </xf>
    <xf numFmtId="0" fontId="15" fillId="0" borderId="0" xfId="0" applyFont="1" applyAlignment="1">
      <alignment horizontal="left" vertical="center" wrapText="1"/>
    </xf>
    <xf numFmtId="4" fontId="13" fillId="0" borderId="8" xfId="0" applyNumberFormat="1" applyFont="1" applyBorder="1" applyAlignment="1">
      <alignment vertical="center"/>
    </xf>
    <xf numFmtId="0" fontId="3" fillId="4" borderId="12" xfId="0" applyFont="1" applyFill="1" applyBorder="1" applyAlignment="1">
      <alignment horizontal="center"/>
    </xf>
    <xf numFmtId="0" fontId="0" fillId="5" borderId="0" xfId="0" applyFill="1"/>
    <xf numFmtId="0" fontId="14" fillId="5" borderId="0" xfId="0" applyFont="1" applyFill="1" applyAlignment="1">
      <alignment vertical="center" wrapText="1" readingOrder="1"/>
    </xf>
    <xf numFmtId="4" fontId="0" fillId="0" borderId="0" xfId="0" applyNumberFormat="1" applyAlignment="1">
      <alignment vertical="center"/>
    </xf>
    <xf numFmtId="0" fontId="0" fillId="5" borderId="0" xfId="0" applyFill="1" applyAlignment="1">
      <alignment vertical="center"/>
    </xf>
    <xf numFmtId="0" fontId="0" fillId="5" borderId="0" xfId="0" applyFill="1" applyAlignment="1">
      <alignment horizontal="right"/>
    </xf>
    <xf numFmtId="0" fontId="0" fillId="5" borderId="0" xfId="0" applyFill="1" applyAlignment="1">
      <alignment horizontal="left"/>
    </xf>
    <xf numFmtId="40" fontId="0" fillId="0" borderId="0" xfId="0" applyNumberFormat="1" applyAlignment="1">
      <alignment vertical="center"/>
    </xf>
    <xf numFmtId="40" fontId="0" fillId="5" borderId="0" xfId="0" applyNumberFormat="1" applyFill="1"/>
    <xf numFmtId="0" fontId="7" fillId="0" borderId="0" xfId="0" applyFont="1" applyAlignment="1">
      <alignment horizontal="left" vertical="center"/>
    </xf>
    <xf numFmtId="39" fontId="17" fillId="4" borderId="12" xfId="0" applyNumberFormat="1" applyFont="1" applyFill="1" applyBorder="1" applyAlignment="1">
      <alignment horizontal="center"/>
    </xf>
    <xf numFmtId="39" fontId="17" fillId="6" borderId="12" xfId="0" applyNumberFormat="1" applyFont="1" applyFill="1" applyBorder="1"/>
    <xf numFmtId="39" fontId="0" fillId="5" borderId="0" xfId="0" applyNumberFormat="1" applyFill="1"/>
    <xf numFmtId="0" fontId="0" fillId="0" borderId="12" xfId="0" applyBorder="1" applyAlignment="1">
      <alignment horizontal="left" wrapText="1"/>
    </xf>
    <xf numFmtId="0" fontId="0" fillId="0" borderId="12" xfId="0" applyBorder="1"/>
    <xf numFmtId="40" fontId="0" fillId="0" borderId="12" xfId="0" applyNumberFormat="1" applyBorder="1"/>
    <xf numFmtId="0" fontId="1" fillId="0" borderId="0" xfId="0" applyFont="1" applyAlignment="1">
      <alignment horizontal="center" vertical="center"/>
    </xf>
    <xf numFmtId="0" fontId="1" fillId="0" borderId="0" xfId="0" applyFont="1" applyAlignment="1">
      <alignment vertical="center"/>
    </xf>
    <xf numFmtId="0" fontId="19" fillId="0" borderId="0" xfId="0" applyFont="1" applyAlignment="1">
      <alignment vertical="center"/>
    </xf>
    <xf numFmtId="14" fontId="0" fillId="0" borderId="12" xfId="0" applyNumberFormat="1" applyBorder="1" applyAlignment="1">
      <alignment horizontal="right"/>
    </xf>
    <xf numFmtId="4" fontId="0" fillId="5" borderId="0" xfId="0" applyNumberFormat="1" applyFill="1" applyAlignment="1">
      <alignment vertical="center"/>
    </xf>
    <xf numFmtId="0" fontId="0" fillId="0" borderId="12" xfId="0" applyBorder="1" applyAlignment="1">
      <alignment horizontal="left"/>
    </xf>
    <xf numFmtId="0" fontId="3" fillId="0" borderId="13"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left" vertical="center" wrapText="1"/>
    </xf>
    <xf numFmtId="0" fontId="8" fillId="2" borderId="2" xfId="0" applyFont="1" applyFill="1" applyBorder="1" applyAlignment="1">
      <alignment horizontal="center" vertical="center"/>
    </xf>
    <xf numFmtId="164" fontId="8" fillId="2" borderId="2" xfId="1" applyFont="1" applyFill="1" applyBorder="1" applyAlignment="1">
      <alignment horizontal="center" vertical="center" wrapText="1"/>
    </xf>
    <xf numFmtId="164" fontId="8" fillId="2" borderId="6" xfId="1" applyFont="1" applyFill="1" applyBorder="1" applyAlignment="1">
      <alignment horizontal="center" vertical="center" wrapText="1"/>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12" fillId="0" borderId="0" xfId="0" applyFont="1" applyAlignment="1">
      <alignment horizontal="left" vertical="center" wrapText="1"/>
    </xf>
    <xf numFmtId="0" fontId="6" fillId="5" borderId="1" xfId="0" applyFont="1" applyFill="1" applyBorder="1" applyAlignment="1">
      <alignment horizontal="center" vertical="center" wrapText="1" readingOrder="1"/>
    </xf>
    <xf numFmtId="0" fontId="6" fillId="5" borderId="0" xfId="0" applyFont="1" applyFill="1" applyAlignment="1">
      <alignment horizontal="center" vertical="center" wrapText="1" readingOrder="1"/>
    </xf>
    <xf numFmtId="0" fontId="16" fillId="5" borderId="1" xfId="0" applyFont="1" applyFill="1" applyBorder="1" applyAlignment="1">
      <alignment horizontal="center" vertical="center"/>
    </xf>
    <xf numFmtId="0" fontId="16" fillId="5" borderId="0" xfId="0" applyFont="1" applyFill="1" applyAlignment="1">
      <alignment horizontal="center" vertical="center"/>
    </xf>
    <xf numFmtId="0" fontId="5" fillId="5" borderId="0" xfId="0" applyFont="1" applyFill="1" applyAlignment="1">
      <alignment horizontal="center" vertical="center" wrapText="1" readingOrder="1"/>
    </xf>
    <xf numFmtId="0" fontId="17" fillId="6" borderId="12" xfId="0" applyFont="1" applyFill="1" applyBorder="1" applyAlignment="1">
      <alignment horizontal="center"/>
    </xf>
    <xf numFmtId="0" fontId="18" fillId="5" borderId="1" xfId="0" applyFont="1" applyFill="1" applyBorder="1" applyAlignment="1">
      <alignment horizontal="center" vertical="center" wrapText="1" readingOrder="1"/>
    </xf>
    <xf numFmtId="0" fontId="18" fillId="5" borderId="0" xfId="0" applyFont="1" applyFill="1" applyAlignment="1">
      <alignment horizontal="center" vertical="center" wrapText="1" readingOrder="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497205</xdr:colOff>
      <xdr:row>0</xdr:row>
      <xdr:rowOff>0</xdr:rowOff>
    </xdr:from>
    <xdr:to>
      <xdr:col>6</xdr:col>
      <xdr:colOff>739413</xdr:colOff>
      <xdr:row>1</xdr:row>
      <xdr:rowOff>231904</xdr:rowOff>
    </xdr:to>
    <xdr:pic>
      <xdr:nvPicPr>
        <xdr:cNvPr id="3" name="Picture 2" descr="A blue and red text on a black background&#10;&#10;Description automatically generated">
          <a:extLst>
            <a:ext uri="{FF2B5EF4-FFF2-40B4-BE49-F238E27FC236}">
              <a16:creationId xmlns:a16="http://schemas.microsoft.com/office/drawing/2014/main" id="{EAD9F13E-CA8A-F134-18FB-F297AFB72E8A}"/>
            </a:ext>
          </a:extLst>
        </xdr:cNvPr>
        <xdr:cNvPicPr>
          <a:picLocks noChangeAspect="1"/>
        </xdr:cNvPicPr>
      </xdr:nvPicPr>
      <xdr:blipFill rotWithShape="1">
        <a:blip xmlns:r="http://schemas.openxmlformats.org/officeDocument/2006/relationships" r:embed="rId1"/>
        <a:srcRect l="9305" t="12397" r="8556" b="23141"/>
        <a:stretch/>
      </xdr:blipFill>
      <xdr:spPr bwMode="auto">
        <a:xfrm>
          <a:off x="6342834" y="0"/>
          <a:ext cx="1580878" cy="79251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115</xdr:row>
      <xdr:rowOff>131445</xdr:rowOff>
    </xdr:from>
    <xdr:to>
      <xdr:col>4</xdr:col>
      <xdr:colOff>898779</xdr:colOff>
      <xdr:row>120</xdr:row>
      <xdr:rowOff>133350</xdr:rowOff>
    </xdr:to>
    <xdr:pic>
      <xdr:nvPicPr>
        <xdr:cNvPr id="3" name="Picture 2">
          <a:extLst>
            <a:ext uri="{FF2B5EF4-FFF2-40B4-BE49-F238E27FC236}">
              <a16:creationId xmlns:a16="http://schemas.microsoft.com/office/drawing/2014/main" id="{5BEB098D-194A-1ABE-632C-561442BC7ED1}"/>
            </a:ext>
          </a:extLst>
        </xdr:cNvPr>
        <xdr:cNvPicPr>
          <a:picLocks noChangeAspect="1"/>
        </xdr:cNvPicPr>
      </xdr:nvPicPr>
      <xdr:blipFill>
        <a:blip xmlns:r="http://schemas.openxmlformats.org/officeDocument/2006/relationships" r:embed="rId1"/>
        <a:stretch>
          <a:fillRect/>
        </a:stretch>
      </xdr:blipFill>
      <xdr:spPr>
        <a:xfrm>
          <a:off x="161925" y="39145845"/>
          <a:ext cx="7661529" cy="1118235"/>
        </a:xfrm>
        <a:prstGeom prst="rect">
          <a:avLst/>
        </a:prstGeom>
      </xdr:spPr>
    </xdr:pic>
    <xdr:clientData/>
  </xdr:twoCellAnchor>
  <xdr:twoCellAnchor editAs="oneCell">
    <xdr:from>
      <xdr:col>3</xdr:col>
      <xdr:colOff>54961</xdr:colOff>
      <xdr:row>1</xdr:row>
      <xdr:rowOff>0</xdr:rowOff>
    </xdr:from>
    <xdr:to>
      <xdr:col>3</xdr:col>
      <xdr:colOff>2416768</xdr:colOff>
      <xdr:row>6</xdr:row>
      <xdr:rowOff>20955</xdr:rowOff>
    </xdr:to>
    <xdr:pic>
      <xdr:nvPicPr>
        <xdr:cNvPr id="4" name="Picture 3" descr="A blue and red text on a black background&#10;&#10;Description automatically generated">
          <a:extLst>
            <a:ext uri="{FF2B5EF4-FFF2-40B4-BE49-F238E27FC236}">
              <a16:creationId xmlns:a16="http://schemas.microsoft.com/office/drawing/2014/main" id="{F42A9BC5-A246-45FC-ADD0-A73EAB6C6445}"/>
            </a:ext>
          </a:extLst>
        </xdr:cNvPr>
        <xdr:cNvPicPr>
          <a:picLocks noChangeAspect="1"/>
        </xdr:cNvPicPr>
      </xdr:nvPicPr>
      <xdr:blipFill rotWithShape="1">
        <a:blip xmlns:r="http://schemas.openxmlformats.org/officeDocument/2006/relationships" r:embed="rId2"/>
        <a:srcRect l="9305" t="12397" r="8556" b="23141"/>
        <a:stretch/>
      </xdr:blipFill>
      <xdr:spPr bwMode="auto">
        <a:xfrm>
          <a:off x="2912461" y="171450"/>
          <a:ext cx="2361807" cy="1192530"/>
        </a:xfrm>
        <a:prstGeom prst="rect">
          <a:avLst/>
        </a:prstGeom>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isteriodeculturado-my.sharepoint.com/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GEF"/>
      <sheetName val="Ejecucion mensual"/>
      <sheetName val="EJECUCION"/>
      <sheetName val="PRESUPUESTO"/>
      <sheetName val="Hoja3"/>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7" tint="0.79998168889431442"/>
  </sheetPr>
  <dimension ref="A1:R101"/>
  <sheetViews>
    <sheetView showGridLines="0" tabSelected="1" topLeftCell="A62" zoomScale="175" zoomScaleNormal="175" workbookViewId="0">
      <selection activeCell="A87" sqref="A87:J87"/>
    </sheetView>
  </sheetViews>
  <sheetFormatPr baseColWidth="10" defaultColWidth="13.33203125" defaultRowHeight="12.75" x14ac:dyDescent="0.2"/>
  <cols>
    <col min="1" max="1" width="50.1640625" style="1" customWidth="1"/>
    <col min="2" max="2" width="12" style="1" customWidth="1"/>
    <col min="3" max="3" width="13.1640625" style="1" customWidth="1"/>
    <col min="4" max="4" width="9.83203125" style="1" customWidth="1"/>
    <col min="5" max="5" width="9.6640625" style="1" customWidth="1"/>
    <col min="6" max="6" width="9.83203125" style="1" customWidth="1"/>
    <col min="7" max="7" width="11.5" style="1" customWidth="1"/>
    <col min="8" max="8" width="10.83203125" style="1" customWidth="1"/>
    <col min="9" max="9" width="10.33203125" style="1" customWidth="1"/>
    <col min="10" max="10" width="10.5" style="1" customWidth="1"/>
    <col min="11" max="11" width="11.1640625" style="1" customWidth="1"/>
    <col min="12" max="12" width="10.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44.45" customHeight="1" x14ac:dyDescent="0.2">
      <c r="A1" s="36"/>
      <c r="B1" s="36"/>
      <c r="C1" s="36"/>
      <c r="D1" s="36"/>
      <c r="E1" s="36"/>
      <c r="F1" s="36"/>
      <c r="G1" s="36"/>
      <c r="H1" s="36"/>
      <c r="I1" s="36"/>
      <c r="J1" s="36"/>
      <c r="K1" s="36"/>
      <c r="L1" s="36"/>
      <c r="M1" s="36"/>
      <c r="N1" s="36"/>
      <c r="O1" s="36"/>
      <c r="P1" s="52"/>
    </row>
    <row r="2" spans="1:17" ht="19.899999999999999" customHeight="1" x14ac:dyDescent="0.2">
      <c r="A2" s="36"/>
      <c r="B2" s="36"/>
      <c r="C2" s="36"/>
      <c r="D2" s="36"/>
      <c r="E2" s="36"/>
      <c r="F2" s="36"/>
      <c r="G2" s="36"/>
      <c r="H2" s="36"/>
      <c r="I2" s="36"/>
      <c r="J2" s="36"/>
      <c r="K2" s="36"/>
      <c r="L2" s="36"/>
      <c r="M2" s="36"/>
      <c r="N2" s="36"/>
      <c r="O2" s="36"/>
      <c r="P2" s="36"/>
    </row>
    <row r="3" spans="1:17" ht="18.600000000000001" customHeight="1" x14ac:dyDescent="0.2">
      <c r="A3" s="64" t="s">
        <v>0</v>
      </c>
      <c r="B3" s="65"/>
      <c r="C3" s="65"/>
      <c r="D3" s="65"/>
      <c r="E3" s="65"/>
      <c r="F3" s="65"/>
      <c r="G3" s="65"/>
      <c r="H3" s="65"/>
      <c r="I3" s="65"/>
      <c r="J3" s="65"/>
      <c r="K3" s="65"/>
      <c r="L3" s="65"/>
      <c r="M3" s="65"/>
      <c r="N3" s="65"/>
      <c r="O3" s="65"/>
      <c r="P3" s="65"/>
    </row>
    <row r="4" spans="1:17" ht="13.15" customHeight="1" x14ac:dyDescent="0.2">
      <c r="A4" s="66" t="s">
        <v>107</v>
      </c>
      <c r="B4" s="67"/>
      <c r="C4" s="67"/>
      <c r="D4" s="67"/>
      <c r="E4" s="67"/>
      <c r="F4" s="67"/>
      <c r="G4" s="67"/>
      <c r="H4" s="67"/>
      <c r="I4" s="67"/>
      <c r="J4" s="67"/>
      <c r="K4" s="67"/>
      <c r="L4" s="67"/>
      <c r="M4" s="67"/>
      <c r="N4" s="67"/>
      <c r="O4" s="67"/>
      <c r="P4" s="67"/>
    </row>
    <row r="5" spans="1:17" ht="15.75" customHeight="1" x14ac:dyDescent="0.2">
      <c r="A5" s="64" t="s">
        <v>1</v>
      </c>
      <c r="B5" s="65"/>
      <c r="C5" s="65"/>
      <c r="D5" s="65"/>
      <c r="E5" s="65"/>
      <c r="F5" s="65"/>
      <c r="G5" s="65"/>
      <c r="H5" s="65"/>
      <c r="I5" s="65"/>
      <c r="J5" s="65"/>
      <c r="K5" s="65"/>
      <c r="L5" s="65"/>
      <c r="M5" s="65"/>
      <c r="N5" s="65"/>
      <c r="O5" s="65"/>
      <c r="P5" s="65"/>
    </row>
    <row r="6" spans="1:17" ht="15.75" customHeight="1" x14ac:dyDescent="0.2">
      <c r="A6" s="68" t="s">
        <v>112</v>
      </c>
      <c r="B6" s="68"/>
      <c r="C6" s="68"/>
      <c r="D6" s="68"/>
      <c r="E6" s="68"/>
      <c r="F6" s="68"/>
      <c r="G6" s="68"/>
      <c r="H6" s="68"/>
      <c r="I6" s="68"/>
      <c r="J6" s="68"/>
      <c r="K6" s="68"/>
      <c r="L6" s="68"/>
      <c r="M6" s="68"/>
      <c r="N6" s="68"/>
      <c r="O6" s="68"/>
      <c r="P6" s="68"/>
    </row>
    <row r="7" spans="1:17" ht="15.75" x14ac:dyDescent="0.2">
      <c r="A7" s="64" t="s">
        <v>95</v>
      </c>
      <c r="B7" s="65"/>
      <c r="C7" s="65"/>
      <c r="D7" s="65"/>
      <c r="E7" s="65"/>
      <c r="F7" s="65"/>
      <c r="G7" s="65"/>
      <c r="H7" s="65"/>
      <c r="I7" s="65"/>
      <c r="J7" s="65"/>
      <c r="K7" s="65"/>
      <c r="L7" s="65"/>
      <c r="M7" s="65"/>
      <c r="N7" s="65"/>
      <c r="O7" s="65"/>
      <c r="P7" s="65"/>
    </row>
    <row r="8" spans="1:17" ht="25.5" customHeight="1" x14ac:dyDescent="0.2">
      <c r="A8" s="57" t="s">
        <v>2</v>
      </c>
      <c r="B8" s="58" t="s">
        <v>3</v>
      </c>
      <c r="C8" s="58" t="s">
        <v>4</v>
      </c>
      <c r="D8" s="60" t="s">
        <v>5</v>
      </c>
      <c r="E8" s="61"/>
      <c r="F8" s="61"/>
      <c r="G8" s="61"/>
      <c r="H8" s="61"/>
      <c r="I8" s="61"/>
      <c r="J8" s="61"/>
      <c r="K8" s="61"/>
      <c r="L8" s="61"/>
      <c r="M8" s="61"/>
      <c r="N8" s="61"/>
      <c r="O8" s="61"/>
      <c r="P8" s="62"/>
    </row>
    <row r="9" spans="1:17" x14ac:dyDescent="0.2">
      <c r="A9" s="57"/>
      <c r="B9" s="59"/>
      <c r="C9" s="59"/>
      <c r="D9" s="2" t="s">
        <v>6</v>
      </c>
      <c r="E9" s="2" t="s">
        <v>7</v>
      </c>
      <c r="F9" s="2" t="s">
        <v>8</v>
      </c>
      <c r="G9" s="2" t="s">
        <v>9</v>
      </c>
      <c r="H9" s="3" t="s">
        <v>10</v>
      </c>
      <c r="I9" s="2" t="s">
        <v>11</v>
      </c>
      <c r="J9" s="3" t="s">
        <v>12</v>
      </c>
      <c r="K9" s="2" t="s">
        <v>13</v>
      </c>
      <c r="L9" s="2" t="s">
        <v>14</v>
      </c>
      <c r="M9" s="2" t="s">
        <v>15</v>
      </c>
      <c r="N9" s="2" t="s">
        <v>16</v>
      </c>
      <c r="O9" s="3" t="s">
        <v>17</v>
      </c>
      <c r="P9" s="2" t="s">
        <v>18</v>
      </c>
    </row>
    <row r="10" spans="1:17" x14ac:dyDescent="0.2">
      <c r="A10" s="4" t="s">
        <v>19</v>
      </c>
      <c r="B10" s="25"/>
      <c r="C10" s="25"/>
      <c r="D10" s="25"/>
      <c r="E10" s="25"/>
      <c r="F10" s="25"/>
      <c r="G10" s="25"/>
      <c r="H10" s="25"/>
      <c r="I10" s="25"/>
      <c r="J10" s="25"/>
      <c r="K10" s="25"/>
      <c r="L10" s="25"/>
      <c r="M10" s="25"/>
      <c r="N10" s="25"/>
      <c r="O10" s="25"/>
      <c r="P10" s="25"/>
    </row>
    <row r="11" spans="1:17" x14ac:dyDescent="0.2">
      <c r="A11" s="5" t="s">
        <v>20</v>
      </c>
      <c r="B11" s="27">
        <f t="shared" ref="B11:C11" si="0">B12+B13+B16+B14+B15</f>
        <v>1048367836</v>
      </c>
      <c r="C11" s="27">
        <f t="shared" si="0"/>
        <v>1054644675</v>
      </c>
      <c r="D11" s="27">
        <f t="shared" ref="D11:N11" si="1">D12+D13+D16+D14+D15</f>
        <v>66701214.709999993</v>
      </c>
      <c r="E11" s="27">
        <f t="shared" si="1"/>
        <v>70385514.75</v>
      </c>
      <c r="F11" s="27">
        <f t="shared" si="1"/>
        <v>74623818.069999993</v>
      </c>
      <c r="G11" s="27">
        <f t="shared" si="1"/>
        <v>72237343.170000002</v>
      </c>
      <c r="H11" s="27">
        <f t="shared" si="1"/>
        <v>122486227.21000001</v>
      </c>
      <c r="I11" s="27">
        <f t="shared" si="1"/>
        <v>69500605.800000012</v>
      </c>
      <c r="J11" s="27">
        <f t="shared" si="1"/>
        <v>0</v>
      </c>
      <c r="K11" s="27">
        <f t="shared" si="1"/>
        <v>0</v>
      </c>
      <c r="L11" s="27">
        <f t="shared" si="1"/>
        <v>0</v>
      </c>
      <c r="M11" s="27">
        <f t="shared" si="1"/>
        <v>0</v>
      </c>
      <c r="N11" s="27">
        <f t="shared" si="1"/>
        <v>0</v>
      </c>
      <c r="O11" s="27">
        <f t="shared" ref="O11" si="2">O12+O13+O16+O14+O15</f>
        <v>0</v>
      </c>
      <c r="P11" s="27">
        <f>P12+P13+P16+P14+P15</f>
        <v>475934723.70999992</v>
      </c>
    </row>
    <row r="12" spans="1:17" x14ac:dyDescent="0.2">
      <c r="A12" s="7" t="s">
        <v>21</v>
      </c>
      <c r="B12" s="29">
        <v>748863590</v>
      </c>
      <c r="C12" s="29">
        <v>771014097</v>
      </c>
      <c r="D12" s="29">
        <v>55734068.159999996</v>
      </c>
      <c r="E12" s="29">
        <v>59140234.689999998</v>
      </c>
      <c r="F12" s="29">
        <v>63070183.949999996</v>
      </c>
      <c r="G12" s="29">
        <v>60660528.030000001</v>
      </c>
      <c r="H12" s="29">
        <v>58971107.469999999</v>
      </c>
      <c r="I12" s="29">
        <v>57905259.760000005</v>
      </c>
      <c r="J12" s="29">
        <v>0</v>
      </c>
      <c r="K12" s="29">
        <v>0</v>
      </c>
      <c r="L12" s="29">
        <v>0</v>
      </c>
      <c r="M12" s="29">
        <v>0</v>
      </c>
      <c r="N12" s="29">
        <v>0</v>
      </c>
      <c r="O12" s="29">
        <v>0</v>
      </c>
      <c r="P12" s="29">
        <f>D12+E12+F12+G12+H12+I12+J12+K12+L12+M12+N12+O12</f>
        <v>355481382.05999994</v>
      </c>
    </row>
    <row r="13" spans="1:17" x14ac:dyDescent="0.2">
      <c r="A13" s="7" t="s">
        <v>22</v>
      </c>
      <c r="B13" s="29">
        <v>156142090</v>
      </c>
      <c r="C13" s="29">
        <v>160892090</v>
      </c>
      <c r="D13" s="29">
        <v>2549000</v>
      </c>
      <c r="E13" s="29">
        <v>2693600.67</v>
      </c>
      <c r="F13" s="29">
        <v>2736361</v>
      </c>
      <c r="G13" s="29">
        <v>2763800</v>
      </c>
      <c r="H13" s="29">
        <v>54634740.029999994</v>
      </c>
      <c r="I13" s="29">
        <v>2739374</v>
      </c>
      <c r="J13" s="29">
        <v>0</v>
      </c>
      <c r="K13" s="29">
        <v>0</v>
      </c>
      <c r="L13" s="29">
        <v>0</v>
      </c>
      <c r="M13" s="29">
        <v>0</v>
      </c>
      <c r="N13" s="29">
        <v>0</v>
      </c>
      <c r="O13" s="29">
        <v>0</v>
      </c>
      <c r="P13" s="29">
        <f t="shared" ref="P13:P36" si="3">D13+E13+F13+G13+H13+I13+J13+K13+L13+M13+N13+O13</f>
        <v>68116875.699999988</v>
      </c>
    </row>
    <row r="14" spans="1:17" x14ac:dyDescent="0.2">
      <c r="A14" s="9" t="s">
        <v>23</v>
      </c>
      <c r="B14" s="29">
        <v>0</v>
      </c>
      <c r="C14" s="29">
        <v>0</v>
      </c>
      <c r="D14" s="29">
        <v>0</v>
      </c>
      <c r="E14" s="29">
        <v>0</v>
      </c>
      <c r="F14" s="29">
        <v>0</v>
      </c>
      <c r="G14" s="29">
        <v>0</v>
      </c>
      <c r="H14" s="29">
        <v>0</v>
      </c>
      <c r="I14" s="29">
        <v>0</v>
      </c>
      <c r="J14" s="29">
        <v>0</v>
      </c>
      <c r="K14" s="29">
        <v>0</v>
      </c>
      <c r="L14" s="29">
        <v>0</v>
      </c>
      <c r="M14" s="29">
        <v>0</v>
      </c>
      <c r="N14" s="29">
        <v>0</v>
      </c>
      <c r="O14" s="29">
        <v>0</v>
      </c>
      <c r="P14" s="29">
        <f t="shared" si="3"/>
        <v>0</v>
      </c>
      <c r="Q14" s="10"/>
    </row>
    <row r="15" spans="1:17" x14ac:dyDescent="0.2">
      <c r="A15" s="9" t="s">
        <v>24</v>
      </c>
      <c r="B15" s="29">
        <v>46841071</v>
      </c>
      <c r="C15" s="29">
        <v>17300358</v>
      </c>
      <c r="D15" s="29">
        <v>0</v>
      </c>
      <c r="E15" s="29">
        <v>0</v>
      </c>
      <c r="F15" s="29">
        <v>0</v>
      </c>
      <c r="G15" s="29">
        <v>0</v>
      </c>
      <c r="H15" s="29">
        <v>0</v>
      </c>
      <c r="I15" s="29">
        <v>0</v>
      </c>
      <c r="J15" s="29">
        <v>0</v>
      </c>
      <c r="K15" s="29">
        <v>0</v>
      </c>
      <c r="L15" s="29">
        <v>0</v>
      </c>
      <c r="M15" s="29">
        <v>0</v>
      </c>
      <c r="N15" s="29">
        <v>0</v>
      </c>
      <c r="O15" s="29">
        <v>0</v>
      </c>
      <c r="P15" s="29">
        <f t="shared" si="3"/>
        <v>0</v>
      </c>
    </row>
    <row r="16" spans="1:17" x14ac:dyDescent="0.2">
      <c r="A16" s="9" t="s">
        <v>25</v>
      </c>
      <c r="B16" s="29">
        <v>96521085</v>
      </c>
      <c r="C16" s="29">
        <v>105438130</v>
      </c>
      <c r="D16" s="29">
        <v>8418146.5499999989</v>
      </c>
      <c r="E16" s="29">
        <v>8551679.3900000006</v>
      </c>
      <c r="F16" s="29">
        <v>8817273.120000001</v>
      </c>
      <c r="G16" s="29">
        <v>8813015.1400000006</v>
      </c>
      <c r="H16" s="29">
        <v>8880379.7100000009</v>
      </c>
      <c r="I16" s="29">
        <v>8855972.0400000028</v>
      </c>
      <c r="J16" s="29">
        <v>0</v>
      </c>
      <c r="K16" s="29">
        <v>0</v>
      </c>
      <c r="L16" s="29">
        <v>0</v>
      </c>
      <c r="M16" s="29">
        <v>0</v>
      </c>
      <c r="N16" s="29">
        <v>0</v>
      </c>
      <c r="O16" s="29">
        <v>0</v>
      </c>
      <c r="P16" s="29">
        <f t="shared" si="3"/>
        <v>52336465.950000003</v>
      </c>
    </row>
    <row r="17" spans="1:16" x14ac:dyDescent="0.2">
      <c r="A17" s="5" t="s">
        <v>26</v>
      </c>
      <c r="B17" s="27">
        <f t="shared" ref="B17:C17" si="4">B18+B19+B20+B21+B22+B23+B24+B25+B26</f>
        <v>432902880</v>
      </c>
      <c r="C17" s="27">
        <f t="shared" si="4"/>
        <v>387330578.96000004</v>
      </c>
      <c r="D17" s="27">
        <f t="shared" ref="D17:N17" si="5">D18+D19+D20+D21+D22+D23+D24+D25+D26</f>
        <v>10124558.140000001</v>
      </c>
      <c r="E17" s="27">
        <f t="shared" si="5"/>
        <v>10014594.459999999</v>
      </c>
      <c r="F17" s="27">
        <f t="shared" si="5"/>
        <v>11430317.23</v>
      </c>
      <c r="G17" s="27">
        <f t="shared" si="5"/>
        <v>17037311.140000001</v>
      </c>
      <c r="H17" s="27">
        <f t="shared" si="5"/>
        <v>13295882.380000001</v>
      </c>
      <c r="I17" s="27">
        <f t="shared" si="5"/>
        <v>27355358.43</v>
      </c>
      <c r="J17" s="27">
        <f t="shared" si="5"/>
        <v>0</v>
      </c>
      <c r="K17" s="27">
        <f t="shared" si="5"/>
        <v>0</v>
      </c>
      <c r="L17" s="27">
        <f t="shared" si="5"/>
        <v>0</v>
      </c>
      <c r="M17" s="27">
        <f t="shared" si="5"/>
        <v>0</v>
      </c>
      <c r="N17" s="27">
        <f t="shared" si="5"/>
        <v>0</v>
      </c>
      <c r="O17" s="27">
        <f t="shared" ref="O17:P17" si="6">O18+O19+O20+O21+O22+O23+O24+O25+O26</f>
        <v>0</v>
      </c>
      <c r="P17" s="27">
        <f t="shared" si="6"/>
        <v>89258021.780000001</v>
      </c>
    </row>
    <row r="18" spans="1:16" x14ac:dyDescent="0.2">
      <c r="A18" s="7" t="s">
        <v>27</v>
      </c>
      <c r="B18" s="29">
        <v>122490444</v>
      </c>
      <c r="C18" s="29">
        <v>116490444</v>
      </c>
      <c r="D18" s="29">
        <v>7494450.1600000001</v>
      </c>
      <c r="E18" s="29">
        <v>6509511.46</v>
      </c>
      <c r="F18" s="29">
        <v>6726201.29</v>
      </c>
      <c r="G18" s="29">
        <v>7531155.6099999994</v>
      </c>
      <c r="H18" s="29">
        <v>8709599.0800000001</v>
      </c>
      <c r="I18" s="29">
        <v>7965244.4699999997</v>
      </c>
      <c r="J18" s="29">
        <v>0</v>
      </c>
      <c r="K18" s="29">
        <v>0</v>
      </c>
      <c r="L18" s="29">
        <v>0</v>
      </c>
      <c r="M18" s="29">
        <v>0</v>
      </c>
      <c r="N18" s="29">
        <v>0</v>
      </c>
      <c r="O18" s="29">
        <v>0</v>
      </c>
      <c r="P18" s="29">
        <f t="shared" si="3"/>
        <v>44936162.07</v>
      </c>
    </row>
    <row r="19" spans="1:16" x14ac:dyDescent="0.2">
      <c r="A19" s="9" t="s">
        <v>28</v>
      </c>
      <c r="B19" s="29">
        <v>23300000</v>
      </c>
      <c r="C19" s="29">
        <v>24910205</v>
      </c>
      <c r="D19" s="29">
        <v>0</v>
      </c>
      <c r="E19" s="29">
        <v>185138.04</v>
      </c>
      <c r="F19" s="29">
        <v>6127</v>
      </c>
      <c r="G19" s="29">
        <v>1574317.56</v>
      </c>
      <c r="H19" s="29">
        <v>249999.99</v>
      </c>
      <c r="I19" s="29">
        <v>481377</v>
      </c>
      <c r="J19" s="29">
        <v>0</v>
      </c>
      <c r="K19" s="29">
        <v>0</v>
      </c>
      <c r="L19" s="29">
        <v>0</v>
      </c>
      <c r="M19" s="29">
        <v>0</v>
      </c>
      <c r="N19" s="29">
        <v>0</v>
      </c>
      <c r="O19" s="29">
        <v>0</v>
      </c>
      <c r="P19" s="29">
        <f t="shared" si="3"/>
        <v>2496959.59</v>
      </c>
    </row>
    <row r="20" spans="1:16" x14ac:dyDescent="0.2">
      <c r="A20" s="7" t="s">
        <v>29</v>
      </c>
      <c r="B20" s="29">
        <v>13000000</v>
      </c>
      <c r="C20" s="29">
        <v>8010500</v>
      </c>
      <c r="D20" s="29">
        <v>0</v>
      </c>
      <c r="E20" s="29">
        <v>73685</v>
      </c>
      <c r="F20" s="29">
        <v>212455</v>
      </c>
      <c r="G20" s="29">
        <v>2143492</v>
      </c>
      <c r="H20" s="29">
        <v>532266.97</v>
      </c>
      <c r="I20" s="29">
        <v>426865</v>
      </c>
      <c r="J20" s="29">
        <v>0</v>
      </c>
      <c r="K20" s="29">
        <v>0</v>
      </c>
      <c r="L20" s="29">
        <v>0</v>
      </c>
      <c r="M20" s="29">
        <v>0</v>
      </c>
      <c r="N20" s="29">
        <v>0</v>
      </c>
      <c r="O20" s="29">
        <v>0</v>
      </c>
      <c r="P20" s="29">
        <f t="shared" si="3"/>
        <v>3388763.9699999997</v>
      </c>
    </row>
    <row r="21" spans="1:16" x14ac:dyDescent="0.2">
      <c r="A21" s="7" t="s">
        <v>30</v>
      </c>
      <c r="B21" s="29">
        <v>6150000</v>
      </c>
      <c r="C21" s="29">
        <v>6073082</v>
      </c>
      <c r="D21" s="29">
        <v>0</v>
      </c>
      <c r="E21" s="29"/>
      <c r="F21" s="29"/>
      <c r="G21" s="29">
        <v>458735.49</v>
      </c>
      <c r="H21" s="29">
        <v>0</v>
      </c>
      <c r="I21" s="29">
        <v>679146.35</v>
      </c>
      <c r="J21" s="29">
        <v>0</v>
      </c>
      <c r="K21" s="29">
        <v>0</v>
      </c>
      <c r="L21" s="29">
        <v>0</v>
      </c>
      <c r="M21" s="29">
        <v>0</v>
      </c>
      <c r="N21" s="29">
        <v>0</v>
      </c>
      <c r="O21" s="29">
        <v>0</v>
      </c>
      <c r="P21" s="29">
        <f t="shared" si="3"/>
        <v>1137881.8399999999</v>
      </c>
    </row>
    <row r="22" spans="1:16" x14ac:dyDescent="0.2">
      <c r="A22" s="7" t="s">
        <v>31</v>
      </c>
      <c r="B22" s="29">
        <v>12310000</v>
      </c>
      <c r="C22" s="29">
        <v>21629080</v>
      </c>
      <c r="D22" s="29">
        <v>0</v>
      </c>
      <c r="E22" s="29">
        <v>425972.33</v>
      </c>
      <c r="F22" s="29">
        <v>0</v>
      </c>
      <c r="G22" s="29">
        <v>677431.40999999992</v>
      </c>
      <c r="H22" s="29">
        <v>814958.73</v>
      </c>
      <c r="I22" s="29">
        <v>1833899.5</v>
      </c>
      <c r="J22" s="29">
        <v>0</v>
      </c>
      <c r="K22" s="29">
        <v>0</v>
      </c>
      <c r="L22" s="29">
        <v>0</v>
      </c>
      <c r="M22" s="29">
        <v>0</v>
      </c>
      <c r="N22" s="29">
        <v>0</v>
      </c>
      <c r="O22" s="29">
        <v>0</v>
      </c>
      <c r="P22" s="29">
        <f t="shared" si="3"/>
        <v>3752261.9699999997</v>
      </c>
    </row>
    <row r="23" spans="1:16" x14ac:dyDescent="0.2">
      <c r="A23" s="7" t="s">
        <v>32</v>
      </c>
      <c r="B23" s="29">
        <v>20305727</v>
      </c>
      <c r="C23" s="29">
        <v>19238932.960000001</v>
      </c>
      <c r="D23" s="29">
        <v>911119.38</v>
      </c>
      <c r="E23" s="29">
        <v>137767.51999999999</v>
      </c>
      <c r="F23" s="29">
        <v>1848146.03</v>
      </c>
      <c r="G23" s="29">
        <v>930725.47</v>
      </c>
      <c r="H23" s="29">
        <v>900168.03</v>
      </c>
      <c r="I23" s="29">
        <v>983506.05</v>
      </c>
      <c r="J23" s="29">
        <v>0</v>
      </c>
      <c r="K23" s="29">
        <v>0</v>
      </c>
      <c r="L23" s="29">
        <v>0</v>
      </c>
      <c r="M23" s="29">
        <v>0</v>
      </c>
      <c r="N23" s="29">
        <v>0</v>
      </c>
      <c r="O23" s="29">
        <v>0</v>
      </c>
      <c r="P23" s="29">
        <f t="shared" si="3"/>
        <v>5711432.4799999995</v>
      </c>
    </row>
    <row r="24" spans="1:16" ht="16.149999999999999" customHeight="1" x14ac:dyDescent="0.2">
      <c r="A24" s="9" t="s">
        <v>33</v>
      </c>
      <c r="B24" s="29">
        <v>56320000</v>
      </c>
      <c r="C24" s="29">
        <v>49306019</v>
      </c>
      <c r="D24" s="29">
        <v>0</v>
      </c>
      <c r="E24" s="29">
        <v>247825.35</v>
      </c>
      <c r="F24" s="29">
        <v>393636.31000000006</v>
      </c>
      <c r="G24" s="29">
        <v>23836</v>
      </c>
      <c r="H24" s="29">
        <v>133324.69</v>
      </c>
      <c r="I24" s="29">
        <v>1340854.1499999999</v>
      </c>
      <c r="J24" s="29">
        <v>0</v>
      </c>
      <c r="K24" s="29">
        <v>0</v>
      </c>
      <c r="L24" s="29">
        <v>0</v>
      </c>
      <c r="M24" s="29">
        <v>0</v>
      </c>
      <c r="N24" s="29">
        <v>0</v>
      </c>
      <c r="O24" s="29">
        <v>0</v>
      </c>
      <c r="P24" s="29">
        <f t="shared" si="3"/>
        <v>2139476.5</v>
      </c>
    </row>
    <row r="25" spans="1:16" x14ac:dyDescent="0.2">
      <c r="A25" s="9" t="s">
        <v>34</v>
      </c>
      <c r="B25" s="29">
        <v>114226709</v>
      </c>
      <c r="C25" s="29">
        <v>97296971</v>
      </c>
      <c r="D25" s="29">
        <v>0</v>
      </c>
      <c r="E25" s="29">
        <v>287913.68</v>
      </c>
      <c r="F25" s="29">
        <v>336435</v>
      </c>
      <c r="G25" s="29">
        <v>200994.4</v>
      </c>
      <c r="H25" s="29">
        <v>1473829.8900000001</v>
      </c>
      <c r="I25" s="29">
        <v>9417989.1099999994</v>
      </c>
      <c r="J25" s="29">
        <v>0</v>
      </c>
      <c r="K25" s="29">
        <v>0</v>
      </c>
      <c r="L25" s="29">
        <v>0</v>
      </c>
      <c r="M25" s="29">
        <v>0</v>
      </c>
      <c r="N25" s="29">
        <v>0</v>
      </c>
      <c r="O25" s="29">
        <v>0</v>
      </c>
      <c r="P25" s="29">
        <f t="shared" si="3"/>
        <v>11717162.08</v>
      </c>
    </row>
    <row r="26" spans="1:16" x14ac:dyDescent="0.2">
      <c r="A26" s="9" t="s">
        <v>35</v>
      </c>
      <c r="B26" s="29">
        <v>64800000</v>
      </c>
      <c r="C26" s="29">
        <v>44375345</v>
      </c>
      <c r="D26" s="29">
        <v>1718988.6</v>
      </c>
      <c r="E26" s="29">
        <v>2146781.0799999996</v>
      </c>
      <c r="F26" s="29">
        <v>1907316.6</v>
      </c>
      <c r="G26" s="29">
        <v>3496623.2</v>
      </c>
      <c r="H26" s="29">
        <v>481735</v>
      </c>
      <c r="I26" s="29">
        <v>4226476.8</v>
      </c>
      <c r="J26" s="29">
        <v>0</v>
      </c>
      <c r="K26" s="29">
        <v>0</v>
      </c>
      <c r="L26" s="29">
        <v>0</v>
      </c>
      <c r="M26" s="29">
        <v>0</v>
      </c>
      <c r="N26" s="29">
        <v>0</v>
      </c>
      <c r="O26" s="29">
        <v>0</v>
      </c>
      <c r="P26" s="29">
        <f t="shared" si="3"/>
        <v>13977921.280000001</v>
      </c>
    </row>
    <row r="27" spans="1:16" x14ac:dyDescent="0.2">
      <c r="A27" s="5" t="s">
        <v>36</v>
      </c>
      <c r="B27" s="27">
        <f t="shared" ref="B27:C27" si="7">B36+B34+B33+B32+B31+B30+B29+B28+B35</f>
        <v>51537600</v>
      </c>
      <c r="C27" s="27">
        <f t="shared" si="7"/>
        <v>43383097</v>
      </c>
      <c r="D27" s="27">
        <f t="shared" ref="D27:N27" si="8">D36+D34+D33+D32+D31+D30+D29+D28+D35</f>
        <v>949000</v>
      </c>
      <c r="E27" s="27">
        <f t="shared" si="8"/>
        <v>976679.1</v>
      </c>
      <c r="F27" s="27">
        <f t="shared" si="8"/>
        <v>1197717.26</v>
      </c>
      <c r="G27" s="27">
        <f t="shared" si="8"/>
        <v>1303619.3700000001</v>
      </c>
      <c r="H27" s="27">
        <f t="shared" si="8"/>
        <v>2075804.86</v>
      </c>
      <c r="I27" s="27">
        <f t="shared" si="8"/>
        <v>2924949.8699999996</v>
      </c>
      <c r="J27" s="27">
        <f t="shared" si="8"/>
        <v>0</v>
      </c>
      <c r="K27" s="27">
        <f t="shared" si="8"/>
        <v>0</v>
      </c>
      <c r="L27" s="27">
        <f t="shared" si="8"/>
        <v>0</v>
      </c>
      <c r="M27" s="27">
        <f t="shared" si="8"/>
        <v>0</v>
      </c>
      <c r="N27" s="27">
        <f t="shared" si="8"/>
        <v>0</v>
      </c>
      <c r="O27" s="27">
        <f t="shared" ref="O27:P27" si="9">O36+O34+O33+O32+O31+O30+O29+O28+O35</f>
        <v>0</v>
      </c>
      <c r="P27" s="27">
        <f t="shared" si="9"/>
        <v>9427770.4600000009</v>
      </c>
    </row>
    <row r="28" spans="1:16" ht="10.9" customHeight="1" x14ac:dyDescent="0.2">
      <c r="A28" s="30" t="s">
        <v>37</v>
      </c>
      <c r="B28" s="29">
        <v>2010000</v>
      </c>
      <c r="C28" s="29">
        <v>2145407</v>
      </c>
      <c r="D28" s="29">
        <v>0</v>
      </c>
      <c r="E28" s="29">
        <v>71079.100000000006</v>
      </c>
      <c r="F28" s="29">
        <v>30975</v>
      </c>
      <c r="G28" s="29">
        <v>418919.02</v>
      </c>
      <c r="H28" s="29">
        <v>74528.800000000003</v>
      </c>
      <c r="I28" s="29">
        <v>140420</v>
      </c>
      <c r="J28" s="29">
        <v>0</v>
      </c>
      <c r="K28" s="29">
        <v>0</v>
      </c>
      <c r="L28" s="29">
        <v>0</v>
      </c>
      <c r="M28" s="29">
        <v>0</v>
      </c>
      <c r="N28" s="29">
        <v>0</v>
      </c>
      <c r="O28" s="29">
        <v>0</v>
      </c>
      <c r="P28" s="29">
        <f t="shared" si="3"/>
        <v>735921.92</v>
      </c>
    </row>
    <row r="29" spans="1:16" ht="10.9" customHeight="1" x14ac:dyDescent="0.2">
      <c r="A29" s="28" t="s">
        <v>38</v>
      </c>
      <c r="B29" s="29">
        <v>1400000</v>
      </c>
      <c r="C29" s="29">
        <v>1180000</v>
      </c>
      <c r="D29" s="29">
        <v>0</v>
      </c>
      <c r="E29" s="29"/>
      <c r="F29" s="29">
        <v>0</v>
      </c>
      <c r="G29" s="29">
        <v>248083.20000000001</v>
      </c>
      <c r="H29" s="29">
        <v>0</v>
      </c>
      <c r="I29" s="29">
        <v>248390</v>
      </c>
      <c r="J29" s="29">
        <v>0</v>
      </c>
      <c r="K29" s="29">
        <v>0</v>
      </c>
      <c r="L29" s="29">
        <v>0</v>
      </c>
      <c r="M29" s="29">
        <v>0</v>
      </c>
      <c r="N29" s="29">
        <v>0</v>
      </c>
      <c r="O29" s="29">
        <v>0</v>
      </c>
      <c r="P29" s="29">
        <f t="shared" si="3"/>
        <v>496473.2</v>
      </c>
    </row>
    <row r="30" spans="1:16" ht="10.9" customHeight="1" x14ac:dyDescent="0.2">
      <c r="A30" s="30" t="s">
        <v>39</v>
      </c>
      <c r="B30" s="29">
        <v>3620000</v>
      </c>
      <c r="C30" s="29">
        <v>920000</v>
      </c>
      <c r="D30" s="29">
        <v>0</v>
      </c>
      <c r="E30" s="29">
        <v>0</v>
      </c>
      <c r="F30" s="29">
        <v>0</v>
      </c>
      <c r="G30" s="29">
        <v>0</v>
      </c>
      <c r="H30" s="29">
        <v>227541.4</v>
      </c>
      <c r="I30" s="29">
        <v>98976.04</v>
      </c>
      <c r="J30" s="29">
        <v>0</v>
      </c>
      <c r="K30" s="29">
        <v>0</v>
      </c>
      <c r="L30" s="29">
        <v>0</v>
      </c>
      <c r="M30" s="29">
        <v>0</v>
      </c>
      <c r="N30" s="29">
        <v>0</v>
      </c>
      <c r="O30" s="29">
        <v>0</v>
      </c>
      <c r="P30" s="29">
        <f t="shared" si="3"/>
        <v>326517.44</v>
      </c>
    </row>
    <row r="31" spans="1:16" ht="10.9" customHeight="1" x14ac:dyDescent="0.2">
      <c r="A31" s="28" t="s">
        <v>40</v>
      </c>
      <c r="B31" s="29">
        <v>100000</v>
      </c>
      <c r="C31" s="29">
        <v>100000</v>
      </c>
      <c r="D31" s="29">
        <v>0</v>
      </c>
      <c r="E31" s="29">
        <v>0</v>
      </c>
      <c r="F31" s="29">
        <v>0</v>
      </c>
      <c r="G31" s="29">
        <v>33754.400000000001</v>
      </c>
      <c r="H31" s="29">
        <v>0</v>
      </c>
      <c r="I31" s="29">
        <v>0</v>
      </c>
      <c r="J31" s="29">
        <v>0</v>
      </c>
      <c r="K31" s="29">
        <v>0</v>
      </c>
      <c r="L31" s="29">
        <v>0</v>
      </c>
      <c r="M31" s="29">
        <v>0</v>
      </c>
      <c r="N31" s="29">
        <v>0</v>
      </c>
      <c r="O31" s="29">
        <v>0</v>
      </c>
      <c r="P31" s="29">
        <f t="shared" si="3"/>
        <v>33754.400000000001</v>
      </c>
    </row>
    <row r="32" spans="1:16" ht="10.9" customHeight="1" x14ac:dyDescent="0.2">
      <c r="A32" s="30" t="s">
        <v>41</v>
      </c>
      <c r="B32" s="29">
        <v>950000</v>
      </c>
      <c r="C32" s="29">
        <v>1450000</v>
      </c>
      <c r="D32" s="29">
        <v>0</v>
      </c>
      <c r="E32" s="29"/>
      <c r="F32" s="29">
        <v>0</v>
      </c>
      <c r="G32" s="29">
        <v>0</v>
      </c>
      <c r="H32" s="29">
        <v>0</v>
      </c>
      <c r="I32" s="29">
        <v>3044.4</v>
      </c>
      <c r="J32" s="29">
        <v>0</v>
      </c>
      <c r="K32" s="29">
        <v>0</v>
      </c>
      <c r="L32" s="29">
        <v>0</v>
      </c>
      <c r="M32" s="29">
        <v>0</v>
      </c>
      <c r="N32" s="29">
        <v>0</v>
      </c>
      <c r="O32" s="29">
        <v>0</v>
      </c>
      <c r="P32" s="29">
        <f t="shared" si="3"/>
        <v>3044.4</v>
      </c>
    </row>
    <row r="33" spans="1:16" ht="10.9" customHeight="1" x14ac:dyDescent="0.2">
      <c r="A33" s="30" t="s">
        <v>42</v>
      </c>
      <c r="B33" s="29">
        <v>860000</v>
      </c>
      <c r="C33" s="29">
        <v>548053</v>
      </c>
      <c r="D33" s="29">
        <v>0</v>
      </c>
      <c r="E33" s="29"/>
      <c r="F33" s="29">
        <v>0</v>
      </c>
      <c r="G33" s="29">
        <v>0</v>
      </c>
      <c r="H33" s="29">
        <v>7461.51</v>
      </c>
      <c r="I33" s="29">
        <v>62245</v>
      </c>
      <c r="J33" s="29">
        <v>0</v>
      </c>
      <c r="K33" s="29">
        <v>0</v>
      </c>
      <c r="L33" s="29">
        <v>0</v>
      </c>
      <c r="M33" s="29">
        <v>0</v>
      </c>
      <c r="N33" s="29">
        <v>0</v>
      </c>
      <c r="O33" s="29">
        <v>0</v>
      </c>
      <c r="P33" s="29">
        <f t="shared" si="3"/>
        <v>69706.509999999995</v>
      </c>
    </row>
    <row r="34" spans="1:16" ht="10.9" customHeight="1" x14ac:dyDescent="0.2">
      <c r="A34" s="30" t="s">
        <v>43</v>
      </c>
      <c r="B34" s="29">
        <v>29487600</v>
      </c>
      <c r="C34" s="29">
        <v>28487600</v>
      </c>
      <c r="D34" s="29">
        <v>949000</v>
      </c>
      <c r="E34" s="29">
        <v>905600</v>
      </c>
      <c r="F34" s="29">
        <v>970504.7</v>
      </c>
      <c r="G34" s="29">
        <v>552000.37</v>
      </c>
      <c r="H34" s="29">
        <v>1468853.54</v>
      </c>
      <c r="I34" s="29">
        <v>1365248.94</v>
      </c>
      <c r="J34" s="29">
        <v>0</v>
      </c>
      <c r="K34" s="29">
        <v>0</v>
      </c>
      <c r="L34" s="29">
        <v>0</v>
      </c>
      <c r="M34" s="29">
        <v>0</v>
      </c>
      <c r="N34" s="29">
        <v>0</v>
      </c>
      <c r="O34" s="29">
        <v>0</v>
      </c>
      <c r="P34" s="29">
        <f t="shared" si="3"/>
        <v>6211207.5500000007</v>
      </c>
    </row>
    <row r="35" spans="1:16" ht="10.9" customHeight="1" x14ac:dyDescent="0.2">
      <c r="A35" s="30" t="s">
        <v>44</v>
      </c>
      <c r="B35" s="29">
        <v>0</v>
      </c>
      <c r="C35" s="29">
        <v>0</v>
      </c>
      <c r="D35" s="29">
        <v>0</v>
      </c>
      <c r="E35" s="29">
        <v>0</v>
      </c>
      <c r="F35" s="29">
        <v>0</v>
      </c>
      <c r="G35" s="29">
        <v>0</v>
      </c>
      <c r="H35" s="29">
        <v>0</v>
      </c>
      <c r="I35" s="29">
        <v>0</v>
      </c>
      <c r="J35" s="29">
        <v>0</v>
      </c>
      <c r="K35" s="29">
        <v>0</v>
      </c>
      <c r="L35" s="29">
        <v>0</v>
      </c>
      <c r="M35" s="29">
        <v>0</v>
      </c>
      <c r="N35" s="29">
        <v>0</v>
      </c>
      <c r="O35" s="29">
        <v>0</v>
      </c>
      <c r="P35" s="29">
        <f t="shared" si="3"/>
        <v>0</v>
      </c>
    </row>
    <row r="36" spans="1:16" ht="10.9" customHeight="1" x14ac:dyDescent="0.2">
      <c r="A36" s="28" t="s">
        <v>45</v>
      </c>
      <c r="B36" s="29">
        <v>13110000</v>
      </c>
      <c r="C36" s="29">
        <v>8552037</v>
      </c>
      <c r="D36" s="29">
        <v>0</v>
      </c>
      <c r="E36" s="29">
        <v>0</v>
      </c>
      <c r="F36" s="29">
        <v>196237.56</v>
      </c>
      <c r="G36" s="29">
        <v>50862.38</v>
      </c>
      <c r="H36" s="29">
        <v>297419.61000000004</v>
      </c>
      <c r="I36" s="29">
        <v>1006625.4899999999</v>
      </c>
      <c r="J36" s="29">
        <v>0</v>
      </c>
      <c r="K36" s="29">
        <v>0</v>
      </c>
      <c r="L36" s="29">
        <v>0</v>
      </c>
      <c r="M36" s="29">
        <v>0</v>
      </c>
      <c r="N36" s="29">
        <v>0</v>
      </c>
      <c r="O36" s="29">
        <v>0</v>
      </c>
      <c r="P36" s="29">
        <f t="shared" si="3"/>
        <v>1551145.04</v>
      </c>
    </row>
    <row r="37" spans="1:16" ht="9.6" customHeight="1" x14ac:dyDescent="0.2">
      <c r="A37" s="26" t="s">
        <v>46</v>
      </c>
      <c r="B37" s="27">
        <f t="shared" ref="B37:C37" si="10">B38+B39+B41+B43+B44+B45+B40+B42</f>
        <v>1171210324</v>
      </c>
      <c r="C37" s="27">
        <f t="shared" si="10"/>
        <v>1190561018</v>
      </c>
      <c r="D37" s="27">
        <f t="shared" ref="D37:N37" si="11">D38+D39+D41+D43+D44+D45+D40+D42</f>
        <v>60357670.049999997</v>
      </c>
      <c r="E37" s="27">
        <f t="shared" si="11"/>
        <v>72154030.430000007</v>
      </c>
      <c r="F37" s="27">
        <f t="shared" si="11"/>
        <v>151363786.56</v>
      </c>
      <c r="G37" s="27">
        <f t="shared" si="11"/>
        <v>90182251.200000003</v>
      </c>
      <c r="H37" s="27">
        <f t="shared" si="11"/>
        <v>84744944.049999997</v>
      </c>
      <c r="I37" s="27">
        <f t="shared" si="11"/>
        <v>85743322.709999993</v>
      </c>
      <c r="J37" s="27">
        <f t="shared" si="11"/>
        <v>0</v>
      </c>
      <c r="K37" s="27">
        <f t="shared" si="11"/>
        <v>0</v>
      </c>
      <c r="L37" s="27">
        <f t="shared" si="11"/>
        <v>0</v>
      </c>
      <c r="M37" s="27">
        <f t="shared" si="11"/>
        <v>0</v>
      </c>
      <c r="N37" s="27">
        <f t="shared" si="11"/>
        <v>0</v>
      </c>
      <c r="O37" s="27">
        <f t="shared" ref="O37:P37" si="12">O38+O39+O41+O43+O44+O45+O40+O42</f>
        <v>0</v>
      </c>
      <c r="P37" s="27">
        <f t="shared" si="12"/>
        <v>544546005</v>
      </c>
    </row>
    <row r="38" spans="1:16" x14ac:dyDescent="0.2">
      <c r="A38" s="30" t="s">
        <v>47</v>
      </c>
      <c r="B38" s="29">
        <v>184456250</v>
      </c>
      <c r="C38" s="29">
        <v>203806944</v>
      </c>
      <c r="D38" s="29">
        <v>0</v>
      </c>
      <c r="E38" s="29">
        <v>0</v>
      </c>
      <c r="F38" s="29">
        <v>34387339.5</v>
      </c>
      <c r="G38" s="29">
        <v>10856754.82</v>
      </c>
      <c r="H38" s="29">
        <v>5419447.6699999999</v>
      </c>
      <c r="I38" s="29">
        <v>6417826.3300000001</v>
      </c>
      <c r="J38" s="29">
        <v>0</v>
      </c>
      <c r="K38" s="29">
        <v>0</v>
      </c>
      <c r="L38" s="29">
        <v>0</v>
      </c>
      <c r="M38" s="29">
        <v>0</v>
      </c>
      <c r="N38" s="29">
        <v>0</v>
      </c>
      <c r="O38" s="29">
        <v>0</v>
      </c>
      <c r="P38" s="29">
        <f t="shared" ref="P38:P74" si="13">D38+E38+F38+G38+H38+I38+J38+K38+L38+M38+N38+O38</f>
        <v>57081368.32</v>
      </c>
    </row>
    <row r="39" spans="1:16" ht="16.5" x14ac:dyDescent="0.2">
      <c r="A39" s="30" t="s">
        <v>48</v>
      </c>
      <c r="B39" s="29">
        <v>570856474</v>
      </c>
      <c r="C39" s="29">
        <v>570856474</v>
      </c>
      <c r="D39" s="29">
        <v>47085409.549999997</v>
      </c>
      <c r="E39" s="29">
        <v>47085405.539999999</v>
      </c>
      <c r="F39" s="29">
        <v>47085405.539999999</v>
      </c>
      <c r="G39" s="29">
        <v>47085405.539999999</v>
      </c>
      <c r="H39" s="29">
        <v>47085405.539999999</v>
      </c>
      <c r="I39" s="29">
        <v>47085405.539999999</v>
      </c>
      <c r="J39" s="29">
        <v>0</v>
      </c>
      <c r="K39" s="29">
        <v>0</v>
      </c>
      <c r="L39" s="29">
        <v>0</v>
      </c>
      <c r="M39" s="29">
        <v>0</v>
      </c>
      <c r="N39" s="29">
        <v>0</v>
      </c>
      <c r="O39" s="29">
        <v>0</v>
      </c>
      <c r="P39" s="29">
        <f t="shared" si="13"/>
        <v>282512437.25</v>
      </c>
    </row>
    <row r="40" spans="1:16" ht="16.5" x14ac:dyDescent="0.2">
      <c r="A40" s="30" t="s">
        <v>49</v>
      </c>
      <c r="B40" s="29">
        <v>0</v>
      </c>
      <c r="C40" s="29">
        <v>0</v>
      </c>
      <c r="D40" s="29">
        <v>0</v>
      </c>
      <c r="E40" s="29">
        <v>0</v>
      </c>
      <c r="F40" s="29">
        <v>0</v>
      </c>
      <c r="G40" s="29">
        <v>0</v>
      </c>
      <c r="H40" s="29">
        <v>0</v>
      </c>
      <c r="I40" s="29">
        <v>0</v>
      </c>
      <c r="J40" s="29">
        <v>0</v>
      </c>
      <c r="K40" s="29">
        <v>0</v>
      </c>
      <c r="L40" s="29">
        <v>0</v>
      </c>
      <c r="M40" s="29">
        <v>0</v>
      </c>
      <c r="N40" s="29">
        <v>0</v>
      </c>
      <c r="O40" s="29">
        <v>0</v>
      </c>
      <c r="P40" s="29">
        <f t="shared" si="13"/>
        <v>0</v>
      </c>
    </row>
    <row r="41" spans="1:16" ht="16.5" x14ac:dyDescent="0.2">
      <c r="A41" s="30" t="s">
        <v>50</v>
      </c>
      <c r="B41" s="29">
        <v>169657636</v>
      </c>
      <c r="C41" s="29">
        <v>169657636</v>
      </c>
      <c r="D41" s="29">
        <v>13272260.5</v>
      </c>
      <c r="E41" s="29">
        <v>13272260.5</v>
      </c>
      <c r="F41" s="29">
        <v>13272260.5</v>
      </c>
      <c r="G41" s="29">
        <v>13272260.5</v>
      </c>
      <c r="H41" s="29">
        <v>13272260.5</v>
      </c>
      <c r="I41" s="29">
        <v>13272260.5</v>
      </c>
      <c r="J41" s="29">
        <v>0</v>
      </c>
      <c r="K41" s="29">
        <v>0</v>
      </c>
      <c r="L41" s="29">
        <v>0</v>
      </c>
      <c r="M41" s="29">
        <v>0</v>
      </c>
      <c r="N41" s="29">
        <v>0</v>
      </c>
      <c r="O41" s="29">
        <v>0</v>
      </c>
      <c r="P41" s="29">
        <f t="shared" si="13"/>
        <v>79633563</v>
      </c>
    </row>
    <row r="42" spans="1:16" ht="16.5" x14ac:dyDescent="0.2">
      <c r="A42" s="30" t="s">
        <v>51</v>
      </c>
      <c r="B42" s="29">
        <v>0</v>
      </c>
      <c r="C42" s="29">
        <v>0</v>
      </c>
      <c r="D42" s="29">
        <v>0</v>
      </c>
      <c r="E42" s="29">
        <v>0</v>
      </c>
      <c r="F42" s="29">
        <v>0</v>
      </c>
      <c r="G42" s="29">
        <v>0</v>
      </c>
      <c r="H42" s="29">
        <v>0</v>
      </c>
      <c r="I42" s="29">
        <v>0</v>
      </c>
      <c r="J42" s="29">
        <v>0</v>
      </c>
      <c r="K42" s="29">
        <v>0</v>
      </c>
      <c r="L42" s="29">
        <v>0</v>
      </c>
      <c r="M42" s="29">
        <v>0</v>
      </c>
      <c r="N42" s="29">
        <v>0</v>
      </c>
      <c r="O42" s="29">
        <v>0</v>
      </c>
      <c r="P42" s="29">
        <f t="shared" si="13"/>
        <v>0</v>
      </c>
    </row>
    <row r="43" spans="1:16" x14ac:dyDescent="0.2">
      <c r="A43" s="7" t="s">
        <v>52</v>
      </c>
      <c r="B43" s="29">
        <v>0</v>
      </c>
      <c r="C43" s="29">
        <v>0</v>
      </c>
      <c r="D43" s="29">
        <v>0</v>
      </c>
      <c r="E43" s="29">
        <v>0</v>
      </c>
      <c r="F43" s="29">
        <v>0</v>
      </c>
      <c r="G43" s="29">
        <v>0</v>
      </c>
      <c r="H43" s="29">
        <v>0</v>
      </c>
      <c r="I43" s="29">
        <v>0</v>
      </c>
      <c r="J43" s="29">
        <v>0</v>
      </c>
      <c r="K43" s="29">
        <v>0</v>
      </c>
      <c r="L43" s="29">
        <v>0</v>
      </c>
      <c r="M43" s="29">
        <v>0</v>
      </c>
      <c r="N43" s="29">
        <v>0</v>
      </c>
      <c r="O43" s="29">
        <v>0</v>
      </c>
      <c r="P43" s="29">
        <f t="shared" si="13"/>
        <v>0</v>
      </c>
    </row>
    <row r="44" spans="1:16" x14ac:dyDescent="0.2">
      <c r="A44" s="9" t="s">
        <v>53</v>
      </c>
      <c r="B44" s="29">
        <v>11556832</v>
      </c>
      <c r="C44" s="29">
        <v>11556832</v>
      </c>
      <c r="D44" s="29">
        <v>0</v>
      </c>
      <c r="E44" s="29">
        <v>11511654.390000001</v>
      </c>
      <c r="F44" s="29">
        <v>0</v>
      </c>
      <c r="G44" s="29">
        <v>0</v>
      </c>
      <c r="H44" s="29">
        <v>0</v>
      </c>
      <c r="I44" s="29">
        <v>0</v>
      </c>
      <c r="J44" s="29">
        <v>0</v>
      </c>
      <c r="K44" s="29">
        <v>0</v>
      </c>
      <c r="L44" s="29">
        <v>0</v>
      </c>
      <c r="M44" s="29">
        <v>0</v>
      </c>
      <c r="N44" s="29">
        <v>0</v>
      </c>
      <c r="O44" s="29">
        <v>0</v>
      </c>
      <c r="P44" s="29">
        <f t="shared" si="13"/>
        <v>11511654.390000001</v>
      </c>
    </row>
    <row r="45" spans="1:16" ht="16.5" x14ac:dyDescent="0.2">
      <c r="A45" s="9" t="s">
        <v>54</v>
      </c>
      <c r="B45" s="29">
        <v>234683132</v>
      </c>
      <c r="C45" s="29">
        <v>234683132</v>
      </c>
      <c r="D45" s="29">
        <v>0</v>
      </c>
      <c r="E45" s="29">
        <v>284710</v>
      </c>
      <c r="F45" s="29">
        <v>56618781.019999996</v>
      </c>
      <c r="G45" s="29">
        <v>18967830.34</v>
      </c>
      <c r="H45" s="29">
        <v>18967830.34</v>
      </c>
      <c r="I45" s="29">
        <v>18967830.34</v>
      </c>
      <c r="J45" s="29">
        <v>0</v>
      </c>
      <c r="K45" s="29">
        <v>0</v>
      </c>
      <c r="L45" s="29">
        <v>0</v>
      </c>
      <c r="M45" s="29">
        <v>0</v>
      </c>
      <c r="N45" s="29">
        <v>0</v>
      </c>
      <c r="O45" s="29">
        <v>0</v>
      </c>
      <c r="P45" s="29">
        <f t="shared" si="13"/>
        <v>113806982.04000001</v>
      </c>
    </row>
    <row r="46" spans="1:16" s="12" customFormat="1" ht="15" x14ac:dyDescent="0.2">
      <c r="A46" s="5" t="s">
        <v>55</v>
      </c>
      <c r="B46" s="27">
        <f t="shared" ref="B46:C46" si="14">SUM(B47:B52)</f>
        <v>22098250</v>
      </c>
      <c r="C46" s="27">
        <f t="shared" si="14"/>
        <v>22098250</v>
      </c>
      <c r="D46" s="27">
        <f t="shared" ref="D46:N46" si="15">SUM(D47:D52)</f>
        <v>1666666.67</v>
      </c>
      <c r="E46" s="27">
        <f t="shared" si="15"/>
        <v>1666666.67</v>
      </c>
      <c r="F46" s="27">
        <f t="shared" si="15"/>
        <v>1666666.67</v>
      </c>
      <c r="G46" s="27">
        <f t="shared" si="15"/>
        <v>1666666.67</v>
      </c>
      <c r="H46" s="27">
        <f t="shared" si="15"/>
        <v>1666666.67</v>
      </c>
      <c r="I46" s="27">
        <f t="shared" si="15"/>
        <v>1666666.67</v>
      </c>
      <c r="J46" s="27">
        <f t="shared" si="15"/>
        <v>0</v>
      </c>
      <c r="K46" s="27">
        <f t="shared" si="15"/>
        <v>0</v>
      </c>
      <c r="L46" s="27">
        <f t="shared" si="15"/>
        <v>0</v>
      </c>
      <c r="M46" s="27">
        <f t="shared" si="15"/>
        <v>0</v>
      </c>
      <c r="N46" s="27">
        <f t="shared" si="15"/>
        <v>0</v>
      </c>
      <c r="O46" s="27">
        <f t="shared" ref="O46:P46" si="16">SUM(O47:O52)</f>
        <v>0</v>
      </c>
      <c r="P46" s="27">
        <f t="shared" si="16"/>
        <v>10000000.02</v>
      </c>
    </row>
    <row r="47" spans="1:16" x14ac:dyDescent="0.2">
      <c r="A47" s="9" t="s">
        <v>56</v>
      </c>
      <c r="B47" s="29">
        <v>0</v>
      </c>
      <c r="C47" s="29">
        <v>0</v>
      </c>
      <c r="D47" s="29">
        <v>0</v>
      </c>
      <c r="E47" s="29">
        <v>0</v>
      </c>
      <c r="F47" s="29">
        <v>0</v>
      </c>
      <c r="G47" s="29">
        <v>0</v>
      </c>
      <c r="H47" s="29">
        <v>0</v>
      </c>
      <c r="I47" s="29">
        <v>0</v>
      </c>
      <c r="J47" s="29">
        <v>0</v>
      </c>
      <c r="K47" s="29">
        <v>0</v>
      </c>
      <c r="L47" s="29">
        <v>0</v>
      </c>
      <c r="M47" s="29">
        <v>0</v>
      </c>
      <c r="N47" s="29">
        <v>0</v>
      </c>
      <c r="O47" s="29">
        <v>0</v>
      </c>
      <c r="P47" s="29">
        <f t="shared" si="13"/>
        <v>0</v>
      </c>
    </row>
    <row r="48" spans="1:16" x14ac:dyDescent="0.2">
      <c r="A48" s="9" t="s">
        <v>57</v>
      </c>
      <c r="B48" s="29">
        <v>22098250</v>
      </c>
      <c r="C48" s="29">
        <v>22098250</v>
      </c>
      <c r="D48" s="29">
        <v>1666666.67</v>
      </c>
      <c r="E48" s="29">
        <v>1666666.67</v>
      </c>
      <c r="F48" s="29">
        <v>1666666.67</v>
      </c>
      <c r="G48" s="29">
        <v>1666666.67</v>
      </c>
      <c r="H48" s="29">
        <v>1666666.67</v>
      </c>
      <c r="I48" s="29">
        <v>1666666.67</v>
      </c>
      <c r="J48" s="29">
        <v>0</v>
      </c>
      <c r="K48" s="29">
        <v>0</v>
      </c>
      <c r="L48" s="29">
        <v>0</v>
      </c>
      <c r="M48" s="29">
        <v>0</v>
      </c>
      <c r="N48" s="29">
        <v>0</v>
      </c>
      <c r="O48" s="29">
        <v>0</v>
      </c>
      <c r="P48" s="29">
        <f t="shared" si="13"/>
        <v>10000000.02</v>
      </c>
    </row>
    <row r="49" spans="1:16" ht="16.5" x14ac:dyDescent="0.2">
      <c r="A49" s="9" t="s">
        <v>58</v>
      </c>
      <c r="B49" s="29">
        <v>0</v>
      </c>
      <c r="C49" s="29">
        <v>0</v>
      </c>
      <c r="D49" s="29">
        <v>0</v>
      </c>
      <c r="E49" s="29">
        <v>0</v>
      </c>
      <c r="F49" s="29">
        <v>0</v>
      </c>
      <c r="G49" s="29">
        <v>0</v>
      </c>
      <c r="H49" s="29">
        <v>0</v>
      </c>
      <c r="I49" s="29">
        <v>0</v>
      </c>
      <c r="J49" s="29">
        <v>0</v>
      </c>
      <c r="K49" s="29">
        <v>0</v>
      </c>
      <c r="L49" s="29">
        <v>0</v>
      </c>
      <c r="M49" s="29">
        <v>0</v>
      </c>
      <c r="N49" s="29">
        <v>0</v>
      </c>
      <c r="O49" s="29">
        <v>0</v>
      </c>
      <c r="P49" s="29">
        <f t="shared" si="13"/>
        <v>0</v>
      </c>
    </row>
    <row r="50" spans="1:16" ht="16.5" x14ac:dyDescent="0.2">
      <c r="A50" s="9" t="s">
        <v>59</v>
      </c>
      <c r="B50" s="29">
        <v>0</v>
      </c>
      <c r="C50" s="29">
        <v>0</v>
      </c>
      <c r="D50" s="29">
        <v>0</v>
      </c>
      <c r="E50" s="29">
        <v>0</v>
      </c>
      <c r="F50" s="29">
        <v>0</v>
      </c>
      <c r="G50" s="29">
        <v>0</v>
      </c>
      <c r="H50" s="29">
        <v>0</v>
      </c>
      <c r="I50" s="29">
        <v>0</v>
      </c>
      <c r="J50" s="29">
        <v>0</v>
      </c>
      <c r="K50" s="29">
        <v>0</v>
      </c>
      <c r="L50" s="29">
        <v>0</v>
      </c>
      <c r="M50" s="29">
        <v>0</v>
      </c>
      <c r="N50" s="29">
        <v>0</v>
      </c>
      <c r="O50" s="29">
        <v>0</v>
      </c>
      <c r="P50" s="29">
        <f t="shared" si="13"/>
        <v>0</v>
      </c>
    </row>
    <row r="51" spans="1:16" x14ac:dyDescent="0.2">
      <c r="A51" s="9" t="s">
        <v>60</v>
      </c>
      <c r="B51" s="29">
        <v>0</v>
      </c>
      <c r="C51" s="29">
        <v>0</v>
      </c>
      <c r="D51" s="29">
        <v>0</v>
      </c>
      <c r="E51" s="29">
        <v>0</v>
      </c>
      <c r="F51" s="29">
        <v>0</v>
      </c>
      <c r="G51" s="29">
        <v>0</v>
      </c>
      <c r="H51" s="29">
        <v>0</v>
      </c>
      <c r="I51" s="29">
        <v>0</v>
      </c>
      <c r="J51" s="29">
        <v>0</v>
      </c>
      <c r="K51" s="29">
        <v>0</v>
      </c>
      <c r="L51" s="29">
        <v>0</v>
      </c>
      <c r="M51" s="29">
        <v>0</v>
      </c>
      <c r="N51" s="29">
        <v>0</v>
      </c>
      <c r="O51" s="29">
        <v>0</v>
      </c>
      <c r="P51" s="29">
        <f t="shared" si="13"/>
        <v>0</v>
      </c>
    </row>
    <row r="52" spans="1:16" x14ac:dyDescent="0.2">
      <c r="A52" s="9" t="s">
        <v>61</v>
      </c>
      <c r="B52" s="29">
        <v>0</v>
      </c>
      <c r="C52" s="29">
        <v>0</v>
      </c>
      <c r="D52" s="29">
        <v>0</v>
      </c>
      <c r="E52" s="29">
        <v>0</v>
      </c>
      <c r="F52" s="29">
        <v>0</v>
      </c>
      <c r="G52" s="29">
        <v>0</v>
      </c>
      <c r="H52" s="29">
        <v>0</v>
      </c>
      <c r="I52" s="29">
        <v>0</v>
      </c>
      <c r="J52" s="29">
        <v>0</v>
      </c>
      <c r="K52" s="29">
        <v>0</v>
      </c>
      <c r="L52" s="29">
        <v>0</v>
      </c>
      <c r="M52" s="29">
        <v>0</v>
      </c>
      <c r="N52" s="29">
        <v>0</v>
      </c>
      <c r="O52" s="29">
        <v>0</v>
      </c>
      <c r="P52" s="29">
        <f t="shared" si="13"/>
        <v>0</v>
      </c>
    </row>
    <row r="53" spans="1:16" ht="16.149999999999999" customHeight="1" x14ac:dyDescent="0.2">
      <c r="A53" s="5" t="s">
        <v>62</v>
      </c>
      <c r="B53" s="27">
        <f t="shared" ref="B53:H53" si="17">B54+B55+B57+B58+B59+B61+B56+B62+B60</f>
        <v>26410000</v>
      </c>
      <c r="C53" s="27">
        <f>C54+C55+C57+C58+C59+C61+C56+C62+C60</f>
        <v>36205982</v>
      </c>
      <c r="D53" s="27">
        <f t="shared" si="17"/>
        <v>194849.2</v>
      </c>
      <c r="E53" s="27">
        <f t="shared" si="17"/>
        <v>0</v>
      </c>
      <c r="F53" s="27">
        <f t="shared" si="17"/>
        <v>0</v>
      </c>
      <c r="G53" s="27">
        <f t="shared" si="17"/>
        <v>0</v>
      </c>
      <c r="H53" s="27">
        <f t="shared" si="17"/>
        <v>0</v>
      </c>
      <c r="I53" s="27">
        <f t="shared" ref="I53:N53" si="18">I54+I55+I57+I58+I59+I61+I56+I62+I60</f>
        <v>1077494.4100000001</v>
      </c>
      <c r="J53" s="27">
        <f t="shared" si="18"/>
        <v>0</v>
      </c>
      <c r="K53" s="27">
        <f t="shared" si="18"/>
        <v>0</v>
      </c>
      <c r="L53" s="27">
        <f t="shared" si="18"/>
        <v>0</v>
      </c>
      <c r="M53" s="27">
        <f t="shared" si="18"/>
        <v>0</v>
      </c>
      <c r="N53" s="27">
        <f t="shared" si="18"/>
        <v>0</v>
      </c>
      <c r="O53" s="27">
        <f t="shared" ref="O53:P53" si="19">O54+O55+O57+O58+O59+O61+O56+O62+O60</f>
        <v>0</v>
      </c>
      <c r="P53" s="27">
        <f t="shared" si="19"/>
        <v>1272343.6100000001</v>
      </c>
    </row>
    <row r="54" spans="1:16" ht="10.9" customHeight="1" x14ac:dyDescent="0.2">
      <c r="A54" s="7" t="s">
        <v>63</v>
      </c>
      <c r="B54" s="29">
        <v>8100000</v>
      </c>
      <c r="C54" s="29">
        <v>4800000</v>
      </c>
      <c r="D54" s="29">
        <v>0</v>
      </c>
      <c r="E54" s="29">
        <v>0</v>
      </c>
      <c r="F54" s="29">
        <v>0</v>
      </c>
      <c r="G54" s="29">
        <v>0</v>
      </c>
      <c r="H54" s="29">
        <v>0</v>
      </c>
      <c r="I54" s="29">
        <v>140249.96</v>
      </c>
      <c r="J54" s="29">
        <v>0</v>
      </c>
      <c r="K54" s="29">
        <v>0</v>
      </c>
      <c r="L54" s="29">
        <v>0</v>
      </c>
      <c r="M54" s="29">
        <v>0</v>
      </c>
      <c r="N54" s="29">
        <v>0</v>
      </c>
      <c r="O54" s="29">
        <v>0</v>
      </c>
      <c r="P54" s="29">
        <f t="shared" ref="P54:P59" si="20">D54+E54+F54+G54+H54+I54+J54+K54+L54+M54+N54+O54</f>
        <v>140249.96</v>
      </c>
    </row>
    <row r="55" spans="1:16" ht="10.9" customHeight="1" x14ac:dyDescent="0.2">
      <c r="A55" s="9" t="s">
        <v>64</v>
      </c>
      <c r="B55" s="29">
        <v>1300000</v>
      </c>
      <c r="C55" s="29">
        <v>1399401</v>
      </c>
      <c r="D55" s="29">
        <v>0</v>
      </c>
      <c r="E55" s="29">
        <v>0</v>
      </c>
      <c r="F55" s="29">
        <v>0</v>
      </c>
      <c r="G55" s="29">
        <v>0</v>
      </c>
      <c r="H55" s="29">
        <v>0</v>
      </c>
      <c r="I55" s="29">
        <v>0</v>
      </c>
      <c r="J55" s="29">
        <v>0</v>
      </c>
      <c r="K55" s="29">
        <v>0</v>
      </c>
      <c r="L55" s="29">
        <v>0</v>
      </c>
      <c r="M55" s="29">
        <v>0</v>
      </c>
      <c r="N55" s="29">
        <v>0</v>
      </c>
      <c r="O55" s="29">
        <v>0</v>
      </c>
      <c r="P55" s="29">
        <f t="shared" si="20"/>
        <v>0</v>
      </c>
    </row>
    <row r="56" spans="1:16" ht="10.9" customHeight="1" x14ac:dyDescent="0.2">
      <c r="A56" s="9" t="s">
        <v>65</v>
      </c>
      <c r="B56" s="29">
        <v>50000</v>
      </c>
      <c r="C56" s="29">
        <v>50000</v>
      </c>
      <c r="D56" s="29">
        <v>0</v>
      </c>
      <c r="E56" s="29">
        <v>0</v>
      </c>
      <c r="F56" s="29">
        <v>0</v>
      </c>
      <c r="G56" s="29">
        <v>0</v>
      </c>
      <c r="H56" s="29">
        <v>0</v>
      </c>
      <c r="I56" s="29">
        <v>0</v>
      </c>
      <c r="J56" s="29">
        <v>0</v>
      </c>
      <c r="K56" s="29">
        <v>0</v>
      </c>
      <c r="L56" s="29">
        <v>0</v>
      </c>
      <c r="M56" s="29">
        <v>0</v>
      </c>
      <c r="N56" s="29">
        <v>0</v>
      </c>
      <c r="O56" s="29">
        <v>0</v>
      </c>
      <c r="P56" s="29">
        <f t="shared" si="20"/>
        <v>0</v>
      </c>
    </row>
    <row r="57" spans="1:16" ht="10.9" customHeight="1" x14ac:dyDescent="0.2">
      <c r="A57" s="9" t="s">
        <v>66</v>
      </c>
      <c r="B57" s="29">
        <v>10060000</v>
      </c>
      <c r="C57" s="29">
        <v>21591731</v>
      </c>
      <c r="D57" s="29">
        <v>0</v>
      </c>
      <c r="E57" s="29">
        <v>0</v>
      </c>
      <c r="F57" s="29">
        <v>0</v>
      </c>
      <c r="G57" s="29">
        <v>0</v>
      </c>
      <c r="H57" s="29">
        <v>0</v>
      </c>
      <c r="I57" s="29">
        <v>587579.58000000007</v>
      </c>
      <c r="J57" s="29">
        <v>0</v>
      </c>
      <c r="K57" s="29">
        <v>0</v>
      </c>
      <c r="L57" s="29">
        <v>0</v>
      </c>
      <c r="M57" s="29">
        <v>0</v>
      </c>
      <c r="N57" s="29">
        <v>0</v>
      </c>
      <c r="O57" s="29">
        <v>0</v>
      </c>
      <c r="P57" s="29">
        <f t="shared" si="20"/>
        <v>587579.58000000007</v>
      </c>
    </row>
    <row r="58" spans="1:16" ht="10.9" customHeight="1" x14ac:dyDescent="0.2">
      <c r="A58" s="9" t="s">
        <v>67</v>
      </c>
      <c r="B58" s="29">
        <v>6480000</v>
      </c>
      <c r="C58" s="29">
        <v>4844850</v>
      </c>
      <c r="D58" s="29">
        <v>194849.2</v>
      </c>
      <c r="E58" s="29">
        <v>0</v>
      </c>
      <c r="F58" s="29">
        <v>0</v>
      </c>
      <c r="G58" s="29">
        <v>0</v>
      </c>
      <c r="H58" s="29">
        <v>0</v>
      </c>
      <c r="I58" s="29">
        <v>349664.87</v>
      </c>
      <c r="J58" s="29">
        <v>0</v>
      </c>
      <c r="K58" s="29">
        <v>0</v>
      </c>
      <c r="L58" s="29">
        <v>0</v>
      </c>
      <c r="M58" s="29">
        <v>0</v>
      </c>
      <c r="N58" s="29">
        <v>0</v>
      </c>
      <c r="O58" s="29">
        <v>0</v>
      </c>
      <c r="P58" s="29">
        <f t="shared" si="20"/>
        <v>544514.07000000007</v>
      </c>
    </row>
    <row r="59" spans="1:16" ht="10.9" customHeight="1" x14ac:dyDescent="0.2">
      <c r="A59" s="9" t="s">
        <v>68</v>
      </c>
      <c r="B59" s="29">
        <v>400000</v>
      </c>
      <c r="C59" s="29">
        <v>100000</v>
      </c>
      <c r="D59" s="29">
        <v>0</v>
      </c>
      <c r="E59" s="29">
        <v>0</v>
      </c>
      <c r="F59" s="29">
        <v>0</v>
      </c>
      <c r="G59" s="29">
        <v>0</v>
      </c>
      <c r="H59" s="29">
        <v>0</v>
      </c>
      <c r="I59" s="29">
        <v>0</v>
      </c>
      <c r="J59" s="29">
        <v>0</v>
      </c>
      <c r="K59" s="29">
        <v>0</v>
      </c>
      <c r="L59" s="29">
        <v>0</v>
      </c>
      <c r="M59" s="29">
        <v>0</v>
      </c>
      <c r="N59" s="29">
        <v>0</v>
      </c>
      <c r="O59" s="29">
        <v>0</v>
      </c>
      <c r="P59" s="29">
        <f t="shared" si="20"/>
        <v>0</v>
      </c>
    </row>
    <row r="60" spans="1:16" ht="10.9" customHeight="1" x14ac:dyDescent="0.2">
      <c r="A60" s="7" t="s">
        <v>69</v>
      </c>
      <c r="B60" s="29">
        <v>0</v>
      </c>
      <c r="C60" s="29">
        <v>0</v>
      </c>
      <c r="D60" s="29">
        <v>0</v>
      </c>
      <c r="E60" s="29">
        <v>0</v>
      </c>
      <c r="F60" s="29">
        <v>0</v>
      </c>
      <c r="G60" s="29">
        <v>0</v>
      </c>
      <c r="H60" s="29">
        <v>0</v>
      </c>
      <c r="I60" s="29">
        <v>0</v>
      </c>
      <c r="J60" s="29">
        <v>0</v>
      </c>
      <c r="K60" s="29">
        <v>0</v>
      </c>
      <c r="L60" s="29">
        <v>0</v>
      </c>
      <c r="M60" s="29">
        <v>0</v>
      </c>
      <c r="N60" s="29">
        <v>0</v>
      </c>
      <c r="O60" s="29">
        <v>0</v>
      </c>
      <c r="P60" s="29">
        <f t="shared" si="13"/>
        <v>0</v>
      </c>
    </row>
    <row r="61" spans="1:16" ht="10.9" customHeight="1" x14ac:dyDescent="0.2">
      <c r="A61" s="7" t="s">
        <v>70</v>
      </c>
      <c r="B61" s="29">
        <v>0</v>
      </c>
      <c r="C61" s="29">
        <v>3400000</v>
      </c>
      <c r="D61" s="29">
        <v>0</v>
      </c>
      <c r="E61" s="29">
        <v>0</v>
      </c>
      <c r="F61" s="29">
        <v>0</v>
      </c>
      <c r="G61" s="29">
        <v>0</v>
      </c>
      <c r="H61" s="29">
        <v>0</v>
      </c>
      <c r="I61" s="29">
        <v>0</v>
      </c>
      <c r="J61" s="29">
        <v>0</v>
      </c>
      <c r="K61" s="29">
        <v>0</v>
      </c>
      <c r="L61" s="29">
        <v>0</v>
      </c>
      <c r="M61" s="29">
        <v>0</v>
      </c>
      <c r="N61" s="29">
        <v>0</v>
      </c>
      <c r="O61" s="29">
        <v>0</v>
      </c>
      <c r="P61" s="29">
        <f t="shared" si="13"/>
        <v>0</v>
      </c>
    </row>
    <row r="62" spans="1:16" ht="10.9" customHeight="1" x14ac:dyDescent="0.2">
      <c r="A62" s="9" t="s">
        <v>71</v>
      </c>
      <c r="B62" s="29">
        <v>20000</v>
      </c>
      <c r="C62" s="29">
        <v>20000</v>
      </c>
      <c r="D62" s="29">
        <v>0</v>
      </c>
      <c r="E62" s="29">
        <v>0</v>
      </c>
      <c r="F62" s="29">
        <v>0</v>
      </c>
      <c r="G62" s="29">
        <v>0</v>
      </c>
      <c r="H62" s="29">
        <v>0</v>
      </c>
      <c r="I62" s="29">
        <v>0</v>
      </c>
      <c r="J62" s="29">
        <v>0</v>
      </c>
      <c r="K62" s="29">
        <v>0</v>
      </c>
      <c r="L62" s="29">
        <v>0</v>
      </c>
      <c r="M62" s="29">
        <v>0</v>
      </c>
      <c r="N62" s="29">
        <v>0</v>
      </c>
      <c r="O62" s="29">
        <v>0</v>
      </c>
      <c r="P62" s="29">
        <f t="shared" si="13"/>
        <v>0</v>
      </c>
    </row>
    <row r="63" spans="1:16" x14ac:dyDescent="0.2">
      <c r="A63" s="13" t="s">
        <v>72</v>
      </c>
      <c r="B63" s="27">
        <f t="shared" ref="B63:C63" si="21">B64+B65+B66+B67</f>
        <v>17100000</v>
      </c>
      <c r="C63" s="27">
        <f t="shared" si="21"/>
        <v>16317106</v>
      </c>
      <c r="D63" s="27">
        <f t="shared" ref="D63:N63" si="22">D64+D65+D66+D67</f>
        <v>0</v>
      </c>
      <c r="E63" s="27">
        <f t="shared" si="22"/>
        <v>0</v>
      </c>
      <c r="F63" s="27">
        <f t="shared" si="22"/>
        <v>0</v>
      </c>
      <c r="G63" s="27">
        <f t="shared" si="22"/>
        <v>0</v>
      </c>
      <c r="H63" s="27">
        <f t="shared" si="22"/>
        <v>0</v>
      </c>
      <c r="I63" s="27">
        <f t="shared" si="22"/>
        <v>5099396.6500000004</v>
      </c>
      <c r="J63" s="27">
        <f t="shared" si="22"/>
        <v>0</v>
      </c>
      <c r="K63" s="27">
        <f t="shared" si="22"/>
        <v>0</v>
      </c>
      <c r="L63" s="27">
        <f t="shared" si="22"/>
        <v>0</v>
      </c>
      <c r="M63" s="27">
        <f t="shared" si="22"/>
        <v>0</v>
      </c>
      <c r="N63" s="27">
        <f t="shared" si="22"/>
        <v>0</v>
      </c>
      <c r="O63" s="27">
        <f t="shared" ref="O63:P63" si="23">O64+O65+O66+O67</f>
        <v>0</v>
      </c>
      <c r="P63" s="27">
        <f t="shared" si="23"/>
        <v>5099396.6500000004</v>
      </c>
    </row>
    <row r="64" spans="1:16" x14ac:dyDescent="0.2">
      <c r="A64" s="7" t="s">
        <v>73</v>
      </c>
      <c r="B64" s="29">
        <v>17000000</v>
      </c>
      <c r="C64" s="29">
        <v>16167106</v>
      </c>
      <c r="D64" s="29">
        <v>0</v>
      </c>
      <c r="E64" s="29">
        <v>0</v>
      </c>
      <c r="F64" s="29">
        <v>0</v>
      </c>
      <c r="G64" s="29">
        <v>0</v>
      </c>
      <c r="H64" s="29">
        <v>0</v>
      </c>
      <c r="I64" s="29">
        <v>5099396.6500000004</v>
      </c>
      <c r="J64" s="29">
        <v>0</v>
      </c>
      <c r="K64" s="29">
        <v>0</v>
      </c>
      <c r="L64" s="29">
        <v>0</v>
      </c>
      <c r="M64" s="29">
        <v>0</v>
      </c>
      <c r="N64" s="29">
        <v>0</v>
      </c>
      <c r="O64" s="29">
        <v>0</v>
      </c>
      <c r="P64" s="29">
        <f t="shared" si="13"/>
        <v>5099396.6500000004</v>
      </c>
    </row>
    <row r="65" spans="1:16" x14ac:dyDescent="0.2">
      <c r="A65" s="7" t="s">
        <v>74</v>
      </c>
      <c r="B65" s="29">
        <v>100000</v>
      </c>
      <c r="C65" s="29">
        <v>150000</v>
      </c>
      <c r="D65" s="29">
        <v>0</v>
      </c>
      <c r="E65" s="29">
        <v>0</v>
      </c>
      <c r="F65" s="29">
        <v>0</v>
      </c>
      <c r="G65" s="29">
        <v>0</v>
      </c>
      <c r="H65" s="29">
        <v>0</v>
      </c>
      <c r="I65" s="29">
        <v>0</v>
      </c>
      <c r="J65" s="29">
        <v>0</v>
      </c>
      <c r="K65" s="29">
        <v>0</v>
      </c>
      <c r="L65" s="29">
        <v>0</v>
      </c>
      <c r="M65" s="29">
        <v>0</v>
      </c>
      <c r="N65" s="29">
        <v>0</v>
      </c>
      <c r="O65" s="29">
        <v>0</v>
      </c>
      <c r="P65" s="29">
        <f t="shared" si="13"/>
        <v>0</v>
      </c>
    </row>
    <row r="66" spans="1:16" ht="19.149999999999999" customHeight="1" x14ac:dyDescent="0.2">
      <c r="A66" s="9" t="s">
        <v>75</v>
      </c>
      <c r="B66" s="29">
        <v>0</v>
      </c>
      <c r="C66" s="29">
        <v>0</v>
      </c>
      <c r="D66" s="29">
        <v>0</v>
      </c>
      <c r="E66" s="29">
        <v>0</v>
      </c>
      <c r="F66" s="29">
        <v>0</v>
      </c>
      <c r="G66" s="29">
        <v>0</v>
      </c>
      <c r="H66" s="29">
        <v>0</v>
      </c>
      <c r="I66" s="29">
        <v>0</v>
      </c>
      <c r="J66" s="29">
        <v>0</v>
      </c>
      <c r="K66" s="29">
        <v>0</v>
      </c>
      <c r="L66" s="29">
        <v>0</v>
      </c>
      <c r="M66" s="29">
        <v>0</v>
      </c>
      <c r="N66" s="29">
        <v>0</v>
      </c>
      <c r="O66" s="29">
        <v>0</v>
      </c>
      <c r="P66" s="29">
        <f t="shared" si="13"/>
        <v>0</v>
      </c>
    </row>
    <row r="67" spans="1:16" ht="17.45" customHeight="1" x14ac:dyDescent="0.2">
      <c r="A67" s="9" t="s">
        <v>76</v>
      </c>
      <c r="B67" s="29">
        <v>0</v>
      </c>
      <c r="C67" s="29">
        <v>0</v>
      </c>
      <c r="D67" s="29">
        <v>0</v>
      </c>
      <c r="E67" s="29">
        <v>0</v>
      </c>
      <c r="F67" s="29">
        <v>0</v>
      </c>
      <c r="G67" s="29">
        <v>0</v>
      </c>
      <c r="H67" s="29">
        <v>0</v>
      </c>
      <c r="I67" s="29">
        <v>0</v>
      </c>
      <c r="J67" s="29">
        <v>0</v>
      </c>
      <c r="K67" s="29">
        <v>0</v>
      </c>
      <c r="L67" s="29">
        <v>0</v>
      </c>
      <c r="M67" s="29">
        <v>0</v>
      </c>
      <c r="N67" s="29">
        <v>0</v>
      </c>
      <c r="O67" s="29">
        <v>0</v>
      </c>
      <c r="P67" s="29">
        <f t="shared" si="13"/>
        <v>0</v>
      </c>
    </row>
    <row r="68" spans="1:16" ht="18" customHeight="1" x14ac:dyDescent="0.2">
      <c r="A68" s="5" t="s">
        <v>77</v>
      </c>
      <c r="B68" s="27">
        <f t="shared" ref="B68:C68" si="24">SUM(B69:B70)</f>
        <v>0</v>
      </c>
      <c r="C68" s="27">
        <f t="shared" si="24"/>
        <v>0</v>
      </c>
      <c r="D68" s="27">
        <f t="shared" ref="D68:N68" si="25">SUM(D69:D70)</f>
        <v>0</v>
      </c>
      <c r="E68" s="27">
        <f t="shared" si="25"/>
        <v>0</v>
      </c>
      <c r="F68" s="27">
        <f t="shared" si="25"/>
        <v>0</v>
      </c>
      <c r="G68" s="27">
        <f t="shared" si="25"/>
        <v>0</v>
      </c>
      <c r="H68" s="27">
        <f t="shared" si="25"/>
        <v>0</v>
      </c>
      <c r="I68" s="27">
        <f t="shared" si="25"/>
        <v>0</v>
      </c>
      <c r="J68" s="27">
        <f t="shared" si="25"/>
        <v>0</v>
      </c>
      <c r="K68" s="27">
        <f t="shared" si="25"/>
        <v>0</v>
      </c>
      <c r="L68" s="27">
        <f t="shared" si="25"/>
        <v>0</v>
      </c>
      <c r="M68" s="27">
        <f t="shared" si="25"/>
        <v>0</v>
      </c>
      <c r="N68" s="27">
        <f t="shared" si="25"/>
        <v>0</v>
      </c>
      <c r="O68" s="27">
        <f t="shared" ref="O68:P68" si="26">SUM(O69:O70)</f>
        <v>0</v>
      </c>
      <c r="P68" s="27">
        <f t="shared" si="26"/>
        <v>0</v>
      </c>
    </row>
    <row r="69" spans="1:16" ht="12.6" customHeight="1" x14ac:dyDescent="0.2">
      <c r="A69" s="7" t="s">
        <v>78</v>
      </c>
      <c r="B69" s="29">
        <f>IFERROR(VLOOKUP(#REF!,[1]SIGEF!#REF!,15,0),0)</f>
        <v>0</v>
      </c>
      <c r="C69" s="29">
        <f>IFERROR(VLOOKUP(#REF!,[1]SIGEF!#REF!,15,0),0)</f>
        <v>0</v>
      </c>
      <c r="D69" s="29">
        <f>IFERROR(VLOOKUP(#REF!,[1]SIGEF!#REF!,15,0),0)</f>
        <v>0</v>
      </c>
      <c r="E69" s="29">
        <v>0</v>
      </c>
      <c r="F69" s="29">
        <v>0</v>
      </c>
      <c r="G69" s="29">
        <v>0</v>
      </c>
      <c r="H69" s="29">
        <v>0</v>
      </c>
      <c r="I69" s="29">
        <v>0</v>
      </c>
      <c r="J69" s="29">
        <v>0</v>
      </c>
      <c r="K69" s="29">
        <v>0</v>
      </c>
      <c r="L69" s="29">
        <v>0</v>
      </c>
      <c r="M69" s="29">
        <v>0</v>
      </c>
      <c r="N69" s="29">
        <v>0</v>
      </c>
      <c r="O69" s="29">
        <v>0</v>
      </c>
      <c r="P69" s="29">
        <f t="shared" si="13"/>
        <v>0</v>
      </c>
    </row>
    <row r="70" spans="1:16" ht="18.600000000000001" customHeight="1" x14ac:dyDescent="0.2">
      <c r="A70" s="9" t="s">
        <v>79</v>
      </c>
      <c r="B70" s="29">
        <f>IFERROR(VLOOKUP(#REF!,[1]SIGEF!#REF!,15,0),0)</f>
        <v>0</v>
      </c>
      <c r="C70" s="29">
        <f>IFERROR(VLOOKUP(#REF!,[1]SIGEF!#REF!,15,0),0)</f>
        <v>0</v>
      </c>
      <c r="D70" s="29">
        <f>IFERROR(VLOOKUP(#REF!,[1]SIGEF!#REF!,15,0),0)</f>
        <v>0</v>
      </c>
      <c r="E70" s="29">
        <v>0</v>
      </c>
      <c r="F70" s="29">
        <v>0</v>
      </c>
      <c r="G70" s="29">
        <v>0</v>
      </c>
      <c r="H70" s="29">
        <v>0</v>
      </c>
      <c r="I70" s="29">
        <v>0</v>
      </c>
      <c r="J70" s="29">
        <v>0</v>
      </c>
      <c r="K70" s="29">
        <v>0</v>
      </c>
      <c r="L70" s="29">
        <v>0</v>
      </c>
      <c r="M70" s="29">
        <v>0</v>
      </c>
      <c r="N70" s="29">
        <v>0</v>
      </c>
      <c r="O70" s="29">
        <v>0</v>
      </c>
      <c r="P70" s="29">
        <f t="shared" si="13"/>
        <v>0</v>
      </c>
    </row>
    <row r="71" spans="1:16" ht="19.899999999999999" customHeight="1" x14ac:dyDescent="0.2">
      <c r="A71" s="13" t="s">
        <v>80</v>
      </c>
      <c r="B71" s="27">
        <f t="shared" ref="B71:C71" si="27">SUM(B72:B74)</f>
        <v>0</v>
      </c>
      <c r="C71" s="27">
        <f t="shared" si="27"/>
        <v>0</v>
      </c>
      <c r="D71" s="27">
        <f t="shared" ref="D71:N71" si="28">SUM(D72:D74)</f>
        <v>0</v>
      </c>
      <c r="E71" s="27">
        <f t="shared" si="28"/>
        <v>0</v>
      </c>
      <c r="F71" s="27">
        <f t="shared" si="28"/>
        <v>0</v>
      </c>
      <c r="G71" s="27">
        <f t="shared" si="28"/>
        <v>0</v>
      </c>
      <c r="H71" s="27">
        <f t="shared" si="28"/>
        <v>0</v>
      </c>
      <c r="I71" s="27">
        <f t="shared" si="28"/>
        <v>0</v>
      </c>
      <c r="J71" s="27">
        <f t="shared" si="28"/>
        <v>0</v>
      </c>
      <c r="K71" s="27">
        <f t="shared" si="28"/>
        <v>0</v>
      </c>
      <c r="L71" s="27">
        <f t="shared" si="28"/>
        <v>0</v>
      </c>
      <c r="M71" s="27">
        <f t="shared" si="28"/>
        <v>0</v>
      </c>
      <c r="N71" s="27">
        <f t="shared" si="28"/>
        <v>0</v>
      </c>
      <c r="O71" s="27">
        <f t="shared" ref="O71:P71" si="29">SUM(O72:O74)</f>
        <v>0</v>
      </c>
      <c r="P71" s="27">
        <f t="shared" si="29"/>
        <v>0</v>
      </c>
    </row>
    <row r="72" spans="1:16" ht="9.6" customHeight="1" x14ac:dyDescent="0.2">
      <c r="A72" s="9" t="s">
        <v>81</v>
      </c>
      <c r="B72" s="29">
        <f>IFERROR(VLOOKUP(#REF!,[1]SIGEF!#REF!,15,0),0)</f>
        <v>0</v>
      </c>
      <c r="C72" s="29">
        <f>IFERROR(VLOOKUP(#REF!,[1]SIGEF!#REF!,15,0),0)</f>
        <v>0</v>
      </c>
      <c r="D72" s="29">
        <f>IFERROR(VLOOKUP(#REF!,[1]SIGEF!#REF!,15,0),0)</f>
        <v>0</v>
      </c>
      <c r="E72" s="29">
        <v>0</v>
      </c>
      <c r="F72" s="29">
        <v>0</v>
      </c>
      <c r="G72" s="29">
        <v>0</v>
      </c>
      <c r="H72" s="29">
        <v>0</v>
      </c>
      <c r="I72" s="29">
        <v>0</v>
      </c>
      <c r="J72" s="29">
        <v>0</v>
      </c>
      <c r="K72" s="29">
        <v>0</v>
      </c>
      <c r="L72" s="29">
        <v>0</v>
      </c>
      <c r="M72" s="29">
        <v>0</v>
      </c>
      <c r="N72" s="29">
        <v>0</v>
      </c>
      <c r="O72" s="29">
        <v>0</v>
      </c>
      <c r="P72" s="29">
        <f t="shared" si="13"/>
        <v>0</v>
      </c>
    </row>
    <row r="73" spans="1:16" ht="9.6" customHeight="1" x14ac:dyDescent="0.2">
      <c r="A73" s="9" t="s">
        <v>82</v>
      </c>
      <c r="B73" s="29">
        <f>IFERROR(VLOOKUP(#REF!,[1]SIGEF!#REF!,15,0),0)</f>
        <v>0</v>
      </c>
      <c r="C73" s="29">
        <f>IFERROR(VLOOKUP(#REF!,[1]SIGEF!#REF!,15,0),0)</f>
        <v>0</v>
      </c>
      <c r="D73" s="29">
        <f>IFERROR(VLOOKUP(#REF!,[1]SIGEF!#REF!,15,0),0)</f>
        <v>0</v>
      </c>
      <c r="E73" s="29">
        <v>0</v>
      </c>
      <c r="F73" s="29">
        <v>0</v>
      </c>
      <c r="G73" s="29">
        <v>0</v>
      </c>
      <c r="H73" s="29">
        <v>0</v>
      </c>
      <c r="I73" s="29">
        <v>0</v>
      </c>
      <c r="J73" s="29">
        <v>0</v>
      </c>
      <c r="K73" s="29">
        <v>0</v>
      </c>
      <c r="L73" s="29">
        <v>0</v>
      </c>
      <c r="M73" s="29">
        <v>0</v>
      </c>
      <c r="N73" s="29">
        <v>0</v>
      </c>
      <c r="O73" s="29">
        <v>0</v>
      </c>
      <c r="P73" s="29">
        <f t="shared" si="13"/>
        <v>0</v>
      </c>
    </row>
    <row r="74" spans="1:16" ht="9.6" customHeight="1" x14ac:dyDescent="0.2">
      <c r="A74" s="9" t="s">
        <v>83</v>
      </c>
      <c r="B74" s="29">
        <f>IFERROR(VLOOKUP(#REF!,[1]SIGEF!#REF!,15,0),0)</f>
        <v>0</v>
      </c>
      <c r="C74" s="29">
        <f>IFERROR(VLOOKUP(#REF!,[1]SIGEF!#REF!,15,0),0)</f>
        <v>0</v>
      </c>
      <c r="D74" s="29">
        <f>IFERROR(VLOOKUP(#REF!,[1]SIGEF!#REF!,15,0),0)</f>
        <v>0</v>
      </c>
      <c r="E74" s="29">
        <v>0</v>
      </c>
      <c r="F74" s="29">
        <v>0</v>
      </c>
      <c r="G74" s="29">
        <v>0</v>
      </c>
      <c r="H74" s="29">
        <v>0</v>
      </c>
      <c r="I74" s="29">
        <v>0</v>
      </c>
      <c r="J74" s="29">
        <v>0</v>
      </c>
      <c r="K74" s="29">
        <v>0</v>
      </c>
      <c r="L74" s="29">
        <v>0</v>
      </c>
      <c r="M74" s="29">
        <v>0</v>
      </c>
      <c r="N74" s="29">
        <v>0</v>
      </c>
      <c r="O74" s="29">
        <v>0</v>
      </c>
      <c r="P74" s="29">
        <f t="shared" si="13"/>
        <v>0</v>
      </c>
    </row>
    <row r="75" spans="1:16" x14ac:dyDescent="0.2">
      <c r="A75" s="4" t="s">
        <v>84</v>
      </c>
      <c r="B75" s="31">
        <f t="shared" ref="B75:C75" si="30">+B76+B79+B82</f>
        <v>0</v>
      </c>
      <c r="C75" s="31">
        <f t="shared" si="30"/>
        <v>0</v>
      </c>
      <c r="D75" s="31">
        <f t="shared" ref="D75:N75" si="31">+D76+D79+D82</f>
        <v>0</v>
      </c>
      <c r="E75" s="31">
        <f t="shared" si="31"/>
        <v>0</v>
      </c>
      <c r="F75" s="31">
        <f t="shared" si="31"/>
        <v>0</v>
      </c>
      <c r="G75" s="31">
        <f t="shared" si="31"/>
        <v>0</v>
      </c>
      <c r="H75" s="31">
        <f t="shared" si="31"/>
        <v>0</v>
      </c>
      <c r="I75" s="31">
        <f t="shared" si="31"/>
        <v>0</v>
      </c>
      <c r="J75" s="31">
        <f t="shared" si="31"/>
        <v>0</v>
      </c>
      <c r="K75" s="31">
        <f t="shared" si="31"/>
        <v>0</v>
      </c>
      <c r="L75" s="31">
        <f t="shared" si="31"/>
        <v>0</v>
      </c>
      <c r="M75" s="31">
        <f t="shared" si="31"/>
        <v>0</v>
      </c>
      <c r="N75" s="31">
        <f t="shared" si="31"/>
        <v>0</v>
      </c>
      <c r="O75" s="31">
        <f t="shared" ref="O75:P75" si="32">+O76+O79+O82</f>
        <v>0</v>
      </c>
      <c r="P75" s="31">
        <f t="shared" si="32"/>
        <v>0</v>
      </c>
    </row>
    <row r="76" spans="1:16" x14ac:dyDescent="0.2">
      <c r="A76" s="5" t="s">
        <v>85</v>
      </c>
      <c r="B76" s="27">
        <f t="shared" ref="B76:C76" si="33">SUM(B77:B78)</f>
        <v>0</v>
      </c>
      <c r="C76" s="27">
        <f t="shared" si="33"/>
        <v>0</v>
      </c>
      <c r="D76" s="27">
        <f t="shared" ref="D76:N76" si="34">SUM(D77:D78)</f>
        <v>0</v>
      </c>
      <c r="E76" s="27">
        <f t="shared" si="34"/>
        <v>0</v>
      </c>
      <c r="F76" s="27">
        <f t="shared" si="34"/>
        <v>0</v>
      </c>
      <c r="G76" s="27">
        <f t="shared" si="34"/>
        <v>0</v>
      </c>
      <c r="H76" s="27">
        <f t="shared" si="34"/>
        <v>0</v>
      </c>
      <c r="I76" s="27">
        <f t="shared" si="34"/>
        <v>0</v>
      </c>
      <c r="J76" s="27">
        <f t="shared" si="34"/>
        <v>0</v>
      </c>
      <c r="K76" s="27">
        <f t="shared" si="34"/>
        <v>0</v>
      </c>
      <c r="L76" s="27">
        <f t="shared" si="34"/>
        <v>0</v>
      </c>
      <c r="M76" s="27">
        <f t="shared" si="34"/>
        <v>0</v>
      </c>
      <c r="N76" s="27">
        <f t="shared" si="34"/>
        <v>0</v>
      </c>
      <c r="O76" s="27">
        <f t="shared" ref="O76:P76" si="35">SUM(O77:O78)</f>
        <v>0</v>
      </c>
      <c r="P76" s="27">
        <f t="shared" si="35"/>
        <v>0</v>
      </c>
    </row>
    <row r="77" spans="1:16" ht="10.9" customHeight="1" x14ac:dyDescent="0.2">
      <c r="A77" s="9" t="s">
        <v>86</v>
      </c>
      <c r="B77" s="29">
        <f>IFERROR(VLOOKUP(#REF!,[1]SIGEF!#REF!,14,0),0)</f>
        <v>0</v>
      </c>
      <c r="C77" s="29">
        <f>IFERROR(VLOOKUP(#REF!,[1]SIGEF!#REF!,14,0),0)</f>
        <v>0</v>
      </c>
      <c r="D77" s="29">
        <f>IFERROR(VLOOKUP(#REF!,[1]SIGEF!#REF!,14,0),0)</f>
        <v>0</v>
      </c>
      <c r="E77" s="29">
        <v>0</v>
      </c>
      <c r="F77" s="29">
        <v>0</v>
      </c>
      <c r="G77" s="29">
        <v>0</v>
      </c>
      <c r="H77" s="29">
        <v>0</v>
      </c>
      <c r="I77" s="29">
        <v>0</v>
      </c>
      <c r="J77" s="29">
        <v>0</v>
      </c>
      <c r="K77" s="29">
        <v>0</v>
      </c>
      <c r="L77" s="29">
        <v>0</v>
      </c>
      <c r="M77" s="29">
        <v>0</v>
      </c>
      <c r="N77" s="29">
        <v>0</v>
      </c>
      <c r="O77" s="29">
        <v>0</v>
      </c>
      <c r="P77" s="29">
        <f>D77+E77+F77+G77+H77+I77+J77+K77+L77+M77+N77+O77</f>
        <v>0</v>
      </c>
    </row>
    <row r="78" spans="1:16" ht="10.9" customHeight="1" x14ac:dyDescent="0.2">
      <c r="A78" s="9" t="s">
        <v>87</v>
      </c>
      <c r="B78" s="29">
        <f>IFERROR(VLOOKUP(#REF!,[1]SIGEF!#REF!,14,0),0)</f>
        <v>0</v>
      </c>
      <c r="C78" s="29">
        <f>IFERROR(VLOOKUP(#REF!,[1]SIGEF!#REF!,14,0),0)</f>
        <v>0</v>
      </c>
      <c r="D78" s="29">
        <f>IFERROR(VLOOKUP(#REF!,[1]SIGEF!#REF!,14,0),0)</f>
        <v>0</v>
      </c>
      <c r="E78" s="29">
        <v>0</v>
      </c>
      <c r="F78" s="29">
        <v>0</v>
      </c>
      <c r="G78" s="29">
        <v>0</v>
      </c>
      <c r="H78" s="29">
        <v>0</v>
      </c>
      <c r="I78" s="29">
        <v>0</v>
      </c>
      <c r="J78" s="29">
        <v>0</v>
      </c>
      <c r="K78" s="29">
        <v>0</v>
      </c>
      <c r="L78" s="29">
        <v>0</v>
      </c>
      <c r="M78" s="29">
        <v>0</v>
      </c>
      <c r="N78" s="29">
        <v>0</v>
      </c>
      <c r="O78" s="29">
        <v>0</v>
      </c>
      <c r="P78" s="29">
        <f>D78+E78+F78+G78+H78+I78+J78+K78+L78+M78+N78+O78</f>
        <v>0</v>
      </c>
    </row>
    <row r="79" spans="1:16" x14ac:dyDescent="0.2">
      <c r="A79" s="13" t="s">
        <v>88</v>
      </c>
      <c r="B79" s="27">
        <f t="shared" ref="B79:C79" si="36">SUM(B80:B81)</f>
        <v>0</v>
      </c>
      <c r="C79" s="27">
        <f t="shared" si="36"/>
        <v>0</v>
      </c>
      <c r="D79" s="27">
        <f t="shared" ref="D79:N79" si="37">SUM(D80:D81)</f>
        <v>0</v>
      </c>
      <c r="E79" s="27">
        <f t="shared" si="37"/>
        <v>0</v>
      </c>
      <c r="F79" s="27">
        <f t="shared" si="37"/>
        <v>0</v>
      </c>
      <c r="G79" s="27">
        <f t="shared" si="37"/>
        <v>0</v>
      </c>
      <c r="H79" s="27">
        <f t="shared" si="37"/>
        <v>0</v>
      </c>
      <c r="I79" s="27">
        <f t="shared" si="37"/>
        <v>0</v>
      </c>
      <c r="J79" s="27">
        <f t="shared" si="37"/>
        <v>0</v>
      </c>
      <c r="K79" s="27">
        <f t="shared" si="37"/>
        <v>0</v>
      </c>
      <c r="L79" s="27">
        <f t="shared" si="37"/>
        <v>0</v>
      </c>
      <c r="M79" s="27">
        <f t="shared" si="37"/>
        <v>0</v>
      </c>
      <c r="N79" s="27">
        <f t="shared" si="37"/>
        <v>0</v>
      </c>
      <c r="O79" s="27">
        <f t="shared" ref="O79:P79" si="38">SUM(O80:O81)</f>
        <v>0</v>
      </c>
      <c r="P79" s="27">
        <f t="shared" si="38"/>
        <v>0</v>
      </c>
    </row>
    <row r="80" spans="1:16" ht="12.6" customHeight="1" x14ac:dyDescent="0.2">
      <c r="A80" s="9" t="s">
        <v>89</v>
      </c>
      <c r="B80" s="29">
        <f>IFERROR(VLOOKUP(#REF!,[1]SIGEF!#REF!,15,0),0)</f>
        <v>0</v>
      </c>
      <c r="C80" s="29">
        <f>IFERROR(VLOOKUP(#REF!,[1]SIGEF!#REF!,15,0),0)</f>
        <v>0</v>
      </c>
      <c r="D80" s="29">
        <f>IFERROR(VLOOKUP(#REF!,[1]SIGEF!#REF!,15,0),0)</f>
        <v>0</v>
      </c>
      <c r="E80" s="29">
        <v>0</v>
      </c>
      <c r="F80" s="29">
        <v>0</v>
      </c>
      <c r="G80" s="29">
        <v>0</v>
      </c>
      <c r="H80" s="29">
        <v>0</v>
      </c>
      <c r="I80" s="29">
        <v>0</v>
      </c>
      <c r="J80" s="29">
        <v>0</v>
      </c>
      <c r="K80" s="29">
        <v>0</v>
      </c>
      <c r="L80" s="29">
        <v>0</v>
      </c>
      <c r="M80" s="29">
        <v>0</v>
      </c>
      <c r="N80" s="29">
        <v>0</v>
      </c>
      <c r="O80" s="29">
        <v>0</v>
      </c>
      <c r="P80" s="29">
        <f>D80+E80+F80+G80+H80+I80+J80+K80+L80+M80+N80+O80</f>
        <v>0</v>
      </c>
    </row>
    <row r="81" spans="1:18" ht="12.6" customHeight="1" x14ac:dyDescent="0.2">
      <c r="A81" s="9" t="s">
        <v>90</v>
      </c>
      <c r="B81" s="8">
        <f>IFERROR(VLOOKUP(#REF!,[1]SIGEF!#REF!,15,0),0)</f>
        <v>0</v>
      </c>
      <c r="C81" s="8">
        <f>IFERROR(VLOOKUP(#REF!,[1]SIGEF!#REF!,15,0),0)</f>
        <v>0</v>
      </c>
      <c r="D81" s="8">
        <f>IFERROR(VLOOKUP(#REF!,[1]SIGEF!#REF!,15,0),0)</f>
        <v>0</v>
      </c>
      <c r="E81" s="8">
        <v>0</v>
      </c>
      <c r="F81" s="8">
        <v>0</v>
      </c>
      <c r="G81" s="8">
        <v>0</v>
      </c>
      <c r="H81" s="8">
        <v>0</v>
      </c>
      <c r="I81" s="8">
        <v>0</v>
      </c>
      <c r="J81" s="8">
        <v>0</v>
      </c>
      <c r="K81" s="8">
        <v>0</v>
      </c>
      <c r="L81" s="8">
        <v>0</v>
      </c>
      <c r="M81" s="8">
        <v>0</v>
      </c>
      <c r="N81" s="8">
        <v>0</v>
      </c>
      <c r="O81" s="8">
        <v>0</v>
      </c>
      <c r="P81" s="8">
        <f>D81+E81+F81+G81+H81+I81+J81+K81+L81+M81+N81+O81</f>
        <v>0</v>
      </c>
    </row>
    <row r="82" spans="1:18" x14ac:dyDescent="0.2">
      <c r="A82" s="13" t="s">
        <v>91</v>
      </c>
      <c r="B82" s="16">
        <f t="shared" ref="B82:P82" si="39">+B83</f>
        <v>0</v>
      </c>
      <c r="C82" s="16">
        <f t="shared" si="39"/>
        <v>0</v>
      </c>
      <c r="D82" s="16">
        <f t="shared" si="39"/>
        <v>0</v>
      </c>
      <c r="E82" s="16">
        <f t="shared" si="39"/>
        <v>0</v>
      </c>
      <c r="F82" s="16">
        <f t="shared" si="39"/>
        <v>0</v>
      </c>
      <c r="G82" s="16">
        <f t="shared" si="39"/>
        <v>0</v>
      </c>
      <c r="H82" s="16">
        <f t="shared" si="39"/>
        <v>0</v>
      </c>
      <c r="I82" s="16">
        <f t="shared" si="39"/>
        <v>0</v>
      </c>
      <c r="J82" s="16">
        <f t="shared" si="39"/>
        <v>0</v>
      </c>
      <c r="K82" s="16">
        <f t="shared" si="39"/>
        <v>0</v>
      </c>
      <c r="L82" s="16">
        <f t="shared" si="39"/>
        <v>0</v>
      </c>
      <c r="M82" s="16">
        <f t="shared" si="39"/>
        <v>0</v>
      </c>
      <c r="N82" s="16">
        <f t="shared" si="39"/>
        <v>0</v>
      </c>
      <c r="O82" s="16">
        <f t="shared" si="39"/>
        <v>0</v>
      </c>
      <c r="P82" s="16">
        <f t="shared" si="39"/>
        <v>0</v>
      </c>
    </row>
    <row r="83" spans="1:18" x14ac:dyDescent="0.2">
      <c r="A83" s="9" t="s">
        <v>92</v>
      </c>
      <c r="B83" s="8">
        <f>IFERROR(VLOOKUP(#REF!,[1]SIGEF!#REF!,15,0),0)</f>
        <v>0</v>
      </c>
      <c r="C83" s="8">
        <f>IFERROR(VLOOKUP(#REF!,[1]SIGEF!#REF!,15,0),0)</f>
        <v>0</v>
      </c>
      <c r="D83" s="8">
        <f>IFERROR(VLOOKUP(#REF!,[1]SIGEF!#REF!,15,0),0)</f>
        <v>0</v>
      </c>
      <c r="E83" s="8">
        <v>0</v>
      </c>
      <c r="F83" s="8">
        <v>0</v>
      </c>
      <c r="G83" s="8">
        <v>0</v>
      </c>
      <c r="H83" s="8">
        <v>0</v>
      </c>
      <c r="I83" s="8">
        <v>0</v>
      </c>
      <c r="J83" s="8">
        <v>0</v>
      </c>
      <c r="K83" s="8">
        <v>0</v>
      </c>
      <c r="L83" s="8">
        <v>0</v>
      </c>
      <c r="M83" s="8">
        <v>0</v>
      </c>
      <c r="N83" s="8">
        <v>0</v>
      </c>
      <c r="O83" s="8">
        <v>0</v>
      </c>
      <c r="P83" s="8">
        <f>D83+E83+F83+G83+H83+I83+J83+K83+L83+M83+N83+O83</f>
        <v>0</v>
      </c>
    </row>
    <row r="84" spans="1:18" x14ac:dyDescent="0.2">
      <c r="A84" s="14" t="s">
        <v>93</v>
      </c>
      <c r="B84" s="17">
        <f t="shared" ref="B84:C84" si="40">B11+B17+B27+B37+B46+B53+B63</f>
        <v>2769626890</v>
      </c>
      <c r="C84" s="17">
        <f t="shared" si="40"/>
        <v>2750540706.96</v>
      </c>
      <c r="D84" s="17">
        <f t="shared" ref="D84:N84" si="41">D11+D17+D27+D37+D46+D53+D63</f>
        <v>139993958.76999995</v>
      </c>
      <c r="E84" s="17">
        <f t="shared" si="41"/>
        <v>155197485.41</v>
      </c>
      <c r="F84" s="17">
        <f t="shared" si="41"/>
        <v>240282305.78999999</v>
      </c>
      <c r="G84" s="17">
        <f t="shared" si="41"/>
        <v>182427191.54999998</v>
      </c>
      <c r="H84" s="17">
        <f t="shared" si="41"/>
        <v>224269525.16999999</v>
      </c>
      <c r="I84" s="17">
        <f t="shared" si="41"/>
        <v>193367794.53999999</v>
      </c>
      <c r="J84" s="17">
        <f t="shared" si="41"/>
        <v>0</v>
      </c>
      <c r="K84" s="17">
        <f t="shared" si="41"/>
        <v>0</v>
      </c>
      <c r="L84" s="17">
        <f t="shared" si="41"/>
        <v>0</v>
      </c>
      <c r="M84" s="17">
        <f t="shared" si="41"/>
        <v>0</v>
      </c>
      <c r="N84" s="17">
        <f t="shared" si="41"/>
        <v>0</v>
      </c>
      <c r="O84" s="17">
        <f t="shared" ref="O84" si="42">O11+O17+O27+O37+O46+O53+O63</f>
        <v>0</v>
      </c>
      <c r="P84" s="17">
        <f>P11+P17+P27+P37+P46+P53+P63</f>
        <v>1135538261.2299998</v>
      </c>
      <c r="Q84" s="39"/>
      <c r="R84" s="35"/>
    </row>
    <row r="85" spans="1:18" x14ac:dyDescent="0.2">
      <c r="A85" s="41" t="s">
        <v>99</v>
      </c>
      <c r="B85" s="15"/>
      <c r="C85" s="15"/>
      <c r="D85" s="24"/>
      <c r="E85" s="24"/>
      <c r="F85" s="24"/>
      <c r="G85" s="24"/>
      <c r="H85" s="24"/>
      <c r="I85" s="24"/>
      <c r="J85" s="24"/>
      <c r="K85" s="6"/>
      <c r="L85" s="6"/>
      <c r="M85" s="6"/>
      <c r="N85" s="11"/>
      <c r="O85" s="11"/>
      <c r="P85" s="11"/>
    </row>
    <row r="86" spans="1:18" ht="12" customHeight="1" x14ac:dyDescent="0.2">
      <c r="A86" s="56" t="s">
        <v>96</v>
      </c>
      <c r="B86" s="56"/>
      <c r="C86" s="56"/>
      <c r="D86" s="56"/>
      <c r="E86" s="56"/>
      <c r="F86" s="56"/>
      <c r="G86" s="56"/>
      <c r="H86" s="56"/>
      <c r="I86" s="56"/>
      <c r="J86" s="56"/>
      <c r="K86" s="11"/>
      <c r="L86" s="11"/>
      <c r="M86" s="11"/>
      <c r="N86" s="11"/>
      <c r="O86" s="11"/>
      <c r="P86" s="11"/>
    </row>
    <row r="87" spans="1:18" ht="14.25" customHeight="1" x14ac:dyDescent="0.2">
      <c r="A87" s="63" t="s">
        <v>97</v>
      </c>
      <c r="B87" s="63"/>
      <c r="C87" s="63"/>
      <c r="D87" s="63"/>
      <c r="E87" s="63"/>
      <c r="F87" s="63"/>
      <c r="G87" s="63"/>
      <c r="H87" s="63"/>
      <c r="I87" s="63"/>
      <c r="J87" s="63"/>
      <c r="K87" s="11"/>
      <c r="L87" s="11"/>
      <c r="M87" s="11"/>
      <c r="N87" s="11"/>
      <c r="O87" s="11"/>
      <c r="P87" s="11"/>
    </row>
    <row r="88" spans="1:18" ht="27" customHeight="1" x14ac:dyDescent="0.2">
      <c r="A88" s="56" t="s">
        <v>98</v>
      </c>
      <c r="B88" s="56"/>
      <c r="C88" s="56"/>
      <c r="D88" s="56"/>
      <c r="E88" s="56"/>
      <c r="F88" s="56"/>
      <c r="G88" s="56"/>
      <c r="H88" s="56"/>
      <c r="I88" s="56"/>
      <c r="J88" s="56"/>
      <c r="K88" s="11"/>
      <c r="L88" s="11"/>
      <c r="M88" s="11"/>
      <c r="N88" s="11"/>
      <c r="O88" s="11"/>
      <c r="P88" s="11"/>
    </row>
    <row r="89" spans="1:18" ht="42" customHeight="1" x14ac:dyDescent="0.2">
      <c r="A89" s="22"/>
      <c r="B89" s="21"/>
      <c r="C89" s="21"/>
      <c r="D89" s="21"/>
      <c r="E89" s="21"/>
      <c r="F89" s="21"/>
      <c r="G89" s="21"/>
      <c r="H89" s="21"/>
      <c r="I89" s="21"/>
      <c r="J89" s="21"/>
      <c r="K89" s="18"/>
      <c r="L89" s="18"/>
      <c r="M89" s="18"/>
      <c r="N89" s="23"/>
      <c r="O89" s="23"/>
      <c r="P89" s="20"/>
    </row>
    <row r="90" spans="1:18" s="12" customFormat="1" ht="15" x14ac:dyDescent="0.2">
      <c r="A90" s="19" t="s">
        <v>108</v>
      </c>
      <c r="N90" s="54" t="s">
        <v>110</v>
      </c>
      <c r="O90" s="54"/>
      <c r="P90" s="54"/>
    </row>
    <row r="91" spans="1:18" s="50" customFormat="1" ht="15" x14ac:dyDescent="0.2">
      <c r="A91" s="48" t="s">
        <v>109</v>
      </c>
      <c r="B91" s="49"/>
      <c r="C91" s="49"/>
      <c r="D91" s="49"/>
      <c r="E91" s="49"/>
      <c r="F91" s="49"/>
      <c r="G91" s="49"/>
      <c r="H91" s="49"/>
      <c r="I91" s="49"/>
      <c r="J91" s="49"/>
      <c r="K91" s="49"/>
      <c r="L91" s="49"/>
      <c r="M91" s="49"/>
      <c r="N91" s="55" t="s">
        <v>94</v>
      </c>
      <c r="O91" s="55"/>
      <c r="P91" s="55"/>
    </row>
    <row r="92" spans="1:18" ht="15" x14ac:dyDescent="0.2">
      <c r="A92" s="18"/>
      <c r="B92" s="18"/>
      <c r="C92" s="18"/>
      <c r="D92" s="18"/>
      <c r="E92" s="18"/>
      <c r="F92" s="18"/>
      <c r="G92" s="18"/>
      <c r="H92" s="18"/>
      <c r="I92" s="18"/>
      <c r="J92" s="18"/>
      <c r="K92" s="18"/>
      <c r="L92" s="18"/>
      <c r="M92" s="18"/>
      <c r="N92" s="18"/>
      <c r="O92" s="18"/>
      <c r="P92" s="11"/>
    </row>
    <row r="93" spans="1:18" x14ac:dyDescent="0.2">
      <c r="A93" s="15"/>
      <c r="B93" s="15"/>
      <c r="C93" s="15"/>
      <c r="D93" s="15"/>
      <c r="E93" s="15"/>
      <c r="F93" s="15"/>
      <c r="G93" s="15"/>
      <c r="H93" s="15"/>
      <c r="I93" s="15"/>
      <c r="J93" s="15"/>
      <c r="K93" s="15"/>
      <c r="L93" s="15"/>
      <c r="M93" s="15"/>
      <c r="N93" s="15"/>
      <c r="O93" s="15"/>
      <c r="P93" s="15"/>
    </row>
    <row r="94" spans="1:18" x14ac:dyDescent="0.2">
      <c r="A94" s="15"/>
      <c r="B94" s="15"/>
      <c r="C94" s="15"/>
      <c r="D94" s="15"/>
      <c r="E94" s="15"/>
      <c r="F94" s="15"/>
      <c r="G94" s="15"/>
      <c r="H94" s="15"/>
      <c r="I94" s="15"/>
      <c r="J94" s="15"/>
      <c r="K94" s="15"/>
      <c r="L94" s="15"/>
      <c r="M94" s="15"/>
      <c r="N94" s="15"/>
      <c r="O94" s="15"/>
      <c r="P94" s="15"/>
    </row>
    <row r="95" spans="1:18" x14ac:dyDescent="0.2">
      <c r="A95" s="15"/>
      <c r="B95" s="15"/>
      <c r="C95" s="15"/>
      <c r="D95" s="15"/>
      <c r="E95" s="15"/>
      <c r="F95" s="15"/>
      <c r="G95" s="15"/>
      <c r="H95" s="15"/>
      <c r="I95" s="15"/>
      <c r="J95" s="15"/>
      <c r="K95" s="15"/>
      <c r="L95" s="15"/>
      <c r="M95" s="15"/>
      <c r="N95" s="15"/>
      <c r="O95" s="15"/>
      <c r="P95" s="15"/>
    </row>
    <row r="96" spans="1:18"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sheetData>
  <mergeCells count="14">
    <mergeCell ref="A7:P7"/>
    <mergeCell ref="A3:P3"/>
    <mergeCell ref="A4:P4"/>
    <mergeCell ref="A5:P5"/>
    <mergeCell ref="A6:P6"/>
    <mergeCell ref="N90:P90"/>
    <mergeCell ref="N91:P91"/>
    <mergeCell ref="A88:J88"/>
    <mergeCell ref="A8:A9"/>
    <mergeCell ref="B8:B9"/>
    <mergeCell ref="C8:C9"/>
    <mergeCell ref="D8:P8"/>
    <mergeCell ref="A86:J86"/>
    <mergeCell ref="A87:J8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BFF1-423C-4958-9BF4-90140145A229}">
  <sheetPr>
    <tabColor theme="7" tint="0.39997558519241921"/>
  </sheetPr>
  <dimension ref="A6:J117"/>
  <sheetViews>
    <sheetView zoomScaleNormal="100" workbookViewId="0">
      <selection activeCell="B11" sqref="B11"/>
    </sheetView>
  </sheetViews>
  <sheetFormatPr baseColWidth="10" defaultColWidth="8.83203125" defaultRowHeight="12.75" x14ac:dyDescent="0.2"/>
  <cols>
    <col min="1" max="1" width="11.1640625" style="37" customWidth="1"/>
    <col min="2" max="2" width="7.6640625" style="37" customWidth="1"/>
    <col min="3" max="3" width="22.83203125" style="38" customWidth="1"/>
    <col min="4" max="4" width="59.1640625" style="33" customWidth="1"/>
    <col min="5" max="5" width="17.6640625" style="44" customWidth="1"/>
    <col min="6" max="16384" width="8.83203125" style="33"/>
  </cols>
  <sheetData>
    <row r="6" spans="1:10" ht="37.15" customHeight="1" x14ac:dyDescent="0.2"/>
    <row r="7" spans="1:10" ht="21.6" customHeight="1" x14ac:dyDescent="0.2">
      <c r="A7" s="70" t="s">
        <v>111</v>
      </c>
      <c r="B7" s="71"/>
      <c r="C7" s="71"/>
      <c r="D7" s="71"/>
      <c r="E7" s="71"/>
      <c r="F7" s="34"/>
      <c r="G7" s="34"/>
      <c r="H7" s="34"/>
      <c r="I7" s="34"/>
      <c r="J7" s="34"/>
    </row>
    <row r="8" spans="1:10" ht="21" x14ac:dyDescent="0.2">
      <c r="A8" s="70" t="s">
        <v>113</v>
      </c>
      <c r="B8" s="71"/>
      <c r="C8" s="71"/>
      <c r="D8" s="71"/>
      <c r="E8" s="71"/>
    </row>
    <row r="9" spans="1:10" ht="15.6" customHeight="1" x14ac:dyDescent="0.2">
      <c r="A9" s="70" t="s">
        <v>100</v>
      </c>
      <c r="B9" s="71"/>
      <c r="C9" s="71"/>
      <c r="D9" s="71"/>
      <c r="E9" s="71"/>
    </row>
    <row r="10" spans="1:10" ht="34.15" customHeight="1" x14ac:dyDescent="0.25">
      <c r="A10" s="32" t="s">
        <v>101</v>
      </c>
      <c r="B10" s="32" t="s">
        <v>102</v>
      </c>
      <c r="C10" s="32" t="s">
        <v>103</v>
      </c>
      <c r="D10" s="32" t="s">
        <v>104</v>
      </c>
      <c r="E10" s="42" t="s">
        <v>105</v>
      </c>
    </row>
    <row r="11" spans="1:10" ht="27" customHeight="1" x14ac:dyDescent="0.2">
      <c r="A11" s="51">
        <v>45694</v>
      </c>
      <c r="B11" s="46">
        <v>1920</v>
      </c>
      <c r="C11" s="45" t="s">
        <v>114</v>
      </c>
      <c r="D11" s="53" t="s">
        <v>115</v>
      </c>
      <c r="E11" s="47">
        <v>-226000</v>
      </c>
    </row>
    <row r="12" spans="1:10" ht="71.45" customHeight="1" x14ac:dyDescent="0.2">
      <c r="A12" s="51">
        <v>45694</v>
      </c>
      <c r="B12" s="46">
        <v>1921</v>
      </c>
      <c r="C12" s="45" t="s">
        <v>116</v>
      </c>
      <c r="D12" s="45" t="s">
        <v>117</v>
      </c>
      <c r="E12" s="47">
        <v>357658</v>
      </c>
    </row>
    <row r="13" spans="1:10" ht="71.45" customHeight="1" x14ac:dyDescent="0.2">
      <c r="A13" s="51">
        <v>45694</v>
      </c>
      <c r="B13" s="46">
        <v>1927</v>
      </c>
      <c r="C13" s="45" t="s">
        <v>116</v>
      </c>
      <c r="D13" s="45" t="s">
        <v>118</v>
      </c>
      <c r="E13" s="47">
        <v>1169970</v>
      </c>
    </row>
    <row r="14" spans="1:10" ht="71.45" customHeight="1" x14ac:dyDescent="0.2">
      <c r="A14" s="51">
        <v>45694</v>
      </c>
      <c r="B14" s="46">
        <v>1930</v>
      </c>
      <c r="C14" s="45" t="s">
        <v>119</v>
      </c>
      <c r="D14" s="45" t="s">
        <v>120</v>
      </c>
      <c r="E14" s="47">
        <v>1878819.6</v>
      </c>
    </row>
    <row r="15" spans="1:10" ht="71.45" customHeight="1" x14ac:dyDescent="0.2">
      <c r="A15" s="51">
        <v>45694</v>
      </c>
      <c r="B15" s="46">
        <v>1932</v>
      </c>
      <c r="C15" s="45" t="s">
        <v>121</v>
      </c>
      <c r="D15" s="45" t="s">
        <v>122</v>
      </c>
      <c r="E15" s="47">
        <v>200000</v>
      </c>
    </row>
    <row r="16" spans="1:10" ht="71.45" customHeight="1" x14ac:dyDescent="0.2">
      <c r="A16" s="51">
        <v>45694</v>
      </c>
      <c r="B16" s="46">
        <v>1934</v>
      </c>
      <c r="C16" s="45" t="s">
        <v>123</v>
      </c>
      <c r="D16" s="45" t="s">
        <v>124</v>
      </c>
      <c r="E16" s="47">
        <v>2412961.4900000002</v>
      </c>
    </row>
    <row r="17" spans="1:5" ht="71.45" customHeight="1" x14ac:dyDescent="0.2">
      <c r="A17" s="51">
        <v>45694</v>
      </c>
      <c r="B17" s="46">
        <v>1938</v>
      </c>
      <c r="C17" s="45" t="s">
        <v>125</v>
      </c>
      <c r="D17" s="45" t="s">
        <v>126</v>
      </c>
      <c r="E17" s="47">
        <v>200712.40999999997</v>
      </c>
    </row>
    <row r="18" spans="1:5" ht="71.45" customHeight="1" x14ac:dyDescent="0.2">
      <c r="A18" s="51">
        <v>45722</v>
      </c>
      <c r="B18" s="46">
        <v>1966</v>
      </c>
      <c r="C18" s="45" t="s">
        <v>127</v>
      </c>
      <c r="D18" s="45" t="s">
        <v>128</v>
      </c>
      <c r="E18" s="47">
        <v>13272260.5</v>
      </c>
    </row>
    <row r="19" spans="1:5" ht="71.45" customHeight="1" x14ac:dyDescent="0.2">
      <c r="A19" s="51">
        <v>45722</v>
      </c>
      <c r="B19" s="46">
        <v>1968</v>
      </c>
      <c r="C19" s="45" t="s">
        <v>114</v>
      </c>
      <c r="D19" s="45" t="s">
        <v>129</v>
      </c>
      <c r="E19" s="47">
        <v>7419508.4199999999</v>
      </c>
    </row>
    <row r="20" spans="1:5" ht="71.45" customHeight="1" x14ac:dyDescent="0.2">
      <c r="A20" s="51">
        <v>45722</v>
      </c>
      <c r="B20" s="46">
        <v>1969</v>
      </c>
      <c r="C20" s="45" t="s">
        <v>114</v>
      </c>
      <c r="D20" s="45" t="s">
        <v>130</v>
      </c>
      <c r="E20" s="47">
        <v>7296864.9199999999</v>
      </c>
    </row>
    <row r="21" spans="1:5" ht="71.45" customHeight="1" x14ac:dyDescent="0.2">
      <c r="A21" s="51">
        <v>45722</v>
      </c>
      <c r="B21" s="46">
        <v>1972</v>
      </c>
      <c r="C21" s="45" t="s">
        <v>114</v>
      </c>
      <c r="D21" s="45" t="s">
        <v>131</v>
      </c>
      <c r="E21" s="47">
        <v>1525768</v>
      </c>
    </row>
    <row r="22" spans="1:5" ht="71.45" customHeight="1" x14ac:dyDescent="0.2">
      <c r="A22" s="51">
        <v>45722</v>
      </c>
      <c r="B22" s="46">
        <v>1975</v>
      </c>
      <c r="C22" s="45" t="s">
        <v>114</v>
      </c>
      <c r="D22" s="45" t="s">
        <v>132</v>
      </c>
      <c r="E22" s="47">
        <v>2000000</v>
      </c>
    </row>
    <row r="23" spans="1:5" ht="71.45" customHeight="1" x14ac:dyDescent="0.2">
      <c r="A23" s="51">
        <v>45722</v>
      </c>
      <c r="B23" s="46">
        <v>1976</v>
      </c>
      <c r="C23" s="45" t="s">
        <v>114</v>
      </c>
      <c r="D23" s="45" t="s">
        <v>133</v>
      </c>
      <c r="E23" s="47">
        <v>583334</v>
      </c>
    </row>
    <row r="24" spans="1:5" ht="71.45" customHeight="1" x14ac:dyDescent="0.2">
      <c r="A24" s="51">
        <v>45722</v>
      </c>
      <c r="B24" s="46">
        <v>1977</v>
      </c>
      <c r="C24" s="45" t="s">
        <v>134</v>
      </c>
      <c r="D24" s="45" t="s">
        <v>135</v>
      </c>
      <c r="E24" s="47">
        <v>125000</v>
      </c>
    </row>
    <row r="25" spans="1:5" ht="71.45" customHeight="1" x14ac:dyDescent="0.2">
      <c r="A25" s="51">
        <v>45722</v>
      </c>
      <c r="B25" s="46">
        <v>1978</v>
      </c>
      <c r="C25" s="45" t="s">
        <v>136</v>
      </c>
      <c r="D25" s="45" t="s">
        <v>137</v>
      </c>
      <c r="E25" s="47">
        <v>900000</v>
      </c>
    </row>
    <row r="26" spans="1:5" ht="71.45" customHeight="1" x14ac:dyDescent="0.2">
      <c r="A26" s="51">
        <v>45722</v>
      </c>
      <c r="B26" s="46">
        <v>1979</v>
      </c>
      <c r="C26" s="45" t="s">
        <v>138</v>
      </c>
      <c r="D26" s="45" t="s">
        <v>139</v>
      </c>
      <c r="E26" s="47">
        <v>348333.33</v>
      </c>
    </row>
    <row r="27" spans="1:5" ht="71.45" customHeight="1" x14ac:dyDescent="0.2">
      <c r="A27" s="51">
        <v>45722</v>
      </c>
      <c r="B27" s="46">
        <v>1986</v>
      </c>
      <c r="C27" s="45" t="s">
        <v>140</v>
      </c>
      <c r="D27" s="45" t="s">
        <v>141</v>
      </c>
      <c r="E27" s="47">
        <v>65140</v>
      </c>
    </row>
    <row r="28" spans="1:5" ht="71.45" customHeight="1" x14ac:dyDescent="0.2">
      <c r="A28" s="51">
        <v>45722</v>
      </c>
      <c r="B28" s="46">
        <v>1997</v>
      </c>
      <c r="C28" s="45" t="s">
        <v>142</v>
      </c>
      <c r="D28" s="45" t="s">
        <v>143</v>
      </c>
      <c r="E28" s="47">
        <v>22000</v>
      </c>
    </row>
    <row r="29" spans="1:5" ht="71.45" customHeight="1" x14ac:dyDescent="0.2">
      <c r="A29" s="51">
        <v>45722</v>
      </c>
      <c r="B29" s="46">
        <v>1998</v>
      </c>
      <c r="C29" s="45" t="s">
        <v>144</v>
      </c>
      <c r="D29" s="45" t="s">
        <v>145</v>
      </c>
      <c r="E29" s="47">
        <v>4166666.66</v>
      </c>
    </row>
    <row r="30" spans="1:5" ht="51.6" customHeight="1" x14ac:dyDescent="0.2">
      <c r="A30" s="51">
        <v>45722</v>
      </c>
      <c r="B30" s="46">
        <v>1999</v>
      </c>
      <c r="C30" s="45" t="s">
        <v>146</v>
      </c>
      <c r="D30" s="45" t="s">
        <v>147</v>
      </c>
      <c r="E30" s="47">
        <v>4268781</v>
      </c>
    </row>
    <row r="31" spans="1:5" ht="45" customHeight="1" x14ac:dyDescent="0.2">
      <c r="A31" s="51">
        <v>45753</v>
      </c>
      <c r="B31" s="46">
        <v>2007</v>
      </c>
      <c r="C31" s="45" t="s">
        <v>114</v>
      </c>
      <c r="D31" s="45" t="s">
        <v>148</v>
      </c>
      <c r="E31" s="47">
        <v>66400</v>
      </c>
    </row>
    <row r="32" spans="1:5" ht="52.9" customHeight="1" x14ac:dyDescent="0.2">
      <c r="A32" s="51">
        <v>45753</v>
      </c>
      <c r="B32" s="46">
        <v>2010</v>
      </c>
      <c r="C32" s="45" t="s">
        <v>149</v>
      </c>
      <c r="D32" s="45" t="s">
        <v>150</v>
      </c>
      <c r="E32" s="47">
        <v>11354071.629999999</v>
      </c>
    </row>
    <row r="33" spans="1:5" ht="71.45" customHeight="1" x14ac:dyDescent="0.2">
      <c r="A33" s="51">
        <v>45783</v>
      </c>
      <c r="B33" s="46">
        <v>2014</v>
      </c>
      <c r="C33" s="45" t="s">
        <v>151</v>
      </c>
      <c r="D33" s="45" t="s">
        <v>152</v>
      </c>
      <c r="E33" s="47">
        <v>248390</v>
      </c>
    </row>
    <row r="34" spans="1:5" ht="71.45" customHeight="1" x14ac:dyDescent="0.2">
      <c r="A34" s="51">
        <v>45783</v>
      </c>
      <c r="B34" s="46">
        <v>2021</v>
      </c>
      <c r="C34" s="45" t="s">
        <v>153</v>
      </c>
      <c r="D34" s="45" t="s">
        <v>154</v>
      </c>
      <c r="E34" s="47">
        <v>2755708</v>
      </c>
    </row>
    <row r="35" spans="1:5" ht="71.45" customHeight="1" x14ac:dyDescent="0.2">
      <c r="A35" s="51">
        <v>45783</v>
      </c>
      <c r="B35" s="46">
        <v>2025</v>
      </c>
      <c r="C35" s="45" t="s">
        <v>155</v>
      </c>
      <c r="D35" s="45" t="s">
        <v>156</v>
      </c>
      <c r="E35" s="47">
        <v>225000</v>
      </c>
    </row>
    <row r="36" spans="1:5" ht="71.45" customHeight="1" x14ac:dyDescent="0.2">
      <c r="A36" s="51">
        <v>45814</v>
      </c>
      <c r="B36" s="46">
        <v>2036</v>
      </c>
      <c r="C36" s="45" t="s">
        <v>157</v>
      </c>
      <c r="D36" s="45" t="s">
        <v>158</v>
      </c>
      <c r="E36" s="47">
        <v>87502.05</v>
      </c>
    </row>
    <row r="37" spans="1:5" ht="71.45" customHeight="1" x14ac:dyDescent="0.2">
      <c r="A37" s="51">
        <v>45814</v>
      </c>
      <c r="B37" s="46">
        <v>2049</v>
      </c>
      <c r="C37" s="45" t="s">
        <v>159</v>
      </c>
      <c r="D37" s="45" t="s">
        <v>160</v>
      </c>
      <c r="E37" s="47">
        <v>100000</v>
      </c>
    </row>
    <row r="38" spans="1:5" ht="71.45" customHeight="1" x14ac:dyDescent="0.2">
      <c r="A38" s="51">
        <v>45814</v>
      </c>
      <c r="B38" s="46">
        <v>2050</v>
      </c>
      <c r="C38" s="45" t="s">
        <v>161</v>
      </c>
      <c r="D38" s="45" t="s">
        <v>162</v>
      </c>
      <c r="E38" s="47">
        <v>32570</v>
      </c>
    </row>
    <row r="39" spans="1:5" ht="71.45" customHeight="1" x14ac:dyDescent="0.2">
      <c r="A39" s="51">
        <v>45814</v>
      </c>
      <c r="B39" s="46">
        <v>2052</v>
      </c>
      <c r="C39" s="45" t="s">
        <v>163</v>
      </c>
      <c r="D39" s="45" t="s">
        <v>164</v>
      </c>
      <c r="E39" s="47">
        <v>14123.02</v>
      </c>
    </row>
    <row r="40" spans="1:5" ht="71.45" customHeight="1" x14ac:dyDescent="0.2">
      <c r="A40" s="51">
        <v>45814</v>
      </c>
      <c r="B40" s="46">
        <v>2058</v>
      </c>
      <c r="C40" s="45" t="s">
        <v>165</v>
      </c>
      <c r="D40" s="45" t="s">
        <v>166</v>
      </c>
      <c r="E40" s="47">
        <v>272800</v>
      </c>
    </row>
    <row r="41" spans="1:5" ht="44.45" customHeight="1" x14ac:dyDescent="0.2">
      <c r="A41" s="51">
        <v>45906</v>
      </c>
      <c r="B41" s="46">
        <v>2068</v>
      </c>
      <c r="C41" s="45" t="s">
        <v>114</v>
      </c>
      <c r="D41" s="45" t="s">
        <v>167</v>
      </c>
      <c r="E41" s="47">
        <v>-479106.19</v>
      </c>
    </row>
    <row r="42" spans="1:5" ht="51" customHeight="1" x14ac:dyDescent="0.2">
      <c r="A42" s="51">
        <v>45906</v>
      </c>
      <c r="B42" s="46">
        <v>2079</v>
      </c>
      <c r="C42" s="45" t="s">
        <v>114</v>
      </c>
      <c r="D42" s="45" t="s">
        <v>168</v>
      </c>
      <c r="E42" s="47">
        <v>100000</v>
      </c>
    </row>
    <row r="43" spans="1:5" ht="71.45" customHeight="1" x14ac:dyDescent="0.2">
      <c r="A43" s="51">
        <v>45906</v>
      </c>
      <c r="B43" s="46">
        <v>2081</v>
      </c>
      <c r="C43" s="45" t="s">
        <v>169</v>
      </c>
      <c r="D43" s="45" t="s">
        <v>170</v>
      </c>
      <c r="E43" s="47">
        <v>1810107.6400000001</v>
      </c>
    </row>
    <row r="44" spans="1:5" ht="71.45" customHeight="1" x14ac:dyDescent="0.2">
      <c r="A44" s="51">
        <v>45906</v>
      </c>
      <c r="B44" s="46">
        <v>2082</v>
      </c>
      <c r="C44" s="45" t="s">
        <v>171</v>
      </c>
      <c r="D44" s="45" t="s">
        <v>172</v>
      </c>
      <c r="E44" s="47">
        <v>74328</v>
      </c>
    </row>
    <row r="45" spans="1:5" ht="71.45" customHeight="1" x14ac:dyDescent="0.2">
      <c r="A45" s="51">
        <v>45906</v>
      </c>
      <c r="B45" s="46">
        <v>2083</v>
      </c>
      <c r="C45" s="45" t="s">
        <v>173</v>
      </c>
      <c r="D45" s="45" t="s">
        <v>174</v>
      </c>
      <c r="E45" s="47">
        <v>3734650.05</v>
      </c>
    </row>
    <row r="46" spans="1:5" ht="71.45" customHeight="1" x14ac:dyDescent="0.2">
      <c r="A46" s="51">
        <v>45936</v>
      </c>
      <c r="B46" s="46">
        <v>2094</v>
      </c>
      <c r="C46" s="45" t="s">
        <v>175</v>
      </c>
      <c r="D46" s="45" t="s">
        <v>176</v>
      </c>
      <c r="E46" s="47">
        <v>1170000</v>
      </c>
    </row>
    <row r="47" spans="1:5" ht="71.45" customHeight="1" x14ac:dyDescent="0.2">
      <c r="A47" s="51">
        <v>45936</v>
      </c>
      <c r="B47" s="46">
        <v>2095</v>
      </c>
      <c r="C47" s="45" t="s">
        <v>177</v>
      </c>
      <c r="D47" s="45" t="s">
        <v>178</v>
      </c>
      <c r="E47" s="47">
        <v>76300</v>
      </c>
    </row>
    <row r="48" spans="1:5" ht="54.6" customHeight="1" x14ac:dyDescent="0.2">
      <c r="A48" s="51">
        <v>45936</v>
      </c>
      <c r="B48" s="46">
        <v>2096</v>
      </c>
      <c r="C48" s="45" t="s">
        <v>179</v>
      </c>
      <c r="D48" s="45" t="s">
        <v>180</v>
      </c>
      <c r="E48" s="47">
        <v>22027</v>
      </c>
    </row>
    <row r="49" spans="1:5" ht="54.6" customHeight="1" x14ac:dyDescent="0.2">
      <c r="A49" s="51">
        <v>45936</v>
      </c>
      <c r="B49" s="46">
        <v>2097</v>
      </c>
      <c r="C49" s="45" t="s">
        <v>181</v>
      </c>
      <c r="D49" s="45" t="s">
        <v>182</v>
      </c>
      <c r="E49" s="47">
        <v>22028</v>
      </c>
    </row>
    <row r="50" spans="1:5" ht="71.45" customHeight="1" x14ac:dyDescent="0.2">
      <c r="A50" s="51">
        <v>45936</v>
      </c>
      <c r="B50" s="46">
        <v>2099</v>
      </c>
      <c r="C50" s="45" t="s">
        <v>183</v>
      </c>
      <c r="D50" s="45" t="s">
        <v>184</v>
      </c>
      <c r="E50" s="47">
        <v>53159</v>
      </c>
    </row>
    <row r="51" spans="1:5" ht="71.45" customHeight="1" x14ac:dyDescent="0.2">
      <c r="A51" s="51">
        <v>45936</v>
      </c>
      <c r="B51" s="46">
        <v>2101</v>
      </c>
      <c r="C51" s="45" t="s">
        <v>185</v>
      </c>
      <c r="D51" s="45" t="s">
        <v>186</v>
      </c>
      <c r="E51" s="47">
        <v>12499.99</v>
      </c>
    </row>
    <row r="52" spans="1:5" ht="73.900000000000006" customHeight="1" x14ac:dyDescent="0.2">
      <c r="A52" s="51">
        <v>45967</v>
      </c>
      <c r="B52" s="46">
        <v>2125</v>
      </c>
      <c r="C52" s="45" t="s">
        <v>187</v>
      </c>
      <c r="D52" s="45" t="s">
        <v>188</v>
      </c>
      <c r="E52" s="47">
        <v>75712</v>
      </c>
    </row>
    <row r="53" spans="1:5" ht="89.45" customHeight="1" x14ac:dyDescent="0.2">
      <c r="A53" s="51">
        <v>45967</v>
      </c>
      <c r="B53" s="46">
        <v>2127</v>
      </c>
      <c r="C53" s="45" t="s">
        <v>189</v>
      </c>
      <c r="D53" s="45" t="s">
        <v>190</v>
      </c>
      <c r="E53" s="47">
        <v>188800</v>
      </c>
    </row>
    <row r="54" spans="1:5" ht="76.900000000000006" customHeight="1" x14ac:dyDescent="0.2">
      <c r="A54" s="51">
        <v>45967</v>
      </c>
      <c r="B54" s="46">
        <v>2133</v>
      </c>
      <c r="C54" s="45" t="s">
        <v>191</v>
      </c>
      <c r="D54" s="45" t="s">
        <v>192</v>
      </c>
      <c r="E54" s="47">
        <v>28150</v>
      </c>
    </row>
    <row r="55" spans="1:5" ht="89.45" customHeight="1" x14ac:dyDescent="0.2">
      <c r="A55" s="51">
        <v>45967</v>
      </c>
      <c r="B55" s="46">
        <v>2136</v>
      </c>
      <c r="C55" s="45" t="s">
        <v>193</v>
      </c>
      <c r="D55" s="45" t="s">
        <v>194</v>
      </c>
      <c r="E55" s="47">
        <v>1928</v>
      </c>
    </row>
    <row r="56" spans="1:5" ht="95.45" customHeight="1" x14ac:dyDescent="0.2">
      <c r="A56" s="51">
        <v>45967</v>
      </c>
      <c r="B56" s="46">
        <v>2137</v>
      </c>
      <c r="C56" s="45" t="s">
        <v>195</v>
      </c>
      <c r="D56" s="45" t="s">
        <v>196</v>
      </c>
      <c r="E56" s="47">
        <v>406346.35</v>
      </c>
    </row>
    <row r="57" spans="1:5" ht="71.45" customHeight="1" x14ac:dyDescent="0.2">
      <c r="A57" s="51">
        <v>45997</v>
      </c>
      <c r="B57" s="46">
        <v>2143</v>
      </c>
      <c r="C57" s="45" t="s">
        <v>197</v>
      </c>
      <c r="D57" s="45" t="s">
        <v>198</v>
      </c>
      <c r="E57" s="47">
        <v>279136</v>
      </c>
    </row>
    <row r="58" spans="1:5" ht="71.45" customHeight="1" x14ac:dyDescent="0.2">
      <c r="A58" s="51">
        <v>45997</v>
      </c>
      <c r="B58" s="46">
        <v>2152</v>
      </c>
      <c r="C58" s="45" t="s">
        <v>199</v>
      </c>
      <c r="D58" s="45" t="s">
        <v>200</v>
      </c>
      <c r="E58" s="47">
        <v>64843.48</v>
      </c>
    </row>
    <row r="59" spans="1:5" ht="71.45" customHeight="1" x14ac:dyDescent="0.2">
      <c r="A59" s="51">
        <v>45997</v>
      </c>
      <c r="B59" s="46">
        <v>2153</v>
      </c>
      <c r="C59" s="45" t="s">
        <v>201</v>
      </c>
      <c r="D59" s="45" t="s">
        <v>202</v>
      </c>
      <c r="E59" s="47">
        <v>1757197.09</v>
      </c>
    </row>
    <row r="60" spans="1:5" ht="76.150000000000006" customHeight="1" x14ac:dyDescent="0.2">
      <c r="A60" s="51">
        <v>45997</v>
      </c>
      <c r="B60" s="46">
        <v>2155</v>
      </c>
      <c r="C60" s="45" t="s">
        <v>203</v>
      </c>
      <c r="D60" s="45" t="s">
        <v>204</v>
      </c>
      <c r="E60" s="47">
        <v>267546.06</v>
      </c>
    </row>
    <row r="61" spans="1:5" ht="71.45" customHeight="1" x14ac:dyDescent="0.2">
      <c r="A61" s="51" t="s">
        <v>205</v>
      </c>
      <c r="B61" s="46">
        <v>2163</v>
      </c>
      <c r="C61" s="45" t="s">
        <v>206</v>
      </c>
      <c r="D61" s="45" t="s">
        <v>207</v>
      </c>
      <c r="E61" s="47">
        <v>150000</v>
      </c>
    </row>
    <row r="62" spans="1:5" ht="71.45" customHeight="1" x14ac:dyDescent="0.2">
      <c r="A62" s="51" t="s">
        <v>205</v>
      </c>
      <c r="B62" s="46">
        <v>2164</v>
      </c>
      <c r="C62" s="45" t="s">
        <v>208</v>
      </c>
      <c r="D62" s="45" t="s">
        <v>209</v>
      </c>
      <c r="E62" s="47">
        <v>1500</v>
      </c>
    </row>
    <row r="63" spans="1:5" ht="44.45" customHeight="1" x14ac:dyDescent="0.2">
      <c r="A63" s="51" t="s">
        <v>205</v>
      </c>
      <c r="B63" s="46">
        <v>2173</v>
      </c>
      <c r="C63" s="45" t="s">
        <v>210</v>
      </c>
      <c r="D63" s="45" t="s">
        <v>211</v>
      </c>
      <c r="E63" s="47">
        <v>5150460.29</v>
      </c>
    </row>
    <row r="64" spans="1:5" ht="44.45" customHeight="1" x14ac:dyDescent="0.2">
      <c r="A64" s="51" t="s">
        <v>205</v>
      </c>
      <c r="B64" s="46">
        <v>2175</v>
      </c>
      <c r="C64" s="45" t="s">
        <v>210</v>
      </c>
      <c r="D64" s="45" t="s">
        <v>212</v>
      </c>
      <c r="E64" s="47">
        <v>718256.7</v>
      </c>
    </row>
    <row r="65" spans="1:5" ht="44.45" customHeight="1" x14ac:dyDescent="0.2">
      <c r="A65" s="51" t="s">
        <v>205</v>
      </c>
      <c r="B65" s="46">
        <v>2177</v>
      </c>
      <c r="C65" s="45" t="s">
        <v>210</v>
      </c>
      <c r="D65" s="45" t="s">
        <v>213</v>
      </c>
      <c r="E65" s="47">
        <v>692316.45</v>
      </c>
    </row>
    <row r="66" spans="1:5" ht="33" customHeight="1" x14ac:dyDescent="0.2">
      <c r="A66" s="51" t="s">
        <v>205</v>
      </c>
      <c r="B66" s="46">
        <v>2179</v>
      </c>
      <c r="C66" s="45" t="s">
        <v>210</v>
      </c>
      <c r="D66" s="45" t="s">
        <v>214</v>
      </c>
      <c r="E66" s="47">
        <v>465771.6</v>
      </c>
    </row>
    <row r="67" spans="1:5" ht="33" customHeight="1" x14ac:dyDescent="0.2">
      <c r="A67" s="51" t="s">
        <v>205</v>
      </c>
      <c r="B67" s="46">
        <v>2181</v>
      </c>
      <c r="C67" s="45" t="s">
        <v>210</v>
      </c>
      <c r="D67" s="45" t="s">
        <v>215</v>
      </c>
      <c r="E67" s="47">
        <v>316516.19</v>
      </c>
    </row>
    <row r="68" spans="1:5" ht="71.45" customHeight="1" x14ac:dyDescent="0.2">
      <c r="A68" s="51" t="s">
        <v>205</v>
      </c>
      <c r="B68" s="46">
        <v>2186</v>
      </c>
      <c r="C68" s="45" t="s">
        <v>216</v>
      </c>
      <c r="D68" s="45" t="s">
        <v>217</v>
      </c>
      <c r="E68" s="47">
        <v>1666666.67</v>
      </c>
    </row>
    <row r="69" spans="1:5" ht="71.45" customHeight="1" x14ac:dyDescent="0.2">
      <c r="A69" s="51" t="s">
        <v>205</v>
      </c>
      <c r="B69" s="46">
        <v>2187</v>
      </c>
      <c r="C69" s="45" t="s">
        <v>216</v>
      </c>
      <c r="D69" s="45" t="s">
        <v>218</v>
      </c>
      <c r="E69" s="47">
        <v>28808959.25</v>
      </c>
    </row>
    <row r="70" spans="1:5" ht="48.6" customHeight="1" x14ac:dyDescent="0.2">
      <c r="A70" s="51" t="s">
        <v>205</v>
      </c>
      <c r="B70" s="46">
        <v>2189</v>
      </c>
      <c r="C70" s="45" t="s">
        <v>114</v>
      </c>
      <c r="D70" s="45" t="s">
        <v>219</v>
      </c>
      <c r="E70" s="47">
        <v>22500</v>
      </c>
    </row>
    <row r="71" spans="1:5" ht="45" customHeight="1" x14ac:dyDescent="0.2">
      <c r="A71" s="51" t="s">
        <v>205</v>
      </c>
      <c r="B71" s="46">
        <v>2191</v>
      </c>
      <c r="C71" s="45" t="s">
        <v>114</v>
      </c>
      <c r="D71" s="45" t="s">
        <v>220</v>
      </c>
      <c r="E71" s="47">
        <v>2681000</v>
      </c>
    </row>
    <row r="72" spans="1:5" ht="71.45" customHeight="1" x14ac:dyDescent="0.2">
      <c r="A72" s="51" t="s">
        <v>221</v>
      </c>
      <c r="B72" s="46">
        <v>2193</v>
      </c>
      <c r="C72" s="45" t="s">
        <v>203</v>
      </c>
      <c r="D72" s="45" t="s">
        <v>222</v>
      </c>
      <c r="E72" s="47">
        <v>24777</v>
      </c>
    </row>
    <row r="73" spans="1:5" ht="71.45" customHeight="1" x14ac:dyDescent="0.2">
      <c r="A73" s="51" t="s">
        <v>221</v>
      </c>
      <c r="B73" s="46">
        <v>2195</v>
      </c>
      <c r="C73" s="45" t="s">
        <v>223</v>
      </c>
      <c r="D73" s="45" t="s">
        <v>224</v>
      </c>
      <c r="E73" s="47">
        <v>247800</v>
      </c>
    </row>
    <row r="74" spans="1:5" ht="25.9" customHeight="1" x14ac:dyDescent="0.2">
      <c r="A74" s="51" t="s">
        <v>221</v>
      </c>
      <c r="B74" s="46">
        <v>2197</v>
      </c>
      <c r="C74" s="45" t="s">
        <v>210</v>
      </c>
      <c r="D74" s="45" t="s">
        <v>225</v>
      </c>
      <c r="E74" s="47">
        <v>412738.2</v>
      </c>
    </row>
    <row r="75" spans="1:5" ht="25.9" customHeight="1" x14ac:dyDescent="0.2">
      <c r="A75" s="51" t="s">
        <v>221</v>
      </c>
      <c r="B75" s="46">
        <v>2199</v>
      </c>
      <c r="C75" s="45" t="s">
        <v>210</v>
      </c>
      <c r="D75" s="45" t="s">
        <v>226</v>
      </c>
      <c r="E75" s="47">
        <v>22922552.800000001</v>
      </c>
    </row>
    <row r="76" spans="1:5" ht="25.9" customHeight="1" x14ac:dyDescent="0.2">
      <c r="A76" s="51" t="s">
        <v>221</v>
      </c>
      <c r="B76" s="46">
        <v>2201</v>
      </c>
      <c r="C76" s="45" t="s">
        <v>210</v>
      </c>
      <c r="D76" s="45" t="s">
        <v>227</v>
      </c>
      <c r="E76" s="47">
        <v>12236862.810000001</v>
      </c>
    </row>
    <row r="77" spans="1:5" ht="25.9" customHeight="1" x14ac:dyDescent="0.2">
      <c r="A77" s="51" t="s">
        <v>221</v>
      </c>
      <c r="B77" s="46">
        <v>2203</v>
      </c>
      <c r="C77" s="45" t="s">
        <v>210</v>
      </c>
      <c r="D77" s="45" t="s">
        <v>228</v>
      </c>
      <c r="E77" s="47">
        <v>24550862.949999999</v>
      </c>
    </row>
    <row r="78" spans="1:5" ht="71.45" customHeight="1" x14ac:dyDescent="0.2">
      <c r="A78" s="51" t="s">
        <v>229</v>
      </c>
      <c r="B78" s="46">
        <v>2221</v>
      </c>
      <c r="C78" s="45" t="s">
        <v>230</v>
      </c>
      <c r="D78" s="45" t="s">
        <v>231</v>
      </c>
      <c r="E78" s="47">
        <v>249999.52</v>
      </c>
    </row>
    <row r="79" spans="1:5" ht="71.45" customHeight="1" x14ac:dyDescent="0.2">
      <c r="A79" s="51" t="s">
        <v>229</v>
      </c>
      <c r="B79" s="46">
        <v>2224</v>
      </c>
      <c r="C79" s="45" t="s">
        <v>232</v>
      </c>
      <c r="D79" s="45" t="s">
        <v>233</v>
      </c>
      <c r="E79" s="47">
        <v>70800</v>
      </c>
    </row>
    <row r="80" spans="1:5" ht="71.45" customHeight="1" x14ac:dyDescent="0.2">
      <c r="A80" s="51" t="s">
        <v>229</v>
      </c>
      <c r="B80" s="46">
        <v>2226</v>
      </c>
      <c r="C80" s="45" t="s">
        <v>234</v>
      </c>
      <c r="D80" s="45" t="s">
        <v>235</v>
      </c>
      <c r="E80" s="47">
        <v>13994.98</v>
      </c>
    </row>
    <row r="81" spans="1:5" ht="71.45" customHeight="1" x14ac:dyDescent="0.2">
      <c r="A81" s="51" t="s">
        <v>229</v>
      </c>
      <c r="B81" s="46">
        <v>2233</v>
      </c>
      <c r="C81" s="45" t="s">
        <v>236</v>
      </c>
      <c r="D81" s="45" t="s">
        <v>237</v>
      </c>
      <c r="E81" s="47">
        <v>257240</v>
      </c>
    </row>
    <row r="82" spans="1:5" ht="36" customHeight="1" x14ac:dyDescent="0.2">
      <c r="A82" s="51" t="s">
        <v>229</v>
      </c>
      <c r="B82" s="46">
        <v>2235</v>
      </c>
      <c r="C82" s="45" t="s">
        <v>114</v>
      </c>
      <c r="D82" s="45" t="s">
        <v>238</v>
      </c>
      <c r="E82" s="47">
        <v>35874</v>
      </c>
    </row>
    <row r="83" spans="1:5" ht="71.45" customHeight="1" x14ac:dyDescent="0.2">
      <c r="A83" s="51" t="s">
        <v>229</v>
      </c>
      <c r="B83" s="46">
        <v>2237</v>
      </c>
      <c r="C83" s="45" t="s">
        <v>239</v>
      </c>
      <c r="D83" s="45" t="s">
        <v>240</v>
      </c>
      <c r="E83" s="47">
        <v>165567.88</v>
      </c>
    </row>
    <row r="84" spans="1:5" ht="71.45" customHeight="1" x14ac:dyDescent="0.2">
      <c r="A84" s="51" t="s">
        <v>229</v>
      </c>
      <c r="B84" s="46">
        <v>2241</v>
      </c>
      <c r="C84" s="45" t="s">
        <v>241</v>
      </c>
      <c r="D84" s="45" t="s">
        <v>242</v>
      </c>
      <c r="E84" s="47">
        <v>29147</v>
      </c>
    </row>
    <row r="85" spans="1:5" ht="71.45" customHeight="1" x14ac:dyDescent="0.2">
      <c r="A85" s="51" t="s">
        <v>229</v>
      </c>
      <c r="B85" s="46">
        <v>2245</v>
      </c>
      <c r="C85" s="45" t="s">
        <v>241</v>
      </c>
      <c r="D85" s="45" t="s">
        <v>243</v>
      </c>
      <c r="E85" s="47">
        <v>7590</v>
      </c>
    </row>
    <row r="86" spans="1:5" ht="71.45" customHeight="1" x14ac:dyDescent="0.2">
      <c r="A86" s="51" t="s">
        <v>244</v>
      </c>
      <c r="B86" s="46">
        <v>2266</v>
      </c>
      <c r="C86" s="45" t="s">
        <v>245</v>
      </c>
      <c r="D86" s="45" t="s">
        <v>246</v>
      </c>
      <c r="E86" s="47">
        <v>924644.74</v>
      </c>
    </row>
    <row r="87" spans="1:5" ht="71.45" customHeight="1" x14ac:dyDescent="0.2">
      <c r="A87" s="51" t="s">
        <v>244</v>
      </c>
      <c r="B87" s="46">
        <v>2267</v>
      </c>
      <c r="C87" s="45" t="s">
        <v>245</v>
      </c>
      <c r="D87" s="45" t="s">
        <v>247</v>
      </c>
      <c r="E87" s="47">
        <v>363693.6</v>
      </c>
    </row>
    <row r="88" spans="1:5" ht="71.45" customHeight="1" x14ac:dyDescent="0.2">
      <c r="A88" s="51" t="s">
        <v>248</v>
      </c>
      <c r="B88" s="46">
        <v>2281</v>
      </c>
      <c r="C88" s="45" t="s">
        <v>249</v>
      </c>
      <c r="D88" s="45" t="s">
        <v>250</v>
      </c>
      <c r="E88" s="47">
        <v>100000</v>
      </c>
    </row>
    <row r="89" spans="1:5" ht="71.45" customHeight="1" x14ac:dyDescent="0.2">
      <c r="A89" s="51" t="s">
        <v>248</v>
      </c>
      <c r="B89" s="46">
        <v>2282</v>
      </c>
      <c r="C89" s="45" t="s">
        <v>251</v>
      </c>
      <c r="D89" s="45" t="s">
        <v>252</v>
      </c>
      <c r="E89" s="47">
        <v>123900</v>
      </c>
    </row>
    <row r="90" spans="1:5" ht="71.45" customHeight="1" x14ac:dyDescent="0.2">
      <c r="A90" s="51" t="s">
        <v>248</v>
      </c>
      <c r="B90" s="46">
        <v>2284</v>
      </c>
      <c r="C90" s="45" t="s">
        <v>185</v>
      </c>
      <c r="D90" s="45" t="s">
        <v>253</v>
      </c>
      <c r="E90" s="47">
        <v>12499.99</v>
      </c>
    </row>
    <row r="91" spans="1:5" ht="71.45" customHeight="1" x14ac:dyDescent="0.2">
      <c r="A91" s="51" t="s">
        <v>248</v>
      </c>
      <c r="B91" s="46">
        <v>2285</v>
      </c>
      <c r="C91" s="45" t="s">
        <v>254</v>
      </c>
      <c r="D91" s="45" t="s">
        <v>255</v>
      </c>
      <c r="E91" s="47">
        <v>157332</v>
      </c>
    </row>
    <row r="92" spans="1:5" ht="71.45" customHeight="1" x14ac:dyDescent="0.2">
      <c r="A92" s="51" t="s">
        <v>248</v>
      </c>
      <c r="B92" s="46">
        <v>2290</v>
      </c>
      <c r="C92" s="45" t="s">
        <v>256</v>
      </c>
      <c r="D92" s="45" t="s">
        <v>257</v>
      </c>
      <c r="E92" s="47">
        <v>70325.62</v>
      </c>
    </row>
    <row r="93" spans="1:5" ht="71.45" customHeight="1" x14ac:dyDescent="0.2">
      <c r="A93" s="51" t="s">
        <v>248</v>
      </c>
      <c r="B93" s="46">
        <v>2292</v>
      </c>
      <c r="C93" s="45" t="s">
        <v>258</v>
      </c>
      <c r="D93" s="45" t="s">
        <v>259</v>
      </c>
      <c r="E93" s="47">
        <v>51767.4</v>
      </c>
    </row>
    <row r="94" spans="1:5" ht="71.45" customHeight="1" x14ac:dyDescent="0.2">
      <c r="A94" s="51" t="s">
        <v>248</v>
      </c>
      <c r="B94" s="46">
        <v>2294</v>
      </c>
      <c r="C94" s="45" t="s">
        <v>260</v>
      </c>
      <c r="D94" s="45" t="s">
        <v>261</v>
      </c>
      <c r="E94" s="47">
        <v>931738.65</v>
      </c>
    </row>
    <row r="95" spans="1:5" ht="71.45" customHeight="1" x14ac:dyDescent="0.2">
      <c r="A95" s="51" t="s">
        <v>248</v>
      </c>
      <c r="B95" s="46">
        <v>2296</v>
      </c>
      <c r="C95" s="45" t="s">
        <v>262</v>
      </c>
      <c r="D95" s="45" t="s">
        <v>263</v>
      </c>
      <c r="E95" s="47">
        <v>339779.58</v>
      </c>
    </row>
    <row r="96" spans="1:5" ht="71.45" customHeight="1" x14ac:dyDescent="0.2">
      <c r="A96" s="51" t="s">
        <v>248</v>
      </c>
      <c r="B96" s="46">
        <v>2298</v>
      </c>
      <c r="C96" s="45" t="s">
        <v>264</v>
      </c>
      <c r="D96" s="45" t="s">
        <v>265</v>
      </c>
      <c r="E96" s="47">
        <v>219825.74</v>
      </c>
    </row>
    <row r="97" spans="1:5" ht="71.45" customHeight="1" x14ac:dyDescent="0.2">
      <c r="A97" s="51" t="s">
        <v>266</v>
      </c>
      <c r="B97" s="46">
        <v>2314</v>
      </c>
      <c r="C97" s="45" t="s">
        <v>114</v>
      </c>
      <c r="D97" s="45" t="s">
        <v>267</v>
      </c>
      <c r="E97" s="47">
        <v>360934.11</v>
      </c>
    </row>
    <row r="98" spans="1:5" ht="71.45" customHeight="1" x14ac:dyDescent="0.2">
      <c r="A98" s="51" t="s">
        <v>266</v>
      </c>
      <c r="B98" s="46">
        <v>2333</v>
      </c>
      <c r="C98" s="45" t="s">
        <v>268</v>
      </c>
      <c r="D98" s="45" t="s">
        <v>269</v>
      </c>
      <c r="E98" s="47">
        <v>140420</v>
      </c>
    </row>
    <row r="99" spans="1:5" ht="71.45" customHeight="1" x14ac:dyDescent="0.2">
      <c r="A99" s="51" t="s">
        <v>266</v>
      </c>
      <c r="B99" s="46">
        <v>2334</v>
      </c>
      <c r="C99" s="45" t="s">
        <v>270</v>
      </c>
      <c r="D99" s="45" t="s">
        <v>271</v>
      </c>
      <c r="E99" s="47">
        <v>300498.32999999996</v>
      </c>
    </row>
    <row r="100" spans="1:5" ht="71.45" customHeight="1" x14ac:dyDescent="0.2">
      <c r="A100" s="51" t="s">
        <v>266</v>
      </c>
      <c r="B100" s="46">
        <v>2335</v>
      </c>
      <c r="C100" s="45" t="s">
        <v>119</v>
      </c>
      <c r="D100" s="45" t="s">
        <v>272</v>
      </c>
      <c r="E100" s="47">
        <v>2244572.4</v>
      </c>
    </row>
    <row r="101" spans="1:5" ht="71.45" customHeight="1" x14ac:dyDescent="0.2">
      <c r="A101" s="51" t="s">
        <v>273</v>
      </c>
      <c r="B101" s="46">
        <v>2351</v>
      </c>
      <c r="C101" s="45" t="s">
        <v>123</v>
      </c>
      <c r="D101" s="45" t="s">
        <v>274</v>
      </c>
      <c r="E101" s="47">
        <v>2686435.16</v>
      </c>
    </row>
    <row r="102" spans="1:5" ht="81" customHeight="1" x14ac:dyDescent="0.2">
      <c r="A102" s="51" t="s">
        <v>273</v>
      </c>
      <c r="B102" s="46">
        <v>2356</v>
      </c>
      <c r="C102" s="45" t="s">
        <v>275</v>
      </c>
      <c r="D102" s="45" t="s">
        <v>276</v>
      </c>
      <c r="E102" s="47">
        <v>697954.74</v>
      </c>
    </row>
    <row r="103" spans="1:5" ht="96" customHeight="1" x14ac:dyDescent="0.2">
      <c r="A103" s="51" t="s">
        <v>277</v>
      </c>
      <c r="B103" s="46">
        <v>2364</v>
      </c>
      <c r="C103" s="45" t="s">
        <v>278</v>
      </c>
      <c r="D103" s="45" t="s">
        <v>279</v>
      </c>
      <c r="E103" s="47">
        <v>5820940</v>
      </c>
    </row>
    <row r="104" spans="1:5" ht="71.45" customHeight="1" x14ac:dyDescent="0.2">
      <c r="A104" s="51" t="s">
        <v>277</v>
      </c>
      <c r="B104" s="46">
        <v>2366</v>
      </c>
      <c r="C104" s="45" t="s">
        <v>280</v>
      </c>
      <c r="D104" s="45" t="s">
        <v>281</v>
      </c>
      <c r="E104" s="47">
        <v>64782</v>
      </c>
    </row>
    <row r="105" spans="1:5" ht="71.45" customHeight="1" x14ac:dyDescent="0.2">
      <c r="A105" s="51" t="s">
        <v>277</v>
      </c>
      <c r="B105" s="46">
        <v>2367</v>
      </c>
      <c r="C105" s="45" t="s">
        <v>282</v>
      </c>
      <c r="D105" s="45" t="s">
        <v>283</v>
      </c>
      <c r="E105" s="47">
        <v>103084.8</v>
      </c>
    </row>
    <row r="106" spans="1:5" ht="71.45" customHeight="1" x14ac:dyDescent="0.2">
      <c r="A106" s="51" t="s">
        <v>277</v>
      </c>
      <c r="B106" s="46">
        <v>2369</v>
      </c>
      <c r="C106" s="45" t="s">
        <v>284</v>
      </c>
      <c r="D106" s="45" t="s">
        <v>285</v>
      </c>
      <c r="E106" s="47">
        <v>131758.79999999999</v>
      </c>
    </row>
    <row r="107" spans="1:5" ht="71.45" customHeight="1" x14ac:dyDescent="0.2">
      <c r="A107" s="51" t="s">
        <v>277</v>
      </c>
      <c r="B107" s="46">
        <v>2374</v>
      </c>
      <c r="C107" s="45" t="s">
        <v>114</v>
      </c>
      <c r="D107" s="45" t="s">
        <v>286</v>
      </c>
      <c r="E107" s="47">
        <v>200000</v>
      </c>
    </row>
    <row r="108" spans="1:5" ht="89.45" customHeight="1" x14ac:dyDescent="0.2">
      <c r="A108" s="51" t="s">
        <v>277</v>
      </c>
      <c r="B108" s="46">
        <v>2381</v>
      </c>
      <c r="C108" s="45" t="s">
        <v>287</v>
      </c>
      <c r="D108" s="45" t="s">
        <v>288</v>
      </c>
      <c r="E108" s="47">
        <v>320561.15999999997</v>
      </c>
    </row>
    <row r="109" spans="1:5" ht="71.45" customHeight="1" x14ac:dyDescent="0.2">
      <c r="A109" s="51" t="s">
        <v>277</v>
      </c>
      <c r="B109" s="46">
        <v>2383</v>
      </c>
      <c r="C109" s="45" t="s">
        <v>289</v>
      </c>
      <c r="D109" s="45" t="s">
        <v>290</v>
      </c>
      <c r="E109" s="47">
        <v>679157.28</v>
      </c>
    </row>
    <row r="110" spans="1:5" ht="80.45" customHeight="1" x14ac:dyDescent="0.2">
      <c r="A110" s="51" t="s">
        <v>277</v>
      </c>
      <c r="B110" s="46">
        <v>2384</v>
      </c>
      <c r="C110" s="45" t="s">
        <v>291</v>
      </c>
      <c r="D110" s="45" t="s">
        <v>292</v>
      </c>
      <c r="E110" s="47">
        <v>81862.5</v>
      </c>
    </row>
    <row r="111" spans="1:5" ht="71.45" customHeight="1" x14ac:dyDescent="0.2">
      <c r="A111" s="51" t="s">
        <v>277</v>
      </c>
      <c r="B111" s="46">
        <v>2385</v>
      </c>
      <c r="C111" s="45" t="s">
        <v>293</v>
      </c>
      <c r="D111" s="45" t="s">
        <v>294</v>
      </c>
      <c r="E111" s="47">
        <v>1222851.67</v>
      </c>
    </row>
    <row r="112" spans="1:5" ht="63.6" customHeight="1" x14ac:dyDescent="0.2">
      <c r="A112" s="51" t="s">
        <v>277</v>
      </c>
      <c r="B112" s="46">
        <v>2386</v>
      </c>
      <c r="C112" s="45" t="s">
        <v>295</v>
      </c>
      <c r="D112" s="45" t="s">
        <v>296</v>
      </c>
      <c r="E112" s="47">
        <v>289725.40000000002</v>
      </c>
    </row>
    <row r="113" spans="1:7" ht="71.45" customHeight="1" x14ac:dyDescent="0.2">
      <c r="A113" s="51" t="s">
        <v>277</v>
      </c>
      <c r="B113" s="46">
        <v>2387</v>
      </c>
      <c r="C113" s="45" t="s">
        <v>297</v>
      </c>
      <c r="D113" s="45" t="s">
        <v>298</v>
      </c>
      <c r="E113" s="47">
        <v>16999.080000000002</v>
      </c>
    </row>
    <row r="114" spans="1:7" ht="24" customHeight="1" x14ac:dyDescent="0.25">
      <c r="A114" s="69" t="s">
        <v>106</v>
      </c>
      <c r="B114" s="69"/>
      <c r="C114" s="69"/>
      <c r="D114" s="69"/>
      <c r="E114" s="43">
        <f>SUM(E11:E113)</f>
        <v>193367794.54000011</v>
      </c>
      <c r="G114" s="40"/>
    </row>
    <row r="117" spans="1:7" ht="34.15" customHeight="1" x14ac:dyDescent="0.2"/>
  </sheetData>
  <mergeCells count="4">
    <mergeCell ref="A114:D114"/>
    <mergeCell ref="A9:E9"/>
    <mergeCell ref="A7:E7"/>
    <mergeCell ref="A8:E8"/>
  </mergeCells>
  <pageMargins left="0.54" right="0.17" top="0.59" bottom="0.22" header="0.43" footer="0.17"/>
  <pageSetup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0001</vt:lpstr>
      <vt:lpstr>listado de los lib.</vt:lpstr>
      <vt:lpstr>'0001'!Área_de_impresión</vt:lpstr>
      <vt:lpstr>'listado de los lib.'!Área_de_impresión</vt:lpstr>
      <vt:lpstr>'0001'!Títulos_a_imprimir</vt:lpstr>
      <vt:lpstr>'listado de los lib.'!Títulos_a_imprimir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Stephany Jimenez De Los Santos</cp:lastModifiedBy>
  <cp:lastPrinted>2025-07-01T16:08:27Z</cp:lastPrinted>
  <dcterms:created xsi:type="dcterms:W3CDTF">2022-09-16T14:51:44Z</dcterms:created>
  <dcterms:modified xsi:type="dcterms:W3CDTF">2025-07-02T15:12:39Z</dcterms:modified>
</cp:coreProperties>
</file>