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lio\Presupuesto\"/>
    </mc:Choice>
  </mc:AlternateContent>
  <xr:revisionPtr revIDLastSave="0" documentId="8_{60C9FC31-C4B0-470D-B5C7-B191377305C6}" xr6:coauthVersionLast="47" xr6:coauthVersionMax="47" xr10:uidLastSave="{00000000-0000-0000-0000-000000000000}"/>
  <bookViews>
    <workbookView xWindow="-120" yWindow="-120" windowWidth="20730" windowHeight="11160" xr2:uid="{9706FF8F-0F80-4725-9658-381FE70B67CA}"/>
  </bookViews>
  <sheets>
    <sheet name="0001" sheetId="1" r:id="rId1"/>
  </sheets>
  <externalReferences>
    <externalReference r:id="rId2"/>
  </externalReferences>
  <definedNames>
    <definedName name="_xlnm.Print_Area" localSheetId="0">'0001'!$A$1:$P$90</definedName>
    <definedName name="_xlnm.Print_Titles" localSheetId="0">'0001'!$1:$9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2" i="1"/>
  <c r="P11" i="1" s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7" i="1" s="1"/>
  <c r="P19" i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32" i="1"/>
  <c r="P33" i="1"/>
  <c r="P34" i="1"/>
  <c r="P35" i="1"/>
  <c r="P36" i="1"/>
  <c r="P27" i="1" s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7" i="1" s="1"/>
  <c r="P39" i="1"/>
  <c r="P40" i="1"/>
  <c r="P41" i="1"/>
  <c r="P42" i="1"/>
  <c r="P43" i="1"/>
  <c r="P44" i="1"/>
  <c r="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7" i="1"/>
  <c r="P48" i="1"/>
  <c r="P49" i="1"/>
  <c r="P50" i="1"/>
  <c r="P46" i="1" s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3" i="1" s="1"/>
  <c r="P55" i="1"/>
  <c r="P56" i="1"/>
  <c r="P57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3" i="1" s="1"/>
  <c r="P65" i="1"/>
  <c r="P66" i="1"/>
  <c r="P67" i="1"/>
  <c r="E68" i="1"/>
  <c r="F68" i="1"/>
  <c r="G68" i="1"/>
  <c r="H68" i="1"/>
  <c r="I68" i="1"/>
  <c r="J68" i="1"/>
  <c r="K68" i="1"/>
  <c r="L68" i="1"/>
  <c r="M68" i="1"/>
  <c r="N68" i="1"/>
  <c r="O68" i="1"/>
  <c r="B69" i="1"/>
  <c r="B68" i="1" s="1"/>
  <c r="C69" i="1"/>
  <c r="C68" i="1" s="1"/>
  <c r="D69" i="1"/>
  <c r="D68" i="1" s="1"/>
  <c r="B70" i="1"/>
  <c r="C70" i="1"/>
  <c r="D70" i="1"/>
  <c r="P70" i="1" s="1"/>
  <c r="B71" i="1"/>
  <c r="C71" i="1"/>
  <c r="E71" i="1"/>
  <c r="F71" i="1"/>
  <c r="G71" i="1"/>
  <c r="H71" i="1"/>
  <c r="I71" i="1"/>
  <c r="J71" i="1"/>
  <c r="K71" i="1"/>
  <c r="L71" i="1"/>
  <c r="M71" i="1"/>
  <c r="N71" i="1"/>
  <c r="O71" i="1"/>
  <c r="B72" i="1"/>
  <c r="C72" i="1"/>
  <c r="D72" i="1"/>
  <c r="D71" i="1" s="1"/>
  <c r="B73" i="1"/>
  <c r="C73" i="1"/>
  <c r="D73" i="1"/>
  <c r="P73" i="1" s="1"/>
  <c r="B74" i="1"/>
  <c r="C74" i="1"/>
  <c r="D74" i="1"/>
  <c r="P74" i="1" s="1"/>
  <c r="H75" i="1"/>
  <c r="L75" i="1"/>
  <c r="D76" i="1"/>
  <c r="E76" i="1"/>
  <c r="E75" i="1" s="1"/>
  <c r="F76" i="1"/>
  <c r="F75" i="1" s="1"/>
  <c r="G76" i="1"/>
  <c r="H76" i="1"/>
  <c r="I76" i="1"/>
  <c r="I75" i="1" s="1"/>
  <c r="J76" i="1"/>
  <c r="J75" i="1" s="1"/>
  <c r="K76" i="1"/>
  <c r="L76" i="1"/>
  <c r="M76" i="1"/>
  <c r="M75" i="1" s="1"/>
  <c r="N76" i="1"/>
  <c r="N75" i="1" s="1"/>
  <c r="O76" i="1"/>
  <c r="B77" i="1"/>
  <c r="B76" i="1" s="1"/>
  <c r="B75" i="1" s="1"/>
  <c r="C77" i="1"/>
  <c r="C76" i="1" s="1"/>
  <c r="D77" i="1"/>
  <c r="P77" i="1"/>
  <c r="P76" i="1" s="1"/>
  <c r="B78" i="1"/>
  <c r="C78" i="1"/>
  <c r="D78" i="1"/>
  <c r="P78" i="1"/>
  <c r="B79" i="1"/>
  <c r="E79" i="1"/>
  <c r="F79" i="1"/>
  <c r="G79" i="1"/>
  <c r="H79" i="1"/>
  <c r="I79" i="1"/>
  <c r="J79" i="1"/>
  <c r="K79" i="1"/>
  <c r="L79" i="1"/>
  <c r="M79" i="1"/>
  <c r="N79" i="1"/>
  <c r="O79" i="1"/>
  <c r="B80" i="1"/>
  <c r="C80" i="1"/>
  <c r="C79" i="1" s="1"/>
  <c r="D80" i="1"/>
  <c r="D79" i="1" s="1"/>
  <c r="P80" i="1"/>
  <c r="P79" i="1" s="1"/>
  <c r="B81" i="1"/>
  <c r="C81" i="1"/>
  <c r="D81" i="1"/>
  <c r="P81" i="1"/>
  <c r="B82" i="1"/>
  <c r="C82" i="1"/>
  <c r="E82" i="1"/>
  <c r="F82" i="1"/>
  <c r="G82" i="1"/>
  <c r="G75" i="1" s="1"/>
  <c r="H82" i="1"/>
  <c r="I82" i="1"/>
  <c r="J82" i="1"/>
  <c r="K82" i="1"/>
  <c r="K75" i="1" s="1"/>
  <c r="L82" i="1"/>
  <c r="M82" i="1"/>
  <c r="N82" i="1"/>
  <c r="O82" i="1"/>
  <c r="O75" i="1" s="1"/>
  <c r="B83" i="1"/>
  <c r="C83" i="1"/>
  <c r="D83" i="1"/>
  <c r="D82" i="1" s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D75" i="1" l="1"/>
  <c r="C75" i="1"/>
  <c r="P84" i="1"/>
  <c r="P69" i="1"/>
  <c r="P68" i="1" s="1"/>
  <c r="P83" i="1"/>
  <c r="P82" i="1" s="1"/>
  <c r="P75" i="1" s="1"/>
  <c r="P72" i="1"/>
  <c r="P71" i="1" s="1"/>
</calcChain>
</file>

<file path=xl/sharedStrings.xml><?xml version="1.0" encoding="utf-8"?>
<sst xmlns="http://schemas.openxmlformats.org/spreadsheetml/2006/main" count="104" uniqueCount="104">
  <si>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</si>
  <si>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</si>
  <si>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</si>
  <si>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</si>
  <si>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</si>
  <si>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</si>
  <si>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</si>
  <si>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</si>
  <si>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</si>
  <si>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</si>
  <si>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</si>
  <si>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</si>
  <si>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</si>
  <si>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</si>
  <si>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</si>
  <si>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</si>
  <si>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</si>
  <si>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</si>
  <si>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</si>
  <si>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</si>
  <si>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</si>
  <si>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</si>
  <si>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</si>
  <si>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</si>
  <si>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</si>
  <si>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</si>
  <si>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</si>
  <si>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</si>
  <si>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</si>
  <si>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</si>
  <si>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</si>
  <si>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</si>
  <si>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</si>
  <si>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</si>
  <si>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</si>
  <si>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</si>
  <si>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</si>
  <si>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</si>
  <si>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</si>
  <si>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</si>
  <si>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</si>
  <si>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</si>
  <si>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</si>
  <si>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</si>
  <si>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</si>
  <si>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</si>
  <si>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</si>
  <si>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</si>
  <si>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</si>
  <si>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</si>
  <si>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</si>
  <si>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</si>
  <si>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</si>
  <si>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</si>
  <si>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</si>
  <si>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</si>
  <si>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</si>
  <si>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</si>
  <si>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</si>
  <si>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</si>
  <si>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</si>
  <si>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</si>
  <si>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</si>
  <si>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</si>
  <si>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</si>
  <si>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</si>
  <si>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</si>
  <si>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</si>
  <si>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</si>
  <si>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</si>
  <si>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</si>
  <si>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</si>
  <si>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</si>
  <si>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</si>
  <si>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</si>
  <si>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</si>
  <si>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</si>
  <si>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</si>
  <si>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</si>
  <si>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</si>
  <si>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</si>
  <si>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</si>
  <si>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</si>
  <si>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</si>
  <si>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</si>
  <si>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</si>
  <si>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</si>
  <si>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</si>
  <si>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</si>
  <si>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</si>
  <si>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</si>
  <si>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</si>
  <si>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</si>
  <si>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</si>
  <si>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</si>
  <si>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</si>
  <si>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</si>
  <si>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</si>
  <si>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</si>
  <si>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</si>
  <si>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RD$1,335,228,580.97</t>
  </si>
  <si>
    <t xml:space="preserve">Ejecución de Gastos y Aplicaciones financieras </t>
  </si>
  <si>
    <t>Año 2025</t>
  </si>
  <si>
    <t xml:space="preserve"> DIRECCION FINANCIERA / DEPARTAMENTO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</si>
</sst>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40" fontId="0" fillId="0" borderId="0" xfId="0" applyNumberFormat="1" applyAlignment="1">
      <alignment vertical="center"/>
    </xf>
    <xf numFmtId="4" fontId="9" fillId="2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12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5" fontId="9" fillId="2" borderId="8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65" fontId="9" fillId="2" borderId="6" xfId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0" fontId="14" fillId="4" borderId="0" xfId="0" applyFont="1" applyFill="1" applyAlignment="1">
      <alignment horizontal="center" vertical="center" wrapText="1" readingOrder="1"/>
    </xf>
    <xf numFmtId="0" fontId="15" fillId="4" borderId="0" xfId="0" applyFont="1" applyFill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4" fontId="0" fillId="4" borderId="0" xfId="0" applyNumberForma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497205</xdr:colOff>
      <xdr:row>0</xdr:row>
      <xdr:rowOff>0</xdr:rowOff>
    </xdr:from>
    <xdr:ext cx="1272269" cy="792518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BAC9976A-1D71-4425-9DDA-9C2C0F68E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545205" y="0"/>
          <a:ext cx="1272269" cy="7925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-my.sharepoint.com/Users/rgerman/AppData/Local/Microsoft/Windows/INetCache/Content.Outlook/6HW7TJN7/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14EC-62CB-40C2-BC1B-80C3422002F0}">
  <sheetPr>
    <tabColor theme="4" tint="-0.499984740745262"/>
  </sheetPr>
  <dimension ref="A1:R100"/>
  <sheetViews>
    <sheetView showGridLines="0" tabSelected="1" topLeftCell="A4" zoomScale="175" zoomScaleNormal="175" workbookViewId="0">
      <selection activeCell="A7" sqref="A7:P7"/>
    </sheetView>
  </sheetViews>
  <sheetFormatPr baseColWidth="10" defaultColWidth="13.33203125" defaultRowHeight="12.75" x14ac:dyDescent="0.2"/>
  <cols>
    <col min="1" max="1" width="50.1640625" style="1" customWidth="1"/>
    <col min="2" max="2" width="12" style="1" customWidth="1"/>
    <col min="3" max="3" width="13.1640625" style="1" customWidth="1"/>
    <col min="4" max="4" width="9.83203125" style="1" customWidth="1"/>
    <col min="5" max="5" width="9.6640625" style="1" customWidth="1"/>
    <col min="6" max="6" width="9.83203125" style="1" customWidth="1"/>
    <col min="7" max="7" width="11.5" style="1" customWidth="1"/>
    <col min="8" max="8" width="10.83203125" style="1" customWidth="1"/>
    <col min="9" max="9" width="10.33203125" style="1" customWidth="1"/>
    <col min="10" max="10" width="10.5" style="1" customWidth="1"/>
    <col min="11" max="11" width="11.1640625" style="1" customWidth="1"/>
    <col min="12" max="12" width="10.5" style="1" customWidth="1"/>
    <col min="13" max="13" width="9.6640625" style="1" customWidth="1"/>
    <col min="14" max="14" width="9.83203125" style="1" customWidth="1"/>
    <col min="15" max="15" width="9.1640625" style="1" customWidth="1"/>
    <col min="16" max="16" width="11.1640625" style="1" customWidth="1"/>
    <col min="17" max="16384" width="13.33203125" style="1"/>
  </cols>
  <sheetData>
    <row r="1" spans="1:17" ht="44.4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7" ht="19.899999999999999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7" ht="18.600000000000001" customHeight="1" x14ac:dyDescent="0.2">
      <c r="A3" s="45" t="s">
        <v>103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13.15" customHeight="1" x14ac:dyDescent="0.2">
      <c r="A4" s="48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.75" customHeight="1" x14ac:dyDescent="0.2">
      <c r="A5" s="45" t="s">
        <v>101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2">
      <c r="A6" s="46" t="s">
        <v>100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ht="15.75" x14ac:dyDescent="0.2">
      <c r="A7" s="45" t="s">
        <v>99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7" ht="25.5" customHeight="1" x14ac:dyDescent="0.2">
      <c r="A8" s="39" t="s">
        <v>98</v>
      </c>
      <c r="B8" s="43" t="s">
        <v>97</v>
      </c>
      <c r="C8" s="43" t="s">
        <v>96</v>
      </c>
      <c r="D8" s="42" t="s">
        <v>95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0"/>
    </row>
    <row r="9" spans="1:17" x14ac:dyDescent="0.2">
      <c r="A9" s="39"/>
      <c r="B9" s="38"/>
      <c r="C9" s="38"/>
      <c r="D9" s="36" t="s">
        <v>94</v>
      </c>
      <c r="E9" s="36" t="s">
        <v>93</v>
      </c>
      <c r="F9" s="36" t="s">
        <v>92</v>
      </c>
      <c r="G9" s="36" t="s">
        <v>91</v>
      </c>
      <c r="H9" s="37" t="s">
        <v>90</v>
      </c>
      <c r="I9" s="36" t="s">
        <v>89</v>
      </c>
      <c r="J9" s="37" t="s">
        <v>88</v>
      </c>
      <c r="K9" s="36" t="s">
        <v>87</v>
      </c>
      <c r="L9" s="36" t="s">
        <v>86</v>
      </c>
      <c r="M9" s="36" t="s">
        <v>85</v>
      </c>
      <c r="N9" s="36" t="s">
        <v>84</v>
      </c>
      <c r="O9" s="37" t="s">
        <v>83</v>
      </c>
      <c r="P9" s="36" t="s">
        <v>82</v>
      </c>
    </row>
    <row r="10" spans="1:17" x14ac:dyDescent="0.2">
      <c r="A10" s="29" t="s">
        <v>81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7" x14ac:dyDescent="0.2">
      <c r="A11" s="27" t="s">
        <v>80</v>
      </c>
      <c r="B11" s="26">
        <f>B12+B13+B16+B14+B15</f>
        <v>1048367836</v>
      </c>
      <c r="C11" s="26">
        <f>C12+C13+C16+C14+C15</f>
        <v>1057119805</v>
      </c>
      <c r="D11" s="26">
        <f>D12+D13+D16+D14+D15</f>
        <v>66701214.709999993</v>
      </c>
      <c r="E11" s="26">
        <f>E12+E13+E16+E14+E15</f>
        <v>70385514.75</v>
      </c>
      <c r="F11" s="26">
        <f>F12+F13+F16+F14+F15</f>
        <v>74623818.069999993</v>
      </c>
      <c r="G11" s="26">
        <f>G12+G13+G16+G14+G15</f>
        <v>72237343.170000002</v>
      </c>
      <c r="H11" s="26">
        <f>H12+H13+H16+H14+H15</f>
        <v>122486227.21000001</v>
      </c>
      <c r="I11" s="26">
        <f>I12+I13+I16+I14+I15</f>
        <v>69500605.800000012</v>
      </c>
      <c r="J11" s="26">
        <f>J12+J13+J16+J14+J15</f>
        <v>70314395.359999999</v>
      </c>
      <c r="K11" s="26">
        <f>K12+K13+K16+K14+K15</f>
        <v>0</v>
      </c>
      <c r="L11" s="26">
        <f>L12+L13+L16+L14+L15</f>
        <v>0</v>
      </c>
      <c r="M11" s="26">
        <f>M12+M13+M16+M14+M15</f>
        <v>0</v>
      </c>
      <c r="N11" s="26">
        <f>N12+N13+N16+N14+N15</f>
        <v>0</v>
      </c>
      <c r="O11" s="26">
        <f>O12+O13+O16+O14+O15</f>
        <v>0</v>
      </c>
      <c r="P11" s="26">
        <f>P12+P13+P16+P14+P15</f>
        <v>546249119.06999993</v>
      </c>
    </row>
    <row r="12" spans="1:17" x14ac:dyDescent="0.2">
      <c r="A12" s="30" t="s">
        <v>79</v>
      </c>
      <c r="B12" s="25">
        <v>748863590</v>
      </c>
      <c r="C12" s="25">
        <v>772456887.33000004</v>
      </c>
      <c r="D12" s="25">
        <v>55734068.159999996</v>
      </c>
      <c r="E12" s="25">
        <v>59140234.689999998</v>
      </c>
      <c r="F12" s="25">
        <v>63070183.949999996</v>
      </c>
      <c r="G12" s="25">
        <v>60660528.030000001</v>
      </c>
      <c r="H12" s="25">
        <v>58971107.469999999</v>
      </c>
      <c r="I12" s="25">
        <v>57905259.760000005</v>
      </c>
      <c r="J12" s="25">
        <v>58694753.709999993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f>D12+E12+F12+G12+H12+I12+J12+K12+L12+M12+N12+O12</f>
        <v>414176135.76999992</v>
      </c>
    </row>
    <row r="13" spans="1:17" x14ac:dyDescent="0.2">
      <c r="A13" s="30" t="s">
        <v>78</v>
      </c>
      <c r="B13" s="25">
        <v>156142090</v>
      </c>
      <c r="C13" s="25">
        <v>161256256.66999999</v>
      </c>
      <c r="D13" s="25">
        <v>2549000</v>
      </c>
      <c r="E13" s="25">
        <v>2693600.67</v>
      </c>
      <c r="F13" s="25">
        <v>2736361</v>
      </c>
      <c r="G13" s="25">
        <v>2763800</v>
      </c>
      <c r="H13" s="25">
        <v>54634740.029999994</v>
      </c>
      <c r="I13" s="25">
        <v>2739374</v>
      </c>
      <c r="J13" s="25">
        <v>2751848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f>D13+E13+F13+G13+H13+I13+J13+K13+L13+M13+N13+O13</f>
        <v>70868723.699999988</v>
      </c>
    </row>
    <row r="14" spans="1:17" x14ac:dyDescent="0.2">
      <c r="A14" s="22" t="s">
        <v>77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f>D14+E14+F14+G14+H14+I14+J14+K14+L14+M14+N14+O14</f>
        <v>0</v>
      </c>
      <c r="Q14" s="34"/>
    </row>
    <row r="15" spans="1:17" x14ac:dyDescent="0.2">
      <c r="A15" s="22" t="s">
        <v>76</v>
      </c>
      <c r="B15" s="25">
        <v>46841071</v>
      </c>
      <c r="C15" s="25">
        <v>17300358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f>D15+E15+F15+G15+H15+I15+J15+K15+L15+M15+N15+O15</f>
        <v>0</v>
      </c>
    </row>
    <row r="16" spans="1:17" x14ac:dyDescent="0.2">
      <c r="A16" s="22" t="s">
        <v>75</v>
      </c>
      <c r="B16" s="25">
        <v>96521085</v>
      </c>
      <c r="C16" s="25">
        <v>106106303</v>
      </c>
      <c r="D16" s="25">
        <v>8418146.5499999989</v>
      </c>
      <c r="E16" s="25">
        <v>8551679.3900000006</v>
      </c>
      <c r="F16" s="25">
        <v>8817273.120000001</v>
      </c>
      <c r="G16" s="25">
        <v>8813015.1400000006</v>
      </c>
      <c r="H16" s="25">
        <v>8880379.7100000009</v>
      </c>
      <c r="I16" s="25">
        <v>8855972.0400000028</v>
      </c>
      <c r="J16" s="25">
        <v>8867793.6500000022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f>D16+E16+F16+G16+H16+I16+J16+K16+L16+M16+N16+O16</f>
        <v>61204259.600000009</v>
      </c>
    </row>
    <row r="17" spans="1:16" x14ac:dyDescent="0.2">
      <c r="A17" s="27" t="s">
        <v>74</v>
      </c>
      <c r="B17" s="26">
        <f>B18+B19+B20+B21+B22+B23+B24+B25+B26</f>
        <v>432902880</v>
      </c>
      <c r="C17" s="26">
        <f>C18+C19+C20+C21+C22+C23+C24+C25+C26</f>
        <v>434855448.96000004</v>
      </c>
      <c r="D17" s="26">
        <f>D18+D19+D20+D21+D22+D23+D24+D25+D26</f>
        <v>10124558.140000001</v>
      </c>
      <c r="E17" s="26">
        <f>E18+E19+E20+E21+E22+E23+E24+E25+E26</f>
        <v>10014594.459999999</v>
      </c>
      <c r="F17" s="26">
        <f>F18+F19+F20+F21+F22+F23+F24+F25+F26</f>
        <v>11430317.23</v>
      </c>
      <c r="G17" s="26">
        <f>G18+G19+G20+G21+G22+G23+G24+G25+G26</f>
        <v>17037311.140000001</v>
      </c>
      <c r="H17" s="26">
        <f>H18+H19+H20+H21+H22+H23+H24+H25+H26</f>
        <v>13295882.380000001</v>
      </c>
      <c r="I17" s="26">
        <f>I18+I19+I20+I21+I22+I23+I24+I25+I26</f>
        <v>26631340.030000001</v>
      </c>
      <c r="J17" s="26">
        <f>J18+J19+J20+J21+J22+J23+J24+J25+J26</f>
        <v>21014810.920000002</v>
      </c>
      <c r="K17" s="26">
        <f>K18+K19+K20+K21+K22+K23+K24+K25+K26</f>
        <v>0</v>
      </c>
      <c r="L17" s="26">
        <f>L18+L19+L20+L21+L22+L23+L24+L25+L26</f>
        <v>0</v>
      </c>
      <c r="M17" s="26">
        <f>M18+M19+M20+M21+M22+M23+M24+M25+M26</f>
        <v>0</v>
      </c>
      <c r="N17" s="26">
        <f>N18+N19+N20+N21+N22+N23+N24+N25+N26</f>
        <v>0</v>
      </c>
      <c r="O17" s="26">
        <f>O18+O19+O20+O21+O22+O23+O24+O25+O26</f>
        <v>0</v>
      </c>
      <c r="P17" s="26">
        <f>P18+P19+P20+P21+P22+P23+P24+P25+P26</f>
        <v>109548814.30000001</v>
      </c>
    </row>
    <row r="18" spans="1:16" x14ac:dyDescent="0.2">
      <c r="A18" s="30" t="s">
        <v>73</v>
      </c>
      <c r="B18" s="25">
        <v>122490444</v>
      </c>
      <c r="C18" s="25">
        <v>116490444</v>
      </c>
      <c r="D18" s="25">
        <v>7494450.1600000001</v>
      </c>
      <c r="E18" s="25">
        <v>6509511.46</v>
      </c>
      <c r="F18" s="25">
        <v>6726201.29</v>
      </c>
      <c r="G18" s="25">
        <v>7531155.6099999994</v>
      </c>
      <c r="H18" s="25">
        <v>8709599.0800000001</v>
      </c>
      <c r="I18" s="25">
        <v>7965244.4699999997</v>
      </c>
      <c r="J18" s="25">
        <v>7278665.2700000005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f>D18+E18+F18+G18+H18+I18+J18+K18+L18+M18+N18+O18</f>
        <v>52214827.340000004</v>
      </c>
    </row>
    <row r="19" spans="1:16" x14ac:dyDescent="0.2">
      <c r="A19" s="22" t="s">
        <v>72</v>
      </c>
      <c r="B19" s="25">
        <v>23300000</v>
      </c>
      <c r="C19" s="25">
        <v>30554205</v>
      </c>
      <c r="D19" s="25">
        <v>0</v>
      </c>
      <c r="E19" s="25">
        <v>185138.04</v>
      </c>
      <c r="F19" s="25">
        <v>6127</v>
      </c>
      <c r="G19" s="25">
        <v>1574317.56</v>
      </c>
      <c r="H19" s="25">
        <v>249999.99</v>
      </c>
      <c r="I19" s="25">
        <v>481377</v>
      </c>
      <c r="J19" s="25">
        <v>851267.86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f>D19+E19+F19+G19+H19+I19+J19+K19+L19+M19+N19+O19</f>
        <v>3348227.4499999997</v>
      </c>
    </row>
    <row r="20" spans="1:16" x14ac:dyDescent="0.2">
      <c r="A20" s="30" t="s">
        <v>71</v>
      </c>
      <c r="B20" s="25">
        <v>13000000</v>
      </c>
      <c r="C20" s="25">
        <v>17010500</v>
      </c>
      <c r="D20" s="25">
        <v>0</v>
      </c>
      <c r="E20" s="25">
        <v>73685</v>
      </c>
      <c r="F20" s="25">
        <v>212455</v>
      </c>
      <c r="G20" s="25">
        <v>2143492</v>
      </c>
      <c r="H20" s="25">
        <v>532266.97</v>
      </c>
      <c r="I20" s="25">
        <v>426865</v>
      </c>
      <c r="J20" s="25">
        <v>1932591.76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f>D20+E20+F20+G20+H20+I20+J20+K20+L20+M20+N20+O20</f>
        <v>5321355.7299999995</v>
      </c>
    </row>
    <row r="21" spans="1:16" x14ac:dyDescent="0.2">
      <c r="A21" s="30" t="s">
        <v>70</v>
      </c>
      <c r="B21" s="25">
        <v>6150000</v>
      </c>
      <c r="C21" s="25">
        <v>10493935</v>
      </c>
      <c r="D21" s="25">
        <v>0</v>
      </c>
      <c r="E21" s="25">
        <v>0</v>
      </c>
      <c r="F21" s="25">
        <v>0</v>
      </c>
      <c r="G21" s="25">
        <v>458735.49</v>
      </c>
      <c r="H21" s="25">
        <v>0</v>
      </c>
      <c r="I21" s="25">
        <v>679146.35</v>
      </c>
      <c r="J21" s="25">
        <v>473476.79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f>D21+E21+F21+G21+H21+I21+J21+K21+L21+M21+N21+O21</f>
        <v>1611358.63</v>
      </c>
    </row>
    <row r="22" spans="1:16" x14ac:dyDescent="0.2">
      <c r="A22" s="30" t="s">
        <v>69</v>
      </c>
      <c r="B22" s="25">
        <v>12310000</v>
      </c>
      <c r="C22" s="25">
        <v>26857315</v>
      </c>
      <c r="D22" s="25">
        <v>0</v>
      </c>
      <c r="E22" s="25">
        <v>425972.33</v>
      </c>
      <c r="F22" s="25">
        <v>0</v>
      </c>
      <c r="G22" s="25">
        <v>677431.40999999992</v>
      </c>
      <c r="H22" s="25">
        <v>814958.73</v>
      </c>
      <c r="I22" s="25">
        <v>1470205.9</v>
      </c>
      <c r="J22" s="25">
        <v>2596937.06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f>D22+E22+F22+G22+H22+I22+J22+K22+L22+M22+N22+O22</f>
        <v>5985505.4299999997</v>
      </c>
    </row>
    <row r="23" spans="1:16" x14ac:dyDescent="0.2">
      <c r="A23" s="30" t="s">
        <v>68</v>
      </c>
      <c r="B23" s="25">
        <v>20305727</v>
      </c>
      <c r="C23" s="25">
        <v>18997446.960000001</v>
      </c>
      <c r="D23" s="25">
        <v>911119.38</v>
      </c>
      <c r="E23" s="25">
        <v>137767.51999999999</v>
      </c>
      <c r="F23" s="25">
        <v>1848146.03</v>
      </c>
      <c r="G23" s="25">
        <v>930725.47</v>
      </c>
      <c r="H23" s="25">
        <v>900168.03</v>
      </c>
      <c r="I23" s="25">
        <v>983506.05</v>
      </c>
      <c r="J23" s="25">
        <v>1395631.05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f>D23+E23+F23+G23+H23+I23+J23+K23+L23+M23+N23+O23</f>
        <v>7107063.5299999993</v>
      </c>
    </row>
    <row r="24" spans="1:16" ht="16.149999999999999" customHeight="1" x14ac:dyDescent="0.2">
      <c r="A24" s="22" t="s">
        <v>67</v>
      </c>
      <c r="B24" s="25">
        <v>56320000</v>
      </c>
      <c r="C24" s="25">
        <v>43662019</v>
      </c>
      <c r="D24" s="25">
        <v>0</v>
      </c>
      <c r="E24" s="25">
        <v>247825.35</v>
      </c>
      <c r="F24" s="25">
        <v>393636.31000000006</v>
      </c>
      <c r="G24" s="25">
        <v>23836</v>
      </c>
      <c r="H24" s="25">
        <v>133324.69</v>
      </c>
      <c r="I24" s="25">
        <v>1340854.1499999999</v>
      </c>
      <c r="J24" s="25">
        <v>435425.82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f>D24+E24+F24+G24+H24+I24+J24+K24+L24+M24+N24+O24</f>
        <v>2574902.3199999998</v>
      </c>
    </row>
    <row r="25" spans="1:16" ht="16.5" x14ac:dyDescent="0.2">
      <c r="A25" s="22" t="s">
        <v>66</v>
      </c>
      <c r="B25" s="25">
        <v>114226709</v>
      </c>
      <c r="C25" s="25">
        <v>127141724</v>
      </c>
      <c r="D25" s="25">
        <v>0</v>
      </c>
      <c r="E25" s="25">
        <v>287913.68</v>
      </c>
      <c r="F25" s="25">
        <v>336435</v>
      </c>
      <c r="G25" s="25">
        <v>200994.4</v>
      </c>
      <c r="H25" s="25">
        <v>1473829.8900000001</v>
      </c>
      <c r="I25" s="25">
        <v>9160749.1099999994</v>
      </c>
      <c r="J25" s="25">
        <v>1385932.85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f>D25+E25+F25+G25+H25+I25+J25+K25+L25+M25+N25+O25</f>
        <v>12845854.93</v>
      </c>
    </row>
    <row r="26" spans="1:16" x14ac:dyDescent="0.2">
      <c r="A26" s="22" t="s">
        <v>65</v>
      </c>
      <c r="B26" s="25">
        <v>64800000</v>
      </c>
      <c r="C26" s="25">
        <v>43647860</v>
      </c>
      <c r="D26" s="25">
        <v>1718988.6</v>
      </c>
      <c r="E26" s="25">
        <v>2146781.0799999996</v>
      </c>
      <c r="F26" s="25">
        <v>1907316.6</v>
      </c>
      <c r="G26" s="25">
        <v>3496623.2</v>
      </c>
      <c r="H26" s="25">
        <v>481735</v>
      </c>
      <c r="I26" s="25">
        <v>4123392</v>
      </c>
      <c r="J26" s="25">
        <v>4664882.46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f>D26+E26+F26+G26+H26+I26+J26+K26+L26+M26+N26+O26</f>
        <v>18539718.940000001</v>
      </c>
    </row>
    <row r="27" spans="1:16" x14ac:dyDescent="0.2">
      <c r="A27" s="27" t="s">
        <v>64</v>
      </c>
      <c r="B27" s="26">
        <f>B36+B34+B33+B32+B31+B30+B29+B28+B35</f>
        <v>51537600</v>
      </c>
      <c r="C27" s="26">
        <f>C36+C34+C33+C32+C31+C30+C29+C28+C35</f>
        <v>43383097</v>
      </c>
      <c r="D27" s="26">
        <f>D36+D34+D33+D32+D31+D30+D29+D28+D35</f>
        <v>949000</v>
      </c>
      <c r="E27" s="26">
        <f>E36+E34+E33+E32+E31+E30+E29+E28+E35</f>
        <v>976679.1</v>
      </c>
      <c r="F27" s="26">
        <f>F36+F34+F33+F32+F31+F30+F29+F28+F35</f>
        <v>1197717.26</v>
      </c>
      <c r="G27" s="26">
        <f>G36+G34+G33+G32+G31+G30+G29+G28+G35</f>
        <v>1303619.3700000001</v>
      </c>
      <c r="H27" s="26">
        <f>H36+H34+H33+H32+H31+H30+H29+H28+H35</f>
        <v>2075804.86</v>
      </c>
      <c r="I27" s="26">
        <f>I36+I34+I33+I32+I31+I30+I29+I28+I35</f>
        <v>2924949.8699999996</v>
      </c>
      <c r="J27" s="26">
        <f>J36+J34+J33+J32+J31+J30+J29+J28+J35</f>
        <v>3231317.15</v>
      </c>
      <c r="K27" s="26">
        <f>K36+K34+K33+K32+K31+K30+K29+K28+K35</f>
        <v>0</v>
      </c>
      <c r="L27" s="26">
        <f>L36+L34+L33+L32+L31+L30+L29+L28+L35</f>
        <v>0</v>
      </c>
      <c r="M27" s="26">
        <f>M36+M34+M33+M32+M31+M30+M29+M28+M35</f>
        <v>0</v>
      </c>
      <c r="N27" s="26">
        <f>N36+N34+N33+N32+N31+N30+N29+N28+N35</f>
        <v>0</v>
      </c>
      <c r="O27" s="26">
        <f>O36+O34+O33+O32+O31+O30+O29+O28+O35</f>
        <v>0</v>
      </c>
      <c r="P27" s="26">
        <f>P36+P34+P33+P32+P31+P30+P29+P28+P35</f>
        <v>12659087.610000003</v>
      </c>
    </row>
    <row r="28" spans="1:16" ht="10.9" customHeight="1" x14ac:dyDescent="0.2">
      <c r="A28" s="31" t="s">
        <v>63</v>
      </c>
      <c r="B28" s="25">
        <v>2010000</v>
      </c>
      <c r="C28" s="25">
        <v>2317407</v>
      </c>
      <c r="D28" s="25">
        <v>0</v>
      </c>
      <c r="E28" s="25">
        <v>71079.100000000006</v>
      </c>
      <c r="F28" s="25">
        <v>30975</v>
      </c>
      <c r="G28" s="25">
        <v>418919.02</v>
      </c>
      <c r="H28" s="25">
        <v>74528.800000000003</v>
      </c>
      <c r="I28" s="25">
        <v>140420</v>
      </c>
      <c r="J28" s="25">
        <v>384406.32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f>D28+E28+F28+G28+H28+I28+J28+K28+L28+M28+N28+O28</f>
        <v>1120328.24</v>
      </c>
    </row>
    <row r="29" spans="1:16" ht="10.9" customHeight="1" x14ac:dyDescent="0.2">
      <c r="A29" s="33" t="s">
        <v>62</v>
      </c>
      <c r="B29" s="25">
        <v>1400000</v>
      </c>
      <c r="C29" s="25">
        <v>1180000</v>
      </c>
      <c r="D29" s="25">
        <v>0</v>
      </c>
      <c r="E29" s="25">
        <v>0</v>
      </c>
      <c r="F29" s="25">
        <v>0</v>
      </c>
      <c r="G29" s="25">
        <v>248083.20000000001</v>
      </c>
      <c r="H29" s="25">
        <v>0</v>
      </c>
      <c r="I29" s="25">
        <v>248390</v>
      </c>
      <c r="J29" s="25">
        <v>1321.6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f>D29+E29+F29+G29+H29+I29+J29+K29+L29+M29+N29+O29</f>
        <v>497794.8</v>
      </c>
    </row>
    <row r="30" spans="1:16" ht="10.9" customHeight="1" x14ac:dyDescent="0.2">
      <c r="A30" s="31" t="s">
        <v>61</v>
      </c>
      <c r="B30" s="25">
        <v>3620000</v>
      </c>
      <c r="C30" s="25">
        <v>920000</v>
      </c>
      <c r="D30" s="25">
        <v>0</v>
      </c>
      <c r="E30" s="25">
        <v>0</v>
      </c>
      <c r="F30" s="25">
        <v>0</v>
      </c>
      <c r="G30" s="25">
        <v>0</v>
      </c>
      <c r="H30" s="25">
        <v>227541.4</v>
      </c>
      <c r="I30" s="25">
        <v>98976.04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f>D30+E30+F30+G30+H30+I30+J30+K30+L30+M30+N30+O30</f>
        <v>326517.44</v>
      </c>
    </row>
    <row r="31" spans="1:16" ht="10.9" customHeight="1" x14ac:dyDescent="0.2">
      <c r="A31" s="33" t="s">
        <v>60</v>
      </c>
      <c r="B31" s="25">
        <v>100000</v>
      </c>
      <c r="C31" s="25">
        <v>234000</v>
      </c>
      <c r="D31" s="25">
        <v>0</v>
      </c>
      <c r="E31" s="25">
        <v>0</v>
      </c>
      <c r="F31" s="25">
        <v>0</v>
      </c>
      <c r="G31" s="25">
        <v>33754.400000000001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f>D31+E31+F31+G31+H31+I31+J31+K31+L31+M31+N31+O31</f>
        <v>33754.400000000001</v>
      </c>
    </row>
    <row r="32" spans="1:16" ht="10.9" customHeight="1" x14ac:dyDescent="0.2">
      <c r="A32" s="31" t="s">
        <v>59</v>
      </c>
      <c r="B32" s="25">
        <v>950000</v>
      </c>
      <c r="C32" s="25">
        <v>777642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3044.4</v>
      </c>
      <c r="J32" s="25">
        <v>1646.1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f>D32+E32+F32+G32+H32+I32+J32+K32+L32+M32+N32+O32</f>
        <v>4690.5</v>
      </c>
    </row>
    <row r="33" spans="1:16" ht="10.9" customHeight="1" x14ac:dyDescent="0.2">
      <c r="A33" s="31" t="s">
        <v>58</v>
      </c>
      <c r="B33" s="25">
        <v>860000</v>
      </c>
      <c r="C33" s="25">
        <v>680053</v>
      </c>
      <c r="D33" s="25">
        <v>0</v>
      </c>
      <c r="E33" s="25">
        <v>0</v>
      </c>
      <c r="F33" s="25">
        <v>0</v>
      </c>
      <c r="G33" s="25">
        <v>0</v>
      </c>
      <c r="H33" s="25">
        <v>7461.51</v>
      </c>
      <c r="I33" s="25">
        <v>62245</v>
      </c>
      <c r="J33" s="25">
        <v>93985.819999999992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f>D33+E33+F33+G33+H33+I33+J33+K33+L33+M33+N33+O33</f>
        <v>163692.32999999999</v>
      </c>
    </row>
    <row r="34" spans="1:16" ht="10.9" customHeight="1" x14ac:dyDescent="0.2">
      <c r="A34" s="31" t="s">
        <v>57</v>
      </c>
      <c r="B34" s="25">
        <v>29487600</v>
      </c>
      <c r="C34" s="25">
        <v>28487600</v>
      </c>
      <c r="D34" s="25">
        <v>949000</v>
      </c>
      <c r="E34" s="25">
        <v>905600</v>
      </c>
      <c r="F34" s="25">
        <v>970504.7</v>
      </c>
      <c r="G34" s="25">
        <v>552000.37</v>
      </c>
      <c r="H34" s="25">
        <v>1468853.54</v>
      </c>
      <c r="I34" s="25">
        <v>1365248.94</v>
      </c>
      <c r="J34" s="25">
        <v>1354694.24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f>D34+E34+F34+G34+H34+I34+J34+K34+L34+M34+N34+O34</f>
        <v>7565901.790000001</v>
      </c>
    </row>
    <row r="35" spans="1:16" ht="10.9" customHeight="1" x14ac:dyDescent="0.2">
      <c r="A35" s="31" t="s">
        <v>56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f>D35+E35+F35+G35+H35+I35+J35+K35+L35+M35+N35+O35</f>
        <v>0</v>
      </c>
    </row>
    <row r="36" spans="1:16" ht="10.9" customHeight="1" x14ac:dyDescent="0.2">
      <c r="A36" s="33" t="s">
        <v>55</v>
      </c>
      <c r="B36" s="25">
        <v>13110000</v>
      </c>
      <c r="C36" s="25">
        <v>8786395</v>
      </c>
      <c r="D36" s="25">
        <v>0</v>
      </c>
      <c r="E36" s="25">
        <v>0</v>
      </c>
      <c r="F36" s="25">
        <v>196237.56</v>
      </c>
      <c r="G36" s="25">
        <v>50862.38</v>
      </c>
      <c r="H36" s="25">
        <v>297419.61000000004</v>
      </c>
      <c r="I36" s="25">
        <v>1006625.4899999999</v>
      </c>
      <c r="J36" s="25">
        <v>1395263.07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f>D36+E36+F36+G36+H36+I36+J36+K36+L36+M36+N36+O36</f>
        <v>2946408.1100000003</v>
      </c>
    </row>
    <row r="37" spans="1:16" ht="9.6" customHeight="1" x14ac:dyDescent="0.2">
      <c r="A37" s="32" t="s">
        <v>54</v>
      </c>
      <c r="B37" s="26">
        <f>B38+B39+B41+B43+B44+B45+B40+B42</f>
        <v>1171210324</v>
      </c>
      <c r="C37" s="26">
        <f>C38+C39+C41+C43+C44+C45+C40+C42</f>
        <v>1190561018</v>
      </c>
      <c r="D37" s="26">
        <f>D38+D39+D41+D43+D44+D45+D40+D42</f>
        <v>60357670.049999997</v>
      </c>
      <c r="E37" s="26">
        <f>E38+E39+E41+E43+E44+E45+E40+E42</f>
        <v>72154030.430000007</v>
      </c>
      <c r="F37" s="26">
        <f>F38+F39+F41+F43+F44+F45+F40+F42</f>
        <v>151363786.56</v>
      </c>
      <c r="G37" s="26">
        <f>G38+G39+G41+G43+G44+G45+G40+G42</f>
        <v>90182251.200000003</v>
      </c>
      <c r="H37" s="26">
        <f>H38+H39+H41+H43+H44+H45+H40+H42</f>
        <v>84744944.049999997</v>
      </c>
      <c r="I37" s="26">
        <f>I38+I39+I41+I43+I44+I45+I40+I42</f>
        <v>85743322.709999993</v>
      </c>
      <c r="J37" s="26">
        <f>J38+J39+J41+J43+J44+J45+J40+J42</f>
        <v>103198527.38</v>
      </c>
      <c r="K37" s="26">
        <f>K38+K39+K41+K43+K44+K45+K40+K42</f>
        <v>0</v>
      </c>
      <c r="L37" s="26">
        <f>L38+L39+L41+L43+L44+L45+L40+L42</f>
        <v>0</v>
      </c>
      <c r="M37" s="26">
        <f>M38+M39+M41+M43+M44+M45+M40+M42</f>
        <v>0</v>
      </c>
      <c r="N37" s="26">
        <f>N38+N39+N41+N43+N44+N45+N40+N42</f>
        <v>0</v>
      </c>
      <c r="O37" s="26">
        <f>O38+O39+O41+O43+O44+O45+O40+O42</f>
        <v>0</v>
      </c>
      <c r="P37" s="26">
        <f>P38+P39+P41+P43+P44+P45+P40+P42</f>
        <v>647744532.38</v>
      </c>
    </row>
    <row r="38" spans="1:16" x14ac:dyDescent="0.2">
      <c r="A38" s="31" t="s">
        <v>53</v>
      </c>
      <c r="B38" s="25">
        <v>184456250</v>
      </c>
      <c r="C38" s="25">
        <v>203806944</v>
      </c>
      <c r="D38" s="25">
        <v>0</v>
      </c>
      <c r="E38" s="25">
        <v>0</v>
      </c>
      <c r="F38" s="25">
        <v>34387339.5</v>
      </c>
      <c r="G38" s="25">
        <v>10856754.82</v>
      </c>
      <c r="H38" s="25">
        <v>5419447.6699999999</v>
      </c>
      <c r="I38" s="25">
        <v>6417826.3300000001</v>
      </c>
      <c r="J38" s="25">
        <v>23873031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f>D38+E38+F38+G38+H38+I38+J38+K38+L38+M38+N38+O38</f>
        <v>80954399.319999993</v>
      </c>
    </row>
    <row r="39" spans="1:16" ht="16.5" x14ac:dyDescent="0.2">
      <c r="A39" s="31" t="s">
        <v>52</v>
      </c>
      <c r="B39" s="25">
        <v>570856474</v>
      </c>
      <c r="C39" s="25">
        <v>570856474</v>
      </c>
      <c r="D39" s="25">
        <v>47085409.549999997</v>
      </c>
      <c r="E39" s="25">
        <v>47085405.539999999</v>
      </c>
      <c r="F39" s="25">
        <v>47085405.539999999</v>
      </c>
      <c r="G39" s="25">
        <v>47085405.539999999</v>
      </c>
      <c r="H39" s="25">
        <v>47085405.539999999</v>
      </c>
      <c r="I39" s="25">
        <v>47085405.539999999</v>
      </c>
      <c r="J39" s="25">
        <v>47085405.539999999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f>D39+E39+F39+G39+H39+I39+J39+K39+L39+M39+N39+O39</f>
        <v>329597842.79000002</v>
      </c>
    </row>
    <row r="40" spans="1:16" ht="16.5" x14ac:dyDescent="0.2">
      <c r="A40" s="31" t="s">
        <v>51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f>D40+E40+F40+G40+H40+I40+J40+K40+L40+M40+N40+O40</f>
        <v>0</v>
      </c>
    </row>
    <row r="41" spans="1:16" ht="16.5" x14ac:dyDescent="0.2">
      <c r="A41" s="31" t="s">
        <v>50</v>
      </c>
      <c r="B41" s="25">
        <v>169657636</v>
      </c>
      <c r="C41" s="25">
        <v>169657636</v>
      </c>
      <c r="D41" s="25">
        <v>13272260.5</v>
      </c>
      <c r="E41" s="25">
        <v>13272260.5</v>
      </c>
      <c r="F41" s="25">
        <v>13272260.5</v>
      </c>
      <c r="G41" s="25">
        <v>13272260.5</v>
      </c>
      <c r="H41" s="25">
        <v>13272260.5</v>
      </c>
      <c r="I41" s="25">
        <v>13272260.5</v>
      </c>
      <c r="J41" s="25">
        <v>13272260.5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f>D41+E41+F41+G41+H41+I41+J41+K41+L41+M41+N41+O41</f>
        <v>92905823.5</v>
      </c>
    </row>
    <row r="42" spans="1:16" ht="16.5" x14ac:dyDescent="0.2">
      <c r="A42" s="31" t="s">
        <v>49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f>D42+E42+F42+G42+H42+I42+J42+K42+L42+M42+N42+O42</f>
        <v>0</v>
      </c>
    </row>
    <row r="43" spans="1:16" x14ac:dyDescent="0.2">
      <c r="A43" s="30" t="s">
        <v>48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f>D43+E43+F43+G43+H43+I43+J43+K43+L43+M43+N43+O43</f>
        <v>0</v>
      </c>
    </row>
    <row r="44" spans="1:16" x14ac:dyDescent="0.2">
      <c r="A44" s="22" t="s">
        <v>47</v>
      </c>
      <c r="B44" s="25">
        <v>11556832</v>
      </c>
      <c r="C44" s="25">
        <v>11556832</v>
      </c>
      <c r="D44" s="25">
        <v>0</v>
      </c>
      <c r="E44" s="25">
        <v>11511654.390000001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f>D44+E44+F44+G44+H44+I44+J44+K44+L44+M44+N44+O44</f>
        <v>11511654.390000001</v>
      </c>
    </row>
    <row r="45" spans="1:16" ht="16.5" x14ac:dyDescent="0.2">
      <c r="A45" s="22" t="s">
        <v>46</v>
      </c>
      <c r="B45" s="25">
        <v>234683132</v>
      </c>
      <c r="C45" s="25">
        <v>234683132</v>
      </c>
      <c r="D45" s="25">
        <v>0</v>
      </c>
      <c r="E45" s="25">
        <v>284710</v>
      </c>
      <c r="F45" s="25">
        <v>56618781.019999996</v>
      </c>
      <c r="G45" s="25">
        <v>18967830.34</v>
      </c>
      <c r="H45" s="25">
        <v>18967830.34</v>
      </c>
      <c r="I45" s="25">
        <v>18967830.34</v>
      </c>
      <c r="J45" s="25">
        <v>18967830.34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f>D45+E45+F45+G45+H45+I45+J45+K45+L45+M45+N45+O45</f>
        <v>132774812.38000001</v>
      </c>
    </row>
    <row r="46" spans="1:16" s="8" customFormat="1" ht="15" x14ac:dyDescent="0.2">
      <c r="A46" s="27" t="s">
        <v>45</v>
      </c>
      <c r="B46" s="26">
        <f>SUM(B47:B52)</f>
        <v>22098250</v>
      </c>
      <c r="C46" s="26">
        <f>SUM(C47:C52)</f>
        <v>22098250</v>
      </c>
      <c r="D46" s="26">
        <f>SUM(D47:D52)</f>
        <v>1666666.67</v>
      </c>
      <c r="E46" s="26">
        <f>SUM(E47:E52)</f>
        <v>1666666.67</v>
      </c>
      <c r="F46" s="26">
        <f>SUM(F47:F52)</f>
        <v>1666666.67</v>
      </c>
      <c r="G46" s="26">
        <f>SUM(G47:G52)</f>
        <v>1666666.67</v>
      </c>
      <c r="H46" s="26">
        <f>SUM(H47:H52)</f>
        <v>1666666.67</v>
      </c>
      <c r="I46" s="26">
        <f>SUM(I47:I52)</f>
        <v>1666666.67</v>
      </c>
      <c r="J46" s="26">
        <f>SUM(J47:J52)</f>
        <v>1666666.67</v>
      </c>
      <c r="K46" s="26">
        <f>SUM(K47:K52)</f>
        <v>0</v>
      </c>
      <c r="L46" s="26">
        <f>SUM(L47:L52)</f>
        <v>0</v>
      </c>
      <c r="M46" s="26">
        <f>SUM(M47:M52)</f>
        <v>0</v>
      </c>
      <c r="N46" s="26">
        <f>SUM(N47:N52)</f>
        <v>0</v>
      </c>
      <c r="O46" s="26">
        <f>SUM(O47:O52)</f>
        <v>0</v>
      </c>
      <c r="P46" s="26">
        <f>SUM(P47:P52)</f>
        <v>11666666.689999999</v>
      </c>
    </row>
    <row r="47" spans="1:16" x14ac:dyDescent="0.2">
      <c r="A47" s="22" t="s">
        <v>44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f>D47+E47+F47+G47+H47+I47+J47+K47+L47+M47+N47+O47</f>
        <v>0</v>
      </c>
    </row>
    <row r="48" spans="1:16" ht="16.5" x14ac:dyDescent="0.2">
      <c r="A48" s="22" t="s">
        <v>43</v>
      </c>
      <c r="B48" s="25">
        <v>22098250</v>
      </c>
      <c r="C48" s="25">
        <v>22098250</v>
      </c>
      <c r="D48" s="25">
        <v>1666666.67</v>
      </c>
      <c r="E48" s="25">
        <v>1666666.67</v>
      </c>
      <c r="F48" s="25">
        <v>1666666.67</v>
      </c>
      <c r="G48" s="25">
        <v>1666666.67</v>
      </c>
      <c r="H48" s="25">
        <v>1666666.67</v>
      </c>
      <c r="I48" s="25">
        <v>1666666.67</v>
      </c>
      <c r="J48" s="25">
        <v>1666666.67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f>D48+E48+F48+G48+H48+I48+J48+K48+L48+M48+N48+O48</f>
        <v>11666666.689999999</v>
      </c>
    </row>
    <row r="49" spans="1:16" ht="16.5" x14ac:dyDescent="0.2">
      <c r="A49" s="22" t="s">
        <v>42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f>D49+E49+F49+G49+H49+I49+J49+K49+L49+M49+N49+O49</f>
        <v>0</v>
      </c>
    </row>
    <row r="50" spans="1:16" ht="16.5" x14ac:dyDescent="0.2">
      <c r="A50" s="22" t="s">
        <v>41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f>D50+E50+F50+G50+H50+I50+J50+K50+L50+M50+N50+O50</f>
        <v>0</v>
      </c>
    </row>
    <row r="51" spans="1:16" x14ac:dyDescent="0.2">
      <c r="A51" s="22" t="s">
        <v>40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f>D51+E51+F51+G51+H51+I51+J51+K51+L51+M51+N51+O51</f>
        <v>0</v>
      </c>
    </row>
    <row r="52" spans="1:16" ht="16.5" x14ac:dyDescent="0.2">
      <c r="A52" s="22" t="s">
        <v>39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f>D52+E52+F52+G52+H52+I52+J52+K52+L52+M52+N52+O52</f>
        <v>0</v>
      </c>
    </row>
    <row r="53" spans="1:16" ht="16.149999999999999" customHeight="1" x14ac:dyDescent="0.2">
      <c r="A53" s="27" t="s">
        <v>38</v>
      </c>
      <c r="B53" s="26">
        <f>B54+B55+B57+B58+B59+B61+B56+B62+B60</f>
        <v>26410000</v>
      </c>
      <c r="C53" s="26">
        <f>C54+C55+C57+C58+C59+C61+C56+C62+C60</f>
        <v>36205982</v>
      </c>
      <c r="D53" s="26">
        <f>D54+D55+D57+D58+D59+D61+D56+D62+D60</f>
        <v>194849.2</v>
      </c>
      <c r="E53" s="26">
        <f>E54+E55+E57+E58+E59+E61+E56+E62+E60</f>
        <v>0</v>
      </c>
      <c r="F53" s="26">
        <f>F54+F55+F57+F58+F59+F61+F56+F62+F60</f>
        <v>0</v>
      </c>
      <c r="G53" s="26">
        <f>G54+G55+G57+G58+G59+G61+G56+G62+G60</f>
        <v>0</v>
      </c>
      <c r="H53" s="26">
        <f>H54+H55+H57+H58+H59+H61+H56+H62+H60</f>
        <v>0</v>
      </c>
      <c r="I53" s="26">
        <f>I54+I55+I57+I58+I59+I61+I56+I62+I60</f>
        <v>1077494.4100000001</v>
      </c>
      <c r="J53" s="26">
        <f>J54+J55+J57+J58+J59+J61+J56+J62+J60</f>
        <v>988620.65999999992</v>
      </c>
      <c r="K53" s="26">
        <f>K54+K55+K57+K58+K59+K61+K56+K62+K60</f>
        <v>0</v>
      </c>
      <c r="L53" s="26">
        <f>L54+L55+L57+L58+L59+L61+L56+L62+L60</f>
        <v>0</v>
      </c>
      <c r="M53" s="26">
        <f>M54+M55+M57+M58+M59+M61+M56+M62+M60</f>
        <v>0</v>
      </c>
      <c r="N53" s="26">
        <f>N54+N55+N57+N58+N59+N61+N56+N62+N60</f>
        <v>0</v>
      </c>
      <c r="O53" s="26">
        <f>O54+O55+O57+O58+O59+O61+O56+O62+O60</f>
        <v>0</v>
      </c>
      <c r="P53" s="26">
        <f>P54+P55+P57+P58+P59+P61+P56+P62+P60</f>
        <v>2260964.27</v>
      </c>
    </row>
    <row r="54" spans="1:16" ht="10.9" customHeight="1" x14ac:dyDescent="0.2">
      <c r="A54" s="30" t="s">
        <v>37</v>
      </c>
      <c r="B54" s="25">
        <v>8100000</v>
      </c>
      <c r="C54" s="25">
        <v>4800000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140249.96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f>D54+E54+F54+G54+H54+I54+J54+K54+L54+M54+N54+O54</f>
        <v>140249.96</v>
      </c>
    </row>
    <row r="55" spans="1:16" ht="10.9" customHeight="1" x14ac:dyDescent="0.2">
      <c r="A55" s="22" t="s">
        <v>36</v>
      </c>
      <c r="B55" s="25">
        <v>1300000</v>
      </c>
      <c r="C55" s="25">
        <v>1399401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661857.96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f>D55+E55+F55+G55+H55+I55+J55+K55+L55+M55+N55+O55</f>
        <v>661857.96</v>
      </c>
    </row>
    <row r="56" spans="1:16" ht="10.9" customHeight="1" x14ac:dyDescent="0.2">
      <c r="A56" s="22" t="s">
        <v>35</v>
      </c>
      <c r="B56" s="25">
        <v>50000</v>
      </c>
      <c r="C56" s="25">
        <v>50000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f>D56+E56+F56+G56+H56+I56+J56+K56+L56+M56+N56+O56</f>
        <v>0</v>
      </c>
    </row>
    <row r="57" spans="1:16" ht="10.9" customHeight="1" x14ac:dyDescent="0.2">
      <c r="A57" s="22" t="s">
        <v>34</v>
      </c>
      <c r="B57" s="25">
        <v>10060000</v>
      </c>
      <c r="C57" s="25">
        <v>21591731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587579.58000000007</v>
      </c>
      <c r="J57" s="25">
        <v>191151.2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f>D57+E57+F57+G57+H57+I57+J57+K57+L57+M57+N57+O57</f>
        <v>778730.78</v>
      </c>
    </row>
    <row r="58" spans="1:16" ht="10.9" customHeight="1" x14ac:dyDescent="0.2">
      <c r="A58" s="22" t="s">
        <v>33</v>
      </c>
      <c r="B58" s="25">
        <v>6480000</v>
      </c>
      <c r="C58" s="25">
        <v>4844850</v>
      </c>
      <c r="D58" s="25">
        <v>194849.2</v>
      </c>
      <c r="E58" s="25">
        <v>0</v>
      </c>
      <c r="F58" s="25">
        <v>0</v>
      </c>
      <c r="G58" s="25">
        <v>0</v>
      </c>
      <c r="H58" s="25">
        <v>0</v>
      </c>
      <c r="I58" s="25">
        <v>349664.87</v>
      </c>
      <c r="J58" s="25">
        <v>135611.5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f>D58+E58+F58+G58+H58+I58+J58+K58+L58+M58+N58+O58</f>
        <v>680125.57000000007</v>
      </c>
    </row>
    <row r="59" spans="1:16" ht="10.9" customHeight="1" x14ac:dyDescent="0.2">
      <c r="A59" s="22" t="s">
        <v>32</v>
      </c>
      <c r="B59" s="25">
        <v>400000</v>
      </c>
      <c r="C59" s="25">
        <v>100000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f>D59+E59+F59+G59+H59+I59+J59+K59+L59+M59+N59+O59</f>
        <v>0</v>
      </c>
    </row>
    <row r="60" spans="1:16" ht="10.9" customHeight="1" x14ac:dyDescent="0.2">
      <c r="A60" s="30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f>D60+E60+F60+G60+H60+I60+J60+K60+L60+M60+N60+O60</f>
        <v>0</v>
      </c>
    </row>
    <row r="61" spans="1:16" ht="10.9" customHeight="1" x14ac:dyDescent="0.2">
      <c r="A61" s="30" t="s">
        <v>30</v>
      </c>
      <c r="B61" s="25">
        <v>0</v>
      </c>
      <c r="C61" s="25">
        <v>3400000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f>D61+E61+F61+G61+H61+I61+J61+K61+L61+M61+N61+O61</f>
        <v>0</v>
      </c>
    </row>
    <row r="62" spans="1:16" ht="10.9" customHeight="1" x14ac:dyDescent="0.2">
      <c r="A62" s="22" t="s">
        <v>29</v>
      </c>
      <c r="B62" s="25">
        <v>20000</v>
      </c>
      <c r="C62" s="25">
        <v>20000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f>D62+E62+F62+G62+H62+I62+J62+K62+L62+M62+N62+O62</f>
        <v>0</v>
      </c>
    </row>
    <row r="63" spans="1:16" x14ac:dyDescent="0.2">
      <c r="A63" s="24" t="s">
        <v>28</v>
      </c>
      <c r="B63" s="26">
        <f>B64+B65+B66+B67</f>
        <v>17100000</v>
      </c>
      <c r="C63" s="26">
        <f>C64+C65+C66+C67</f>
        <v>16317106</v>
      </c>
      <c r="D63" s="26">
        <f>D64+D65+D66+D67</f>
        <v>0</v>
      </c>
      <c r="E63" s="26">
        <f>E64+E65+E66+E67</f>
        <v>0</v>
      </c>
      <c r="F63" s="26">
        <f>F64+F65+F66+F67</f>
        <v>0</v>
      </c>
      <c r="G63" s="26">
        <f>G64+G65+G66+G67</f>
        <v>0</v>
      </c>
      <c r="H63" s="26">
        <f>H64+H65+H66+H67</f>
        <v>0</v>
      </c>
      <c r="I63" s="26">
        <f>I64+I65+I66+I67</f>
        <v>5099396.6500000004</v>
      </c>
      <c r="J63" s="26">
        <f>J64+J65+J66+J67</f>
        <v>0</v>
      </c>
      <c r="K63" s="26">
        <f>K64+K65+K66+K67</f>
        <v>0</v>
      </c>
      <c r="L63" s="26">
        <f>L64+L65+L66+L67</f>
        <v>0</v>
      </c>
      <c r="M63" s="26">
        <f>M64+M65+M66+M67</f>
        <v>0</v>
      </c>
      <c r="N63" s="26">
        <f>N64+N65+N66+N67</f>
        <v>0</v>
      </c>
      <c r="O63" s="26">
        <f>O64+O65+O66+O67</f>
        <v>0</v>
      </c>
      <c r="P63" s="26">
        <f>P64+P65+P66+P67</f>
        <v>5099396.6500000004</v>
      </c>
    </row>
    <row r="64" spans="1:16" x14ac:dyDescent="0.2">
      <c r="A64" s="30" t="s">
        <v>27</v>
      </c>
      <c r="B64" s="25">
        <v>17000000</v>
      </c>
      <c r="C64" s="25">
        <v>16167106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5099396.6500000004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f>D64+E64+F64+G64+H64+I64+J64+K64+L64+M64+N64+O64</f>
        <v>5099396.6500000004</v>
      </c>
    </row>
    <row r="65" spans="1:16" x14ac:dyDescent="0.2">
      <c r="A65" s="30" t="s">
        <v>26</v>
      </c>
      <c r="B65" s="25">
        <v>100000</v>
      </c>
      <c r="C65" s="25">
        <v>150000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f>D65+E65+F65+G65+H65+I65+J65+K65+L65+M65+N65+O65</f>
        <v>0</v>
      </c>
    </row>
    <row r="66" spans="1:16" ht="19.149999999999999" customHeight="1" x14ac:dyDescent="0.2">
      <c r="A66" s="22" t="s">
        <v>25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f>D66+E66+F66+G66+H66+I66+J66+K66+L66+M66+N66+O66</f>
        <v>0</v>
      </c>
    </row>
    <row r="67" spans="1:16" ht="17.45" customHeight="1" x14ac:dyDescent="0.2">
      <c r="A67" s="22" t="s">
        <v>24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f>D67+E67+F67+G67+H67+I67+J67+K67+L67+M67+N67+O67</f>
        <v>0</v>
      </c>
    </row>
    <row r="68" spans="1:16" ht="18" customHeight="1" x14ac:dyDescent="0.2">
      <c r="A68" s="27" t="s">
        <v>23</v>
      </c>
      <c r="B68" s="26">
        <f>SUM(B69:B70)</f>
        <v>0</v>
      </c>
      <c r="C68" s="26">
        <f>SUM(C69:C70)</f>
        <v>0</v>
      </c>
      <c r="D68" s="26">
        <f>SUM(D69:D70)</f>
        <v>0</v>
      </c>
      <c r="E68" s="26">
        <f>SUM(E69:E70)</f>
        <v>0</v>
      </c>
      <c r="F68" s="26">
        <f>SUM(F69:F70)</f>
        <v>0</v>
      </c>
      <c r="G68" s="26">
        <f>SUM(G69:G70)</f>
        <v>0</v>
      </c>
      <c r="H68" s="26">
        <f>SUM(H69:H70)</f>
        <v>0</v>
      </c>
      <c r="I68" s="26">
        <f>SUM(I69:I70)</f>
        <v>0</v>
      </c>
      <c r="J68" s="26">
        <f>SUM(J69:J70)</f>
        <v>0</v>
      </c>
      <c r="K68" s="26">
        <f>SUM(K69:K70)</f>
        <v>0</v>
      </c>
      <c r="L68" s="26">
        <f>SUM(L69:L70)</f>
        <v>0</v>
      </c>
      <c r="M68" s="26">
        <f>SUM(M69:M70)</f>
        <v>0</v>
      </c>
      <c r="N68" s="26">
        <f>SUM(N69:N70)</f>
        <v>0</v>
      </c>
      <c r="O68" s="26">
        <f>SUM(O69:O70)</f>
        <v>0</v>
      </c>
      <c r="P68" s="26">
        <f>SUM(P69:P70)</f>
        <v>0</v>
      </c>
    </row>
    <row r="69" spans="1:16" ht="12.6" customHeight="1" x14ac:dyDescent="0.2">
      <c r="A69" s="30" t="s">
        <v>22</v>
      </c>
      <c r="B69" s="25">
        <f>IFERROR(VLOOKUP(#REF!,[1]SIGEF!#REF!,15,0),0)</f>
        <v>0</v>
      </c>
      <c r="C69" s="25">
        <f>IFERROR(VLOOKUP(#REF!,[1]SIGEF!#REF!,15,0),0)</f>
        <v>0</v>
      </c>
      <c r="D69" s="25">
        <f>IFERROR(VLOOKUP(#REF!,[1]SIGEF!#REF!,15,0),0)</f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f>D69+E69+F69+G69+H69+I69+J69+K69+L69+M69+N69+O69</f>
        <v>0</v>
      </c>
    </row>
    <row r="70" spans="1:16" ht="18.600000000000001" customHeight="1" x14ac:dyDescent="0.2">
      <c r="A70" s="22" t="s">
        <v>21</v>
      </c>
      <c r="B70" s="25">
        <f>IFERROR(VLOOKUP(#REF!,[1]SIGEF!#REF!,15,0),0)</f>
        <v>0</v>
      </c>
      <c r="C70" s="25">
        <f>IFERROR(VLOOKUP(#REF!,[1]SIGEF!#REF!,15,0),0)</f>
        <v>0</v>
      </c>
      <c r="D70" s="25">
        <f>IFERROR(VLOOKUP(#REF!,[1]SIGEF!#REF!,15,0),0)</f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f>D70+E70+F70+G70+H70+I70+J70+K70+L70+M70+N70+O70</f>
        <v>0</v>
      </c>
    </row>
    <row r="71" spans="1:16" ht="19.899999999999999" customHeight="1" x14ac:dyDescent="0.2">
      <c r="A71" s="24" t="s">
        <v>20</v>
      </c>
      <c r="B71" s="26">
        <f>SUM(B72:B74)</f>
        <v>0</v>
      </c>
      <c r="C71" s="26">
        <f>SUM(C72:C74)</f>
        <v>0</v>
      </c>
      <c r="D71" s="26">
        <f>SUM(D72:D74)</f>
        <v>0</v>
      </c>
      <c r="E71" s="26">
        <f>SUM(E72:E74)</f>
        <v>0</v>
      </c>
      <c r="F71" s="26">
        <f>SUM(F72:F74)</f>
        <v>0</v>
      </c>
      <c r="G71" s="26">
        <f>SUM(G72:G74)</f>
        <v>0</v>
      </c>
      <c r="H71" s="26">
        <f>SUM(H72:H74)</f>
        <v>0</v>
      </c>
      <c r="I71" s="26">
        <f>SUM(I72:I74)</f>
        <v>0</v>
      </c>
      <c r="J71" s="26">
        <f>SUM(J72:J74)</f>
        <v>0</v>
      </c>
      <c r="K71" s="26">
        <f>SUM(K72:K74)</f>
        <v>0</v>
      </c>
      <c r="L71" s="26">
        <f>SUM(L72:L74)</f>
        <v>0</v>
      </c>
      <c r="M71" s="26">
        <f>SUM(M72:M74)</f>
        <v>0</v>
      </c>
      <c r="N71" s="26">
        <f>SUM(N72:N74)</f>
        <v>0</v>
      </c>
      <c r="O71" s="26">
        <f>SUM(O72:O74)</f>
        <v>0</v>
      </c>
      <c r="P71" s="26">
        <f>SUM(P72:P74)</f>
        <v>0</v>
      </c>
    </row>
    <row r="72" spans="1:16" ht="9.6" customHeight="1" x14ac:dyDescent="0.2">
      <c r="A72" s="22" t="s">
        <v>19</v>
      </c>
      <c r="B72" s="25">
        <f>IFERROR(VLOOKUP(#REF!,[1]SIGEF!#REF!,15,0),0)</f>
        <v>0</v>
      </c>
      <c r="C72" s="25">
        <f>IFERROR(VLOOKUP(#REF!,[1]SIGEF!#REF!,15,0),0)</f>
        <v>0</v>
      </c>
      <c r="D72" s="25">
        <f>IFERROR(VLOOKUP(#REF!,[1]SIGEF!#REF!,15,0),0)</f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f>D72+E72+F72+G72+H72+I72+J72+K72+L72+M72+N72+O72</f>
        <v>0</v>
      </c>
    </row>
    <row r="73" spans="1:16" ht="9.6" customHeight="1" x14ac:dyDescent="0.2">
      <c r="A73" s="22" t="s">
        <v>18</v>
      </c>
      <c r="B73" s="25">
        <f>IFERROR(VLOOKUP(#REF!,[1]SIGEF!#REF!,15,0),0)</f>
        <v>0</v>
      </c>
      <c r="C73" s="25">
        <f>IFERROR(VLOOKUP(#REF!,[1]SIGEF!#REF!,15,0),0)</f>
        <v>0</v>
      </c>
      <c r="D73" s="25">
        <f>IFERROR(VLOOKUP(#REF!,[1]SIGEF!#REF!,15,0),0)</f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f>D73+E73+F73+G73+H73+I73+J73+K73+L73+M73+N73+O73</f>
        <v>0</v>
      </c>
    </row>
    <row r="74" spans="1:16" ht="9.6" customHeight="1" x14ac:dyDescent="0.2">
      <c r="A74" s="22" t="s">
        <v>17</v>
      </c>
      <c r="B74" s="25">
        <f>IFERROR(VLOOKUP(#REF!,[1]SIGEF!#REF!,15,0),0)</f>
        <v>0</v>
      </c>
      <c r="C74" s="25">
        <f>IFERROR(VLOOKUP(#REF!,[1]SIGEF!#REF!,15,0),0)</f>
        <v>0</v>
      </c>
      <c r="D74" s="25">
        <f>IFERROR(VLOOKUP(#REF!,[1]SIGEF!#REF!,15,0),0)</f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f>D74+E74+F74+G74+H74+I74+J74+K74+L74+M74+N74+O74</f>
        <v>0</v>
      </c>
    </row>
    <row r="75" spans="1:16" x14ac:dyDescent="0.2">
      <c r="A75" s="29" t="s">
        <v>16</v>
      </c>
      <c r="B75" s="28">
        <f>+B76+B79+B82</f>
        <v>0</v>
      </c>
      <c r="C75" s="28">
        <f>+C76+C79+C82</f>
        <v>0</v>
      </c>
      <c r="D75" s="28">
        <f>+D76+D79+D82</f>
        <v>0</v>
      </c>
      <c r="E75" s="28">
        <f>+E76+E79+E82</f>
        <v>0</v>
      </c>
      <c r="F75" s="28">
        <f>+F76+F79+F82</f>
        <v>0</v>
      </c>
      <c r="G75" s="28">
        <f>+G76+G79+G82</f>
        <v>0</v>
      </c>
      <c r="H75" s="28">
        <f>+H76+H79+H82</f>
        <v>0</v>
      </c>
      <c r="I75" s="28">
        <f>+I76+I79+I82</f>
        <v>0</v>
      </c>
      <c r="J75" s="28">
        <f>+J76+J79+J82</f>
        <v>0</v>
      </c>
      <c r="K75" s="28">
        <f>+K76+K79+K82</f>
        <v>0</v>
      </c>
      <c r="L75" s="28">
        <f>+L76+L79+L82</f>
        <v>0</v>
      </c>
      <c r="M75" s="28">
        <f>+M76+M79+M82</f>
        <v>0</v>
      </c>
      <c r="N75" s="28">
        <f>+N76+N79+N82</f>
        <v>0</v>
      </c>
      <c r="O75" s="28">
        <f>+O76+O79+O82</f>
        <v>0</v>
      </c>
      <c r="P75" s="28">
        <f>+P76+P79+P82</f>
        <v>0</v>
      </c>
    </row>
    <row r="76" spans="1:16" x14ac:dyDescent="0.2">
      <c r="A76" s="27" t="s">
        <v>15</v>
      </c>
      <c r="B76" s="26">
        <f>SUM(B77:B78)</f>
        <v>0</v>
      </c>
      <c r="C76" s="26">
        <f>SUM(C77:C78)</f>
        <v>0</v>
      </c>
      <c r="D76" s="26">
        <f>SUM(D77:D78)</f>
        <v>0</v>
      </c>
      <c r="E76" s="26">
        <f>SUM(E77:E78)</f>
        <v>0</v>
      </c>
      <c r="F76" s="26">
        <f>SUM(F77:F78)</f>
        <v>0</v>
      </c>
      <c r="G76" s="26">
        <f>SUM(G77:G78)</f>
        <v>0</v>
      </c>
      <c r="H76" s="26">
        <f>SUM(H77:H78)</f>
        <v>0</v>
      </c>
      <c r="I76" s="26">
        <f>SUM(I77:I78)</f>
        <v>0</v>
      </c>
      <c r="J76" s="26">
        <f>SUM(J77:J78)</f>
        <v>0</v>
      </c>
      <c r="K76" s="26">
        <f>SUM(K77:K78)</f>
        <v>0</v>
      </c>
      <c r="L76" s="26">
        <f>SUM(L77:L78)</f>
        <v>0</v>
      </c>
      <c r="M76" s="26">
        <f>SUM(M77:M78)</f>
        <v>0</v>
      </c>
      <c r="N76" s="26">
        <f>SUM(N77:N78)</f>
        <v>0</v>
      </c>
      <c r="O76" s="26">
        <f>SUM(O77:O78)</f>
        <v>0</v>
      </c>
      <c r="P76" s="26">
        <f>SUM(P77:P78)</f>
        <v>0</v>
      </c>
    </row>
    <row r="77" spans="1:16" ht="10.9" customHeight="1" x14ac:dyDescent="0.2">
      <c r="A77" s="22" t="s">
        <v>14</v>
      </c>
      <c r="B77" s="25">
        <f>IFERROR(VLOOKUP(#REF!,[1]SIGEF!#REF!,14,0),0)</f>
        <v>0</v>
      </c>
      <c r="C77" s="25">
        <f>IFERROR(VLOOKUP(#REF!,[1]SIGEF!#REF!,14,0),0)</f>
        <v>0</v>
      </c>
      <c r="D77" s="25">
        <f>IFERROR(VLOOKUP(#REF!,[1]SIGEF!#REF!,14,0),0)</f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f>D77+E77+F77+G77+H77+I77+J77+K77+L77+M77+N77+O77</f>
        <v>0</v>
      </c>
    </row>
    <row r="78" spans="1:16" ht="10.9" customHeight="1" x14ac:dyDescent="0.2">
      <c r="A78" s="22" t="s">
        <v>13</v>
      </c>
      <c r="B78" s="25">
        <f>IFERROR(VLOOKUP(#REF!,[1]SIGEF!#REF!,14,0),0)</f>
        <v>0</v>
      </c>
      <c r="C78" s="25">
        <f>IFERROR(VLOOKUP(#REF!,[1]SIGEF!#REF!,14,0),0)</f>
        <v>0</v>
      </c>
      <c r="D78" s="25">
        <f>IFERROR(VLOOKUP(#REF!,[1]SIGEF!#REF!,14,0),0)</f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f>D78+E78+F78+G78+H78+I78+J78+K78+L78+M78+N78+O78</f>
        <v>0</v>
      </c>
    </row>
    <row r="79" spans="1:16" x14ac:dyDescent="0.2">
      <c r="A79" s="24" t="s">
        <v>12</v>
      </c>
      <c r="B79" s="26">
        <f>SUM(B80:B81)</f>
        <v>0</v>
      </c>
      <c r="C79" s="26">
        <f>SUM(C80:C81)</f>
        <v>0</v>
      </c>
      <c r="D79" s="26">
        <f>SUM(D80:D81)</f>
        <v>0</v>
      </c>
      <c r="E79" s="26">
        <f>SUM(E80:E81)</f>
        <v>0</v>
      </c>
      <c r="F79" s="26">
        <f>SUM(F80:F81)</f>
        <v>0</v>
      </c>
      <c r="G79" s="26">
        <f>SUM(G80:G81)</f>
        <v>0</v>
      </c>
      <c r="H79" s="26">
        <f>SUM(H80:H81)</f>
        <v>0</v>
      </c>
      <c r="I79" s="26">
        <f>SUM(I80:I81)</f>
        <v>0</v>
      </c>
      <c r="J79" s="26">
        <f>SUM(J80:J81)</f>
        <v>0</v>
      </c>
      <c r="K79" s="26">
        <f>SUM(K80:K81)</f>
        <v>0</v>
      </c>
      <c r="L79" s="26">
        <f>SUM(L80:L81)</f>
        <v>0</v>
      </c>
      <c r="M79" s="26">
        <f>SUM(M80:M81)</f>
        <v>0</v>
      </c>
      <c r="N79" s="26">
        <f>SUM(N80:N81)</f>
        <v>0</v>
      </c>
      <c r="O79" s="26">
        <f>SUM(O80:O81)</f>
        <v>0</v>
      </c>
      <c r="P79" s="26">
        <f>SUM(P80:P81)</f>
        <v>0</v>
      </c>
    </row>
    <row r="80" spans="1:16" ht="12.6" customHeight="1" x14ac:dyDescent="0.2">
      <c r="A80" s="22" t="s">
        <v>11</v>
      </c>
      <c r="B80" s="25">
        <f>IFERROR(VLOOKUP(#REF!,[1]SIGEF!#REF!,15,0),0)</f>
        <v>0</v>
      </c>
      <c r="C80" s="25">
        <f>IFERROR(VLOOKUP(#REF!,[1]SIGEF!#REF!,15,0),0)</f>
        <v>0</v>
      </c>
      <c r="D80" s="25">
        <f>IFERROR(VLOOKUP(#REF!,[1]SIGEF!#REF!,15,0),0)</f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f>D80+E80+F80+G80+H80+I80+J80+K80+L80+M80+N80+O80</f>
        <v>0</v>
      </c>
    </row>
    <row r="81" spans="1:18" ht="12.6" customHeight="1" x14ac:dyDescent="0.2">
      <c r="A81" s="22" t="s">
        <v>10</v>
      </c>
      <c r="B81" s="21">
        <f>IFERROR(VLOOKUP(#REF!,[1]SIGEF!#REF!,15,0),0)</f>
        <v>0</v>
      </c>
      <c r="C81" s="21">
        <f>IFERROR(VLOOKUP(#REF!,[1]SIGEF!#REF!,15,0),0)</f>
        <v>0</v>
      </c>
      <c r="D81" s="21">
        <f>IFERROR(VLOOKUP(#REF!,[1]SIGEF!#REF!,15,0),0)</f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f>D81+E81+F81+G81+H81+I81+J81+K81+L81+M81+N81+O81</f>
        <v>0</v>
      </c>
    </row>
    <row r="82" spans="1:18" x14ac:dyDescent="0.2">
      <c r="A82" s="24" t="s">
        <v>9</v>
      </c>
      <c r="B82" s="23">
        <f>+B83</f>
        <v>0</v>
      </c>
      <c r="C82" s="23">
        <f>+C83</f>
        <v>0</v>
      </c>
      <c r="D82" s="23">
        <f>+D83</f>
        <v>0</v>
      </c>
      <c r="E82" s="23">
        <f>+E83</f>
        <v>0</v>
      </c>
      <c r="F82" s="23">
        <f>+F83</f>
        <v>0</v>
      </c>
      <c r="G82" s="23">
        <f>+G83</f>
        <v>0</v>
      </c>
      <c r="H82" s="23">
        <f>+H83</f>
        <v>0</v>
      </c>
      <c r="I82" s="23">
        <f>+I83</f>
        <v>0</v>
      </c>
      <c r="J82" s="23">
        <f>+J83</f>
        <v>0</v>
      </c>
      <c r="K82" s="23">
        <f>+K83</f>
        <v>0</v>
      </c>
      <c r="L82" s="23">
        <f>+L83</f>
        <v>0</v>
      </c>
      <c r="M82" s="23">
        <f>+M83</f>
        <v>0</v>
      </c>
      <c r="N82" s="23">
        <f>+N83</f>
        <v>0</v>
      </c>
      <c r="O82" s="23">
        <f>+O83</f>
        <v>0</v>
      </c>
      <c r="P82" s="23">
        <f>+P83</f>
        <v>0</v>
      </c>
    </row>
    <row r="83" spans="1:18" x14ac:dyDescent="0.2">
      <c r="A83" s="22" t="s">
        <v>8</v>
      </c>
      <c r="B83" s="21">
        <f>IFERROR(VLOOKUP(#REF!,[1]SIGEF!#REF!,15,0),0)</f>
        <v>0</v>
      </c>
      <c r="C83" s="21">
        <f>IFERROR(VLOOKUP(#REF!,[1]SIGEF!#REF!,15,0),0)</f>
        <v>0</v>
      </c>
      <c r="D83" s="21">
        <f>IFERROR(VLOOKUP(#REF!,[1]SIGEF!#REF!,15,0),0)</f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f>D83+E83+F83+G83+H83+I83+J83+K83+L83+M83+N83+O83</f>
        <v>0</v>
      </c>
    </row>
    <row r="84" spans="1:18" x14ac:dyDescent="0.2">
      <c r="A84" s="20" t="s">
        <v>7</v>
      </c>
      <c r="B84" s="19">
        <f>B11+B17+B27+B37+B46+B53+B63</f>
        <v>2769626890</v>
      </c>
      <c r="C84" s="19">
        <f>C11+C17+C27+C37+C46+C53+C63</f>
        <v>2800540706.96</v>
      </c>
      <c r="D84" s="19">
        <f>D11+D17+D27+D37+D46+D53+D63</f>
        <v>139993958.76999995</v>
      </c>
      <c r="E84" s="19">
        <f>E11+E17+E27+E37+E46+E53+E63</f>
        <v>155197485.41</v>
      </c>
      <c r="F84" s="19">
        <f>F11+F17+F27+F37+F46+F53+F63</f>
        <v>240282305.78999999</v>
      </c>
      <c r="G84" s="19">
        <f>G11+G17+G27+G37+G46+G53+G63</f>
        <v>182427191.54999998</v>
      </c>
      <c r="H84" s="19">
        <f>H11+H17+H27+H37+H46+H53+H63</f>
        <v>224269525.16999999</v>
      </c>
      <c r="I84" s="19">
        <f>I11+I17+I27+I37+I46+I53+I63</f>
        <v>192643776.14000002</v>
      </c>
      <c r="J84" s="19">
        <f>J11+J17+J27+J37+J46+J53+J63</f>
        <v>200414338.13999999</v>
      </c>
      <c r="K84" s="19">
        <f>K11+K17+K27+K37+K46+K53+K63</f>
        <v>0</v>
      </c>
      <c r="L84" s="19">
        <f>L11+L17+L27+L37+L46+L53+L63</f>
        <v>0</v>
      </c>
      <c r="M84" s="19">
        <f>M11+M17+M27+M37+M46+M53+M63</f>
        <v>0</v>
      </c>
      <c r="N84" s="19">
        <f>N11+N17+N27+N37+N46+N53+N63</f>
        <v>0</v>
      </c>
      <c r="O84" s="19">
        <f>O11+O17+O27+O37+O46+O53+O63</f>
        <v>0</v>
      </c>
      <c r="P84" s="19">
        <f>P11+P17+P27+P37+P46+P53+P63</f>
        <v>1335228580.97</v>
      </c>
      <c r="Q84" s="18"/>
      <c r="R84" s="17"/>
    </row>
    <row r="85" spans="1:18" ht="12" customHeight="1" x14ac:dyDescent="0.2">
      <c r="A85" s="15" t="s">
        <v>6</v>
      </c>
      <c r="B85" s="15"/>
      <c r="C85" s="15"/>
      <c r="D85" s="15"/>
      <c r="E85" s="15"/>
      <c r="F85" s="15"/>
      <c r="G85" s="15"/>
      <c r="H85" s="15"/>
      <c r="I85" s="15"/>
      <c r="J85" s="15"/>
      <c r="K85" s="3"/>
      <c r="L85" s="3"/>
      <c r="M85" s="3"/>
      <c r="N85" s="3"/>
      <c r="O85" s="3"/>
      <c r="P85" s="3"/>
    </row>
    <row r="86" spans="1:18" ht="14.25" customHeight="1" x14ac:dyDescent="0.2">
      <c r="A86" s="16" t="s">
        <v>5</v>
      </c>
      <c r="B86" s="16"/>
      <c r="C86" s="16"/>
      <c r="D86" s="16"/>
      <c r="E86" s="16"/>
      <c r="F86" s="16"/>
      <c r="G86" s="16"/>
      <c r="H86" s="16"/>
      <c r="I86" s="16"/>
      <c r="J86" s="16"/>
      <c r="K86" s="3"/>
      <c r="L86" s="3"/>
      <c r="M86" s="3"/>
      <c r="N86" s="3"/>
      <c r="O86" s="3"/>
      <c r="P86" s="3"/>
    </row>
    <row r="87" spans="1:18" ht="27" customHeight="1" x14ac:dyDescent="0.2">
      <c r="A87" s="15" t="s">
        <v>4</v>
      </c>
      <c r="B87" s="15"/>
      <c r="C87" s="15"/>
      <c r="D87" s="15"/>
      <c r="E87" s="15"/>
      <c r="F87" s="15"/>
      <c r="G87" s="15"/>
      <c r="H87" s="15"/>
      <c r="I87" s="15"/>
      <c r="J87" s="15"/>
      <c r="K87" s="3"/>
      <c r="L87" s="3"/>
      <c r="M87" s="3"/>
      <c r="N87" s="3"/>
      <c r="O87" s="3"/>
      <c r="P87" s="3"/>
    </row>
    <row r="88" spans="1:18" ht="42" customHeight="1" x14ac:dyDescent="0.2">
      <c r="A88" s="14"/>
      <c r="B88" s="13"/>
      <c r="C88" s="13"/>
      <c r="D88" s="13"/>
      <c r="E88" s="13"/>
      <c r="F88" s="13"/>
      <c r="G88" s="13"/>
      <c r="H88" s="13"/>
      <c r="I88" s="13"/>
      <c r="J88" s="13"/>
      <c r="K88" s="4"/>
      <c r="L88" s="4"/>
      <c r="M88" s="4"/>
      <c r="N88" s="12"/>
      <c r="O88" s="12"/>
      <c r="P88" s="11"/>
    </row>
    <row r="89" spans="1:18" s="8" customFormat="1" ht="15" x14ac:dyDescent="0.2">
      <c r="A89" s="10" t="s">
        <v>3</v>
      </c>
      <c r="N89" s="9" t="s">
        <v>2</v>
      </c>
      <c r="O89" s="9"/>
      <c r="P89" s="9"/>
    </row>
    <row r="90" spans="1:18" s="5" customFormat="1" ht="15" x14ac:dyDescent="0.2">
      <c r="A90" s="7" t="s">
        <v>1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6" t="s">
        <v>0</v>
      </c>
      <c r="O90" s="6"/>
      <c r="P90" s="6"/>
    </row>
    <row r="91" spans="1:18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3"/>
    </row>
    <row r="92" spans="1:18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</sheetData>
  <mergeCells count="14">
    <mergeCell ref="A7:P7"/>
    <mergeCell ref="A3:P3"/>
    <mergeCell ref="A4:P4"/>
    <mergeCell ref="A5:P5"/>
    <mergeCell ref="A6:P6"/>
    <mergeCell ref="N89:P89"/>
    <mergeCell ref="N90:P90"/>
    <mergeCell ref="A87:J87"/>
    <mergeCell ref="A8:A9"/>
    <mergeCell ref="B8:B9"/>
    <mergeCell ref="C8:C9"/>
    <mergeCell ref="D8:P8"/>
    <mergeCell ref="A85:J85"/>
    <mergeCell ref="A86:J86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</vt:lpstr>
      <vt:lpstr>'0001'!Área_de_impresión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2025-08-06T13:10:46Z</dcterms:created>
  <dcterms:modified xsi:type="dcterms:W3CDTF">2025-08-06T13:10:59Z</dcterms:modified>
</cp:coreProperties>
</file>