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AÑO 2025\Portal Transparencia\Septiembre\"/>
    </mc:Choice>
  </mc:AlternateContent>
  <xr:revisionPtr revIDLastSave="0" documentId="8_{F57FBCD9-C1CF-4738-B939-77349762F0FA}"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lib.'!$A$10:$E$118</definedName>
    <definedName name="_xlnm.Print_Area" localSheetId="0">'0001'!$A$1:$P$90</definedName>
    <definedName name="_xlnm.Print_Area" localSheetId="1">'listado de los lib.'!$A$1:$E$128</definedName>
    <definedName name="_xlnm.Print_Titles" localSheetId="0">'0001'!$1:$9</definedName>
    <definedName name="_xlnm.Print_Titles" localSheetId="1">'listado de los lib.'!$10:$10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8" i="3" l="1"/>
  <c r="C53" i="2"/>
  <c r="P12" i="2" l="1"/>
  <c r="C83" i="2" l="1"/>
  <c r="C82" i="2" s="1"/>
  <c r="B83" i="2"/>
  <c r="B82" i="2" s="1"/>
  <c r="C81" i="2"/>
  <c r="B81" i="2"/>
  <c r="C80" i="2"/>
  <c r="B80" i="2"/>
  <c r="C78" i="2"/>
  <c r="B78" i="2"/>
  <c r="C77" i="2"/>
  <c r="B77" i="2"/>
  <c r="C74" i="2"/>
  <c r="B74" i="2"/>
  <c r="C73" i="2"/>
  <c r="B73" i="2"/>
  <c r="C72" i="2"/>
  <c r="B72" i="2"/>
  <c r="C70" i="2"/>
  <c r="B70" i="2"/>
  <c r="C69" i="2"/>
  <c r="B69" i="2"/>
  <c r="B17" i="2"/>
  <c r="C11" i="2"/>
  <c r="N82" i="2"/>
  <c r="M82" i="2"/>
  <c r="I82" i="2"/>
  <c r="G82" i="2"/>
  <c r="F82" i="2"/>
  <c r="E82" i="2"/>
  <c r="D83" i="2"/>
  <c r="D82" i="2" s="1"/>
  <c r="L82" i="2"/>
  <c r="K82" i="2"/>
  <c r="J82" i="2"/>
  <c r="H82" i="2"/>
  <c r="D81" i="2"/>
  <c r="N79" i="2"/>
  <c r="M79" i="2"/>
  <c r="L79" i="2"/>
  <c r="I79" i="2"/>
  <c r="H79" i="2"/>
  <c r="E79" i="2"/>
  <c r="D80" i="2"/>
  <c r="K79" i="2"/>
  <c r="F79" i="2"/>
  <c r="I76" i="2"/>
  <c r="D78" i="2"/>
  <c r="N76" i="2"/>
  <c r="M76" i="2"/>
  <c r="K76" i="2"/>
  <c r="G76" i="2"/>
  <c r="F76" i="2"/>
  <c r="E76" i="2"/>
  <c r="D77" i="2"/>
  <c r="L76" i="2"/>
  <c r="D74" i="2"/>
  <c r="K71" i="2"/>
  <c r="J71" i="2"/>
  <c r="D73" i="2"/>
  <c r="N71" i="2"/>
  <c r="M71" i="2"/>
  <c r="L71" i="2"/>
  <c r="H71" i="2"/>
  <c r="E71" i="2"/>
  <c r="D72" i="2"/>
  <c r="L68" i="2"/>
  <c r="D70" i="2"/>
  <c r="N68" i="2"/>
  <c r="J68" i="2"/>
  <c r="I68" i="2"/>
  <c r="H68" i="2"/>
  <c r="G68" i="2"/>
  <c r="D69" i="2"/>
  <c r="K68" i="2"/>
  <c r="F68" i="2"/>
  <c r="M63" i="2"/>
  <c r="E63" i="2"/>
  <c r="L63" i="2"/>
  <c r="J63" i="2"/>
  <c r="I53" i="2"/>
  <c r="L53" i="2"/>
  <c r="M53" i="2"/>
  <c r="H53" i="2"/>
  <c r="E53" i="2"/>
  <c r="M46" i="2"/>
  <c r="E46" i="2"/>
  <c r="K46" i="2"/>
  <c r="H37" i="2"/>
  <c r="G37" i="2"/>
  <c r="J37" i="2"/>
  <c r="N27" i="2"/>
  <c r="F27" i="2"/>
  <c r="D17" i="2"/>
  <c r="L17" i="2"/>
  <c r="D11" i="2"/>
  <c r="N11" i="2"/>
  <c r="I11" i="2"/>
  <c r="L11" i="2"/>
  <c r="F11" i="2"/>
  <c r="D79" i="2" l="1"/>
  <c r="C79" i="2"/>
  <c r="B68" i="2"/>
  <c r="C37" i="2"/>
  <c r="D68" i="2"/>
  <c r="C71" i="2"/>
  <c r="F75" i="2"/>
  <c r="B76" i="2"/>
  <c r="B46" i="2"/>
  <c r="D63" i="2"/>
  <c r="B79" i="2"/>
  <c r="D76" i="2"/>
  <c r="D53" i="2"/>
  <c r="D71" i="2"/>
  <c r="C63" i="2"/>
  <c r="C68" i="2"/>
  <c r="C46" i="2"/>
  <c r="C76" i="2"/>
  <c r="K75" i="2"/>
  <c r="L75" i="2"/>
  <c r="E27" i="2"/>
  <c r="M27" i="2"/>
  <c r="F53" i="2"/>
  <c r="N53" i="2"/>
  <c r="K53" i="2"/>
  <c r="B11" i="2"/>
  <c r="J11" i="2"/>
  <c r="H27" i="2"/>
  <c r="J46" i="2"/>
  <c r="I46" i="2"/>
  <c r="F46" i="2"/>
  <c r="N46" i="2"/>
  <c r="G71" i="2"/>
  <c r="E75" i="2"/>
  <c r="M75" i="2"/>
  <c r="J76" i="2"/>
  <c r="F17" i="2"/>
  <c r="N17" i="2"/>
  <c r="K17" i="2"/>
  <c r="E37" i="2"/>
  <c r="M37" i="2"/>
  <c r="D37" i="2"/>
  <c r="L37" i="2"/>
  <c r="I37" i="2"/>
  <c r="H46" i="2"/>
  <c r="I63" i="2"/>
  <c r="F63" i="2"/>
  <c r="N63" i="2"/>
  <c r="K63" i="2"/>
  <c r="N75" i="2"/>
  <c r="I75" i="2"/>
  <c r="B37" i="2"/>
  <c r="H11" i="2"/>
  <c r="E11" i="2"/>
  <c r="M11" i="2"/>
  <c r="F37" i="2"/>
  <c r="N37" i="2"/>
  <c r="K37" i="2"/>
  <c r="I71" i="2"/>
  <c r="C17" i="2"/>
  <c r="C27" i="2"/>
  <c r="J27" i="2"/>
  <c r="G27" i="2"/>
  <c r="I27" i="2"/>
  <c r="K27" i="2"/>
  <c r="J53" i="2"/>
  <c r="G53" i="2"/>
  <c r="H76" i="2"/>
  <c r="H75" i="2" s="1"/>
  <c r="J79" i="2"/>
  <c r="G79" i="2"/>
  <c r="G75" i="2" s="1"/>
  <c r="B27" i="2"/>
  <c r="B71" i="2"/>
  <c r="I17" i="2"/>
  <c r="H17" i="2"/>
  <c r="E17" i="2"/>
  <c r="M17" i="2"/>
  <c r="G17" i="2"/>
  <c r="D27" i="2"/>
  <c r="L27" i="2"/>
  <c r="G63" i="2"/>
  <c r="E68" i="2"/>
  <c r="M68" i="2"/>
  <c r="B63" i="2"/>
  <c r="K11" i="2"/>
  <c r="G11" i="2"/>
  <c r="J17" i="2"/>
  <c r="G46" i="2"/>
  <c r="D46" i="2"/>
  <c r="L46" i="2"/>
  <c r="H63" i="2"/>
  <c r="F71" i="2"/>
  <c r="B53" i="2"/>
  <c r="O76" i="2"/>
  <c r="C75" i="2" l="1"/>
  <c r="D75" i="2"/>
  <c r="F84" i="2"/>
  <c r="B75" i="2"/>
  <c r="E84" i="2"/>
  <c r="I84" i="2"/>
  <c r="C84" i="2"/>
  <c r="N84" i="2"/>
  <c r="L84" i="2"/>
  <c r="M84" i="2"/>
  <c r="G84" i="2"/>
  <c r="J84" i="2"/>
  <c r="D84" i="2"/>
  <c r="B84" i="2"/>
  <c r="K84" i="2"/>
  <c r="H84" i="2"/>
  <c r="J75" i="2"/>
  <c r="P47" i="2"/>
  <c r="O82" i="2" l="1"/>
  <c r="O79" i="2"/>
  <c r="O68" i="2"/>
  <c r="O63" i="2"/>
  <c r="O53" i="2"/>
  <c r="P16" i="2"/>
  <c r="O11" i="2"/>
  <c r="O75" i="2" l="1"/>
  <c r="O17" i="2"/>
  <c r="O37" i="2"/>
  <c r="O46" i="2"/>
  <c r="O27" i="2"/>
  <c r="O71" i="2"/>
  <c r="P32" i="2"/>
  <c r="P30" i="2"/>
  <c r="P42" i="2"/>
  <c r="P65" i="2"/>
  <c r="P72" i="2"/>
  <c r="P20" i="2"/>
  <c r="P36" i="2"/>
  <c r="P50" i="2"/>
  <c r="P62" i="2"/>
  <c r="P81" i="2"/>
  <c r="P49" i="2"/>
  <c r="P56" i="2"/>
  <c r="P70" i="2"/>
  <c r="P80" i="2"/>
  <c r="P41" i="2"/>
  <c r="P58" i="2"/>
  <c r="P61" i="2"/>
  <c r="P78" i="2"/>
  <c r="P14" i="2"/>
  <c r="P44" i="2"/>
  <c r="P26" i="2"/>
  <c r="P43" i="2"/>
  <c r="P48" i="2"/>
  <c r="P52" i="2"/>
  <c r="P64" i="2"/>
  <c r="P69" i="2"/>
  <c r="P35" i="2"/>
  <c r="P60" i="2"/>
  <c r="P67" i="2"/>
  <c r="P74" i="2"/>
  <c r="P77" i="2"/>
  <c r="P38" i="2"/>
  <c r="P51" i="2"/>
  <c r="P22" i="2"/>
  <c r="P25" i="2"/>
  <c r="P29" i="2"/>
  <c r="P34" i="2"/>
  <c r="P40" i="2"/>
  <c r="P59" i="2"/>
  <c r="P66" i="2"/>
  <c r="P73" i="2"/>
  <c r="P83" i="2"/>
  <c r="P82" i="2" s="1"/>
  <c r="P31" i="2"/>
  <c r="P13" i="2"/>
  <c r="P23" i="2"/>
  <c r="P39" i="2"/>
  <c r="P54" i="2"/>
  <c r="P55" i="2"/>
  <c r="P15" i="2"/>
  <c r="P19" i="2"/>
  <c r="P21" i="2"/>
  <c r="P28" i="2"/>
  <c r="P45" i="2"/>
  <c r="P57" i="2"/>
  <c r="P33" i="2"/>
  <c r="P24" i="2"/>
  <c r="P18" i="2"/>
  <c r="P11" i="2" l="1"/>
  <c r="P76" i="2"/>
  <c r="P46" i="2"/>
  <c r="P27" i="2"/>
  <c r="P79" i="2"/>
  <c r="P71" i="2"/>
  <c r="P68" i="2"/>
  <c r="P17" i="2"/>
  <c r="P63" i="2"/>
  <c r="P53" i="2"/>
  <c r="P37" i="2"/>
  <c r="O84" i="2"/>
  <c r="P75" i="2" l="1"/>
  <c r="P84" i="2"/>
</calcChain>
</file>

<file path=xl/sharedStrings.xml><?xml version="1.0" encoding="utf-8"?>
<sst xmlns="http://schemas.openxmlformats.org/spreadsheetml/2006/main" count="385" uniqueCount="299">
  <si>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</si>
  <si>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</si>
  <si>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</si>
  <si>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</si>
  <si>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</si>
  <si>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</si>
  <si>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</si>
  <si>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</si>
  <si>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</si>
  <si>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</si>
  <si>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</si>
  <si>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</si>
  <si>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</si>
  <si>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</si>
  <si>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</si>
  <si>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</si>
  <si>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</si>
  <si>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</si>
  <si>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</si>
  <si>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</si>
  <si>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</si>
  <si>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</si>
  <si>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</si>
  <si>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</si>
  <si>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</si>
  <si>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</si>
  <si>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</si>
  <si>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</si>
  <si>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</si>
  <si>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</si>
  <si>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</si>
  <si>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</si>
  <si>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</si>
  <si>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</si>
  <si>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</si>
  <si>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</si>
  <si>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</si>
  <si>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</si>
  <si>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</si>
  <si>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</si>
  <si>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</si>
  <si>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</si>
  <si>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</si>
  <si>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</si>
  <si>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</si>
  <si>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</si>
  <si>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</si>
  <si>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</si>
  <si>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</si>
  <si>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</si>
  <si>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</si>
  <si>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</si>
  <si>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</si>
  <si>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</si>
  <si>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</si>
  <si>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</si>
  <si>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</si>
  <si>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</si>
  <si>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</si>
  <si>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</si>
  <si>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</si>
  <si>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</si>
  <si>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</si>
  <si>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</si>
  <si>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</si>
  <si>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</si>
  <si>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</si>
  <si>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</si>
  <si>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</si>
  <si>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</si>
  <si>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</si>
  <si>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</si>
  <si>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</si>
  <si>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</si>
  <si>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</si>
  <si>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</si>
  <si>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</si>
  <si>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</si>
  <si>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</si>
  <si>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</si>
  <si>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</si>
  <si>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</si>
  <si>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</si>
  <si>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</si>
  <si>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</si>
  <si>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</si>
  <si>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</si>
  <si>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</si>
  <si>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</si>
  <si>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</si>
  <si>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</si>
  <si>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</si>
  <si>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</si>
  <si>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</si>
  <si>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</si>
  <si>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</si>
  <si>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</si>
  <si>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</si>
  <si>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</si>
  <si>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UNIDAD EJECUTORA 0001 	</t>
  </si>
  <si>
    <t>Fecha</t>
  </si>
  <si>
    <t>LIB.</t>
  </si>
  <si>
    <t xml:space="preserve">Beneficiario </t>
  </si>
  <si>
    <t xml:space="preserve">Descripcion </t>
  </si>
  <si>
    <t>Monto</t>
  </si>
  <si>
    <t>TOTAL</t>
  </si>
  <si>
    <t>Año 2025</t>
  </si>
  <si>
    <t>JUANA VILLAR GUERRERO</t>
  </si>
  <si>
    <t xml:space="preserve">ENCDA. DEPTO. DE PRESUPUESTO </t>
  </si>
  <si>
    <t>ANA V. ADAMES LANTIGUA</t>
  </si>
  <si>
    <t>LISTADO DE LIBRAMIENTOS</t>
  </si>
  <si>
    <t>MINISTERIO DE CULTURA</t>
  </si>
  <si>
    <t>CORPORACIÓN ESTATAL DE RADIO Y TELEVISIÓN (CERTV)</t>
  </si>
  <si>
    <t>DIRECCION GENERAL DE MECENAZGO</t>
  </si>
  <si>
    <t>DIRECCION GENERAL DE CINE</t>
  </si>
  <si>
    <t>INSTITUTO DUARTIANO</t>
  </si>
  <si>
    <t>ALTICE DOMINICANA, SA</t>
  </si>
  <si>
    <t>AYUNTAMIENTO DEL MUNICIPIO DE SANTIAGO</t>
  </si>
  <si>
    <t>EDESUR DOMINICANA, S.A</t>
  </si>
  <si>
    <t>COMPANIA DOMINICANA DE TELEFONOS C POR A</t>
  </si>
  <si>
    <t>AYUNTAMIENTO DEL DISTRITO NACIONAL</t>
  </si>
  <si>
    <t>EMPRESA DISTRIBUIDORA DE ELECTRICIDAD DEL ESTE S A</t>
  </si>
  <si>
    <t>BANCO DE RESERVA DE LA REP.  DOM. BANCO SERVICIOS MULTIPLES, SA</t>
  </si>
  <si>
    <t>BANDA DE MUSICA MUNICIPAL BY LUIS ANTONIO BELTRE</t>
  </si>
  <si>
    <t>BANDA DE MUSICA DE DUVERGE</t>
  </si>
  <si>
    <t>BANDA MUNICIPAL DE MUSICA DE BANI</t>
  </si>
  <si>
    <t>PYQUI MOVIL, SRL</t>
  </si>
  <si>
    <t>CORPORACION DE ACUEDUCTO Y ALCANTARILLADO DE PTO PLATA</t>
  </si>
  <si>
    <t>OFICINA DE COORDINACION PRESIDENCIAL</t>
  </si>
  <si>
    <t>LIBERTY NETWORKS DOMINICANA, SA</t>
  </si>
  <si>
    <t>EDENORTE DOMINICANA S A</t>
  </si>
  <si>
    <t>INST NAC DE AGUAS POTABLES Y ALCATARILLADOS</t>
  </si>
  <si>
    <t>2 BENEFICIARIOS</t>
  </si>
  <si>
    <t>ARCHIVO GRAL DE LA NACION</t>
  </si>
  <si>
    <t>CORPORACION DE ACUEDUCTO Y ALCANTARILLADO DE SANTIAGO</t>
  </si>
  <si>
    <t>ACADEMIA DOMINICANA DE LA HISTORIA</t>
  </si>
  <si>
    <t>CORPORACION DEL ACUEDUCTO Y ALCANTARILLADO DE SANTO DOMINGO</t>
  </si>
  <si>
    <t>SEGURO NACIONAL DE SALUD</t>
  </si>
  <si>
    <t>HUMANO SEGUROS S A</t>
  </si>
  <si>
    <t>TRAVELISTA, SRL</t>
  </si>
  <si>
    <t>SEGUROS RESERVAS, SA</t>
  </si>
  <si>
    <t>OUTDOOR TRAINING &amp; ADVENTURES, OUTRAD, SRL</t>
  </si>
  <si>
    <t>MULTIGRABADO SRL</t>
  </si>
  <si>
    <t>PAGO POR SERVICIOS DE ELABORACION DE ACTOS DE COMPROBACION Y NOTALIZACION DE FIRMAS DE DIFERENTES DOCUMENTOS DE ESTE MINISTERIO DE CULTURA  A REQUERIMIENTO DE LA DIRECCION DE JURIDICA, SEGUN ANEXOS.</t>
  </si>
  <si>
    <t>MARCIA ARISLEYDA PEREZ PIMENTEL</t>
  </si>
  <si>
    <t>PAGO POR SERVICIOS  NOTALIZACION  DE DOCUMENTOS DE ESTE MINISTERIO DE CULTURA  A REQUERIMIENTO DE LA DIRECCION DE JURIDICA, CONFORME A LA RELACION ANEXA.</t>
  </si>
  <si>
    <t>RAMON ANTONIO MARTINEZ MORILLO</t>
  </si>
  <si>
    <t>PINK IGUANA, SRL</t>
  </si>
  <si>
    <t>PAGO 20% DE ANTICIPO CO No BS-0008930-2025, POR CONTRATACION DE SERV. DE MONTAJE, ALQUILERES Y ARRENDAMIENTO DE EQUIPOS PARA SER UTILIZADOS EN LA FIL STO. DOMINGO 2025, PROCESO CULTURA-CCC-PEEX-2025-0001, LOTE 3, OR.2025-00200.</t>
  </si>
  <si>
    <t>FONDO REPONIBLE INSTITUCIONAL AL MINISTERIO DE CULTURA</t>
  </si>
  <si>
    <t>CORAMCA, SRL</t>
  </si>
  <si>
    <t>PAGO FACT B1500000694, POR ADQUISICION DE MATERIALES ELECTRICOS(Y OTROS AFINES) PARA USO DE LA SEDE Y DEPENDENCIAS DE ESTE MINC, PROCESO CULTURA-DAF-CM-2025-0019, ORDEN 2025-00144, SEGUN ANEXOS</t>
  </si>
  <si>
    <t>TRANSFERENCIA A FAVOR DE CORPORACION ESTATAL DE RADIO Y TELEVISION, (CERTV) CORRESPONDIENTE AL MES DE SEPTIEMBRE 2025, PARA PAGO DE NOMINA Y APORTE PARA GASTOS ADMINISTRATIVOS Y ENERGIA ELECTRICA</t>
  </si>
  <si>
    <t>TRANSFERENCIA A FAVOR DEL TEATRO ORQUESTAL DOMINICANO, CORRESPONDIENTE AL MES DE SEPTIEMBRE 2025, SEGUN ANEXOS.</t>
  </si>
  <si>
    <t>TRANSFERENCIA A FAVOR DE CORO DE CAMARA KORIBE, CORRESPONDIENTE AL MES DE SEPTIEMBRE  2025, SEGUN ANEXOS.-MINISTERIO DE CULTURA</t>
  </si>
  <si>
    <t>TRANSFERENCIA A FAVOR DE ACTIVIDADES CULTURALES, CORRESPONDIENTE AL MES DE SEPTIEMBRE 2025. SEGUN ANEXOS.-MINISTERIO DE CULTURA</t>
  </si>
  <si>
    <t>TRANSFERENCIA A FAVOR DE LA DIRECCION DE CULTURA DOMINICANA EN EL EXTERIOR, CORRESPONDIENTE AL MES DE SEPTIEMBRE 2025, SEGUN ANEXOS.</t>
  </si>
  <si>
    <t>TRANSFERENCIA CORRIENTE A FAVOR DE PROYECTOS CULTURALES, CORRESPONDIENTE AL MES DE SEPTIEMBRE 2025, SEGUN ANEXOS.</t>
  </si>
  <si>
    <t>TRANSFERENCIA A FAVOR DE LA DIRECCION GENERAL DE MECENAZGO, POR CONCEPTO DE GASTOS OPERATIVOS Y ADMINISTRATIVOS, CORRESPONDIENTE AL MES DE SEPTIEMBRE 2025. SEGUN ANEXOS.</t>
  </si>
  <si>
    <t>TRANSFERENCIA A FAVOR DE LA BANDA DE MUSICA DE DUVERGE CORRESPONDIENTE AL MES DE SEPTIEMBRE 2025. SEGUN ANEXOS.</t>
  </si>
  <si>
    <t>BANDA DE MUSICA VICENTE NOBLE</t>
  </si>
  <si>
    <t>TRANSFERENCIA A FAVOR DE BANDA DE MUSICA MUNICIPAL DE VICENTE NOBLE, CORRESPONDIENTE A LOS MESES  DE AGOSTO Y SEPTIEMBRE 2025. SEGUN ANEXOS.</t>
  </si>
  <si>
    <t>TRANSFERENCIA A FAVOR DE LA DIRECCION GENERAL DE CINE, POR CONCEPTO DE GASTOS CORRIENTES Y NOMINA DEL MES DE SEPTIEMBRE 2025. SEGUN ANEXOS.</t>
  </si>
  <si>
    <t>SERVICIOS LEGALES JOSE OSCAR VALERA, EIRL</t>
  </si>
  <si>
    <t>PAGO POR LLEVAR A CABO EL PROCEDIMIENTO VERBAL, PARA EL DESALOJO DEL INMUEBLE DONDE OPERABA EL RESTAURANTE MANIQUI AND LOUNGE, UBICADO EN LA PLAZA DE LA CULTURA. MANZ. No.967-REF DEL D.CATASTRAL No. 1 DEL D.N.INMUEBLE REGISTRADO A FAVOR DEL ESTADO DOM.</t>
  </si>
  <si>
    <t>TRANSFERENCIA A FAVOR DEL INSTITUTO DUARTIANO, CORRESPONDIENTE A GASTOS CORRIENTES Y PAGO DE NOMINA DEL MES DE SEPTIEMBRE 2025, SEGUN ANEXOS.</t>
  </si>
  <si>
    <t>PAGO POR SERVICIOS  DE INTERNET MOVIL Y TELEFONICAS DE LAS FLOTAS DE ESTE MINISTERIO DE CULTURA, CORRESPONDIENTE AL MES DE AGOSTO 2025(TEL. LOCAL Y SERV. DE INTERNET Y TV POR CABLE) SEGUN ANEXOS</t>
  </si>
  <si>
    <t>XIOMARI VELOZ D' LUJO FIESTA, SRL</t>
  </si>
  <si>
    <t>PAGO CERTIFICACION DE CONTRATO BS-0008216-2025, PROCESO CULTURA-CCC-CP-2025-0007, POR  SERVICIOS DE CATERING PARA ACTIVIDADES  DE ESTE MINISTERIO DECULTURA  Y SUS DEPENDENCIAS, SEGUN ANEXOS.</t>
  </si>
  <si>
    <t>PAGO POR SERVICIOS DE CATERING, PARA EL CAMPAMENTO VERANO 2025, REALIZADO EN LA PLAZA DE LA CULTURA DEL 14 AL 18 DE JULIO 2025,  CERTIFICACION DE CONTRATO No. BS-0008216-2025, PROC-CULT-CCC-CP-2025-0007, ORDEN 2025-00163, SEGUN ANEXOS.</t>
  </si>
  <si>
    <t>GRUPO SOLID DOMINICANA, SAS</t>
  </si>
  <si>
    <t>PAGO POR ADQUISICION DE PINTURA, PARA EL MONTAJE DE LA BIENAL DE ARTES VISUALES 2025, PROCESO CULTURA-DAF-CD-2025-0056, ORDEN 2025-00202, SEGUN ANEXOS.</t>
  </si>
  <si>
    <t>PAGO 20% DE ANTICIPO CO No BS-0008929-2025, POR CONTRATACION DE SERV. DE MONTAJE, ALQUILERES Y ARRENDAMIENTO DE EQUIPOS PARA SER UTILIZADOS EN LA FIL STO. DOMINGO 2025, PROCESO CULTURA-CCC-PEEX-2025-0001, LOTE 1, OR.2025-00201.</t>
  </si>
  <si>
    <t>EDITORA DEL CARIBE C POR A</t>
  </si>
  <si>
    <t>PAGO POR CONTRATACION DE PUBLICACIONES EN DOS PERIODICOS DE CIRCULACION NACIONAL DE LOS PROCESOS DE COMPRAS Y CONTRATACIONES DE ESTE MINISTERIO, PROC-CULT-DAF-CM-2025-0007, ORDEN 2025-00043, SEGUN ANEXOS.</t>
  </si>
  <si>
    <t>RV DIESEL, SRL</t>
  </si>
  <si>
    <t>PAGO POR ADQUISICION DE TICKETS DE COMBUSTIBLE, PARA USO INSTITUCIONAL Y SUS DEPENDENCIAS, CONT. No.BS-008721-2025, LOTE 3 PROC-CULT-CCC-SI-2025-0003, ORDEN 2025-00193, SEGUN ANEXOS.</t>
  </si>
  <si>
    <t>PAGO ENERGIA ELECTRICA DEL NIC-4472279, UBICADA EN LA GOBERNACION DE LA PLAZA DE LA CULTURA (PABELLON LA IMAGINACION) DEPENDENCIA DE ESTE MINC. CORRESPONDIENTE A LOS MESES DE JUNIO, JULIO Y AGOSTO 2025 SEGUN ANEXOS.</t>
  </si>
  <si>
    <t>TRANSFERENCIA A FAVOR DE LA BANDA DE MUSICA DE BANI, CORRESPONDIENTE AL MES DE SEPTIEMBRE 2025, SEGUN ANEXOS.</t>
  </si>
  <si>
    <t>PAGO BOLETOS AEREOS, P/ LA  Sra. DIANA F. ALMONTE BELTRE,QUIEN PART. EN EL EVENTO IV ENC. CULT. Y EDUC. DE JOVENES DE LA REGION SICA REALIZADO DEL 10 AL 12/08/ 2025 EN TEGUSIGALPA HONDURAS, BOLETOS P/ JURADO INTERN.PREMIACION DE OBRAS EN LA XXXI B.N.</t>
  </si>
  <si>
    <t>PAGO 20% ANTICIPO DE LA CERT.DE CONT.No.BS-0009600-2025, SERVICIOS DE DE MONTAJE, ALQUILERES Y ARRENDAMIENTOS DE EQUIPOS, PARA SER UTILIZADOS EN LA FERIA INTERNACIONAL DEL LIBRO STO.DGO. 2025, PROC-CULT-CCC-PEEX-2025-0002, SEGUN ANEXOS.</t>
  </si>
  <si>
    <t>PAGO POR SERVICIOS DE ENERGIA ELECTRICA DE ESTE MINISTERIO DE CULTURA Y SUS DEPENDENCIAS, CORRESPONDIENTE AL MES DE AGOSTO 2025, SEGUN ANEXOS.</t>
  </si>
  <si>
    <t>PAGO SERVICIOS DE ENERGIA ELECTRICA DE LAS DEPENDENCIAS DE ESTE MINISTERIO DE CULTURA EN LA REGION NORTE, CORRESPONDIENTE AL MES DE AGOSTO 2025, SEGUN ANEXOS.</t>
  </si>
  <si>
    <t>PAGO DE BOLETOS AEREOS DE ESTE MINITERIO DE CULTURA, CORRESPONDIENTE A LOS INVITADOS INTERNACIONALES DE LA XXVII FERIA INTERNACIONAL DEL LIBRO STO.DGO.2025, SEGUN ANEXOS.</t>
  </si>
  <si>
    <t>TRANSFERENCIA A FAVOR DE LA BANDA DE MUSICA MUNICIPAL BY LUIS ANTONIO BELTRE, CORRESPONDIENTE AL MES DE SEPTIEMBRE 2025, SEGUN ANEXOS.</t>
  </si>
  <si>
    <t>TRANSFERENCIA  A FAVOR DE LA  ACADEMIA DOMINICANA DE LA HISTORIA, CORRESPONDIENTE  AL  MES DE SEPTIEMBRE 2025, SEGUN ANEXOS.</t>
  </si>
  <si>
    <t>PAGO FACT. B1500040525, POR SERVICIOS DE AGUA, CLOACA Y AYUNTAMIENTO DEL CENTRO DE LA CULTURA DE SANTIAGO, CONTRATO 01058338, DEPENDENCIA DE ESTE MINC, UBICADA EN LA REGION NORTE, CORRESPONDIENTE AL MES DE SEPTIEMBRE 2025.</t>
  </si>
  <si>
    <t>PAGO FACTURA B1500040347, POR SERVICIOS DE AGUA, CLOACA Y AYUNTAMIENTO DEL GRAN TEATRO DEL CIBAO, CONTRATO 01236928, CORRESPONDIENTE AL MES DE AGOSTO 2025, DEPENDENCIA DE ESTE MINC, SEGUN ANEXOS.</t>
  </si>
  <si>
    <t>PAGO FACT. E450000004452 POR SUMINISTRO DE AGUA CORRESPONDIENTE AL MES DE AGOSTO 2025 DEL INMUEBLE DONDE ESTA UBICADA LA CASA DE LA CULTURA MARIA MONTES, EN LA PROVINCIA BARAHONA, DEPENDENCIA DE ESTE MINC, SEGUN ANEXOS.</t>
  </si>
  <si>
    <t>PAGO FACTURA E450000056334, POR SERVICIOS DE ENERGIA ELECTRICA DEL CENTRO CULTURAL MARIA MONTEZ (BARAHONA), CORRESPONDIENTE AL MES DE JULIO 2025, SEGUN ANEXOS.</t>
  </si>
  <si>
    <t>PAGO  POR SERVICIOS DE RECOGIDA DE BASURA DE LAS DEPENDENCIAS DE ESTE MINC, UBICADAS EN LA REGION NORTE, CORRESPONDIENTE AL MES DE SEPTIEMBRE 2025, SEGUN ANEXOS.</t>
  </si>
  <si>
    <t>PAGO POR CAPACITACIONES VARIAS, PARA COLABORADORES  DE ESTE MINISTERIO PROCESO CULTURA DAF-CD-2025-0046, ORDEN 2025-00176, SEGUN ANEXOS.</t>
  </si>
  <si>
    <t>PAGO POR SERVICIOS DE ACTOS DE COMPROBACION Y NOTARIZACION DE FIRMAS DE DIFERENTES DOCUMENTOS DE ESTE MINISTERIO DE CULTURA  A REQUERIMIENTO DE LA DIRECCION JURIDICA, SEGUN ANEXOS.</t>
  </si>
  <si>
    <t>EVELMAR COMERCIAL, SRL</t>
  </si>
  <si>
    <t>ADQ. DE T-SHIRTS DE ALGODON COLOR BLANCO P/ LA XXXI BIENAL NACIONAL DE ARTES VISUALES 2025, PROC. CULT-DAF-CM-2025-0051,OR-2025-00242.</t>
  </si>
  <si>
    <t>EDITORA CORRIPIO, SAS</t>
  </si>
  <si>
    <t>PAGO 20% DE LA CERT. CONT. N0.BS-0009841-2025, LOTE UNICO, SERVICIOS DE IMPRESION DE LIBROS EN EL MARCO DE LA CELEBRACION DE LA XXVII FERIA INTERNACIONAL DEL LIBRO 2025 Y REVISTA  AIDA, SEGUN ANEXOS.</t>
  </si>
  <si>
    <t>ALUMTECH, SRL</t>
  </si>
  <si>
    <t>PAGO POR SERVICIO DE CAMBIO DE BISAGRAS DE LAS VENTANAS DE CRISTAL DE LA SEDE DE ESTE MINISTERIO DE CULTURA, PROCESO CULTURA-DAF-CD-2025-0023, ORDEN CULTURA-2025-00187, SEGUN ANEXOS</t>
  </si>
  <si>
    <t>PAGO SEGURO DE VIDA COLECTIVO, POLIZA No.2-2-102-0120483 DEL MINISTERIO DE CULTURA, CORRESPONDIENTE AL MES SEPTIEMBRE 2025, SEGUN ANEXOS.</t>
  </si>
  <si>
    <t>AZUCAR FM, SRL</t>
  </si>
  <si>
    <t>PAGO POR SERVICIO DE PATROCINIO DE CONVERSATORIO "EL PODER DE LA BUENAS PALABRAS" DEL 1 AL 31 DE AGOSTO 2025, EN NUESTRA PROGRAMACION REGULAR, PROC-CULT-CCC-PEPB-2025-0002, ORDEN 2025-00218, SEGUN ANEXOS.</t>
  </si>
  <si>
    <t>GENIUS PRINT GRAPHIC, SRL</t>
  </si>
  <si>
    <t>PAGO POR IMPRESION DE BAJANTE, INSTALADO EN LA FACHADA FRONTAL DEL MUSEO DE ARTE MODERNO, REFERENTE A LA XXXI BIENAL NACIONAL DE ARTES VISUALES,PROCESO CULTURA-DAF-CM-2025-0027,ORDEN 2025-00151, SEGUN ANEXOS.</t>
  </si>
  <si>
    <t>PAGO DE TARJETAS FLOTILLA CORPORACION No. 422694, DE LA  ASIGNACION DE COMBUSTIBLE CORRESPONDIENTE AL CORTE DEL 02 DE OCTUBRE 2025, DONDE SE REFLEJAN LOS CONSUMOS DEL MES DE SEPTIEMBRE 2025, SEGUN ANEXOS.</t>
  </si>
  <si>
    <t>THE CLASIC GOURMET H&amp;A, SRL</t>
  </si>
  <si>
    <t>PAGO CERTIFICACION DE CONTRATO BS-0013698-2024, POR SERVICIOS DE ALMUERZOS Y CENAS PARA EL PERSONAL CIVIL Y MILITAR DE ESTE MINISTERIO Y SUS DEPENDENCIAS, DEL 01 AL 31 DE JULIO 2025, SEGUN ANEXOS.</t>
  </si>
  <si>
    <t>15/09/2025</t>
  </si>
  <si>
    <t>PAGO SERV. TELS. Y FLOTAS DE ESTE MINC. Y SUS DEPENDENCIAS, CORRESP. A LOS MESES DE AGOSTO  Y SEPT. 2025 DEL PATRONATO DE LA CIUDAD COLONIAL Y DEL PANTEON DE LA PATRIA (SERV. L. D.TELEFONO LOCAL INTERNET Y TV POR CABLE) MENOS N/C E340007295090 POR $69.97.</t>
  </si>
  <si>
    <t>ONCE Y ONCE, SRL</t>
  </si>
  <si>
    <t>PAGO POR SERVICIOS DE CONTRATACION DE EMPRESA PRODUCTORA, PARA LA GRABACION Y PRODUCCION DE LA REINTERPRETACION DEL HIMNO NACIONAL, DIRIGIDO POR EL SR. JOSE ANTONIO MOLINA, CONT. BS-0008198-2025, PROC.CULT-CCC-PEOR-2025-0003, ORDEN 2025-0003, SEGUN ANEXOS.</t>
  </si>
  <si>
    <t>CROS PUBLICIDAD, SRL</t>
  </si>
  <si>
    <t>PAGO POR SERVICIOS DE IMPRESION DE 12 TALONARIOS EN NCR, PARA SER UTILIZADOS EN LA DEVOLUCION DE OBRAS DE 31 BIENAL NACIONAL DE ARTES VISUALES, PROCESO CULTURA-DAF-CM-2025-0005, ORDEN 2025-00026, SEGUN ANEXOS.</t>
  </si>
  <si>
    <t>PAGO POR SERVICIOS DE ELABORACION DE ACTOS DE COMPROBACION Y NOTARIZACION DE FIRMAS DE DIFERENTES DOCUMENTOS DE ESTE MINISTERIO DE CULTURA, A REQUERIMIENTO DE LA DIRECCION JURIDICA CONFORME A LA RELACION ANEXA.</t>
  </si>
  <si>
    <t>PAGO POR SUMINISTRO DE AGUA POTABLE Y ALCANTARILLADO DEL INMUEBLE DONDE ESTA UBICADA LA OFICINA DE PATRIMONIO CULTURAL EN LA PROVINCIA PTO. PTA. DEPENDENCIA DE ESTE MINC. CORRESP. AL MES DE SEPTIEMBRE 2025, SEGUN ANEXOS.</t>
  </si>
  <si>
    <t>P/TRAMITE DE PENSION-SEP.2025-P01-MINC.</t>
  </si>
  <si>
    <t>P/SUELDO FIJO-SEPTIEMBRE 2025-P01-MINC</t>
  </si>
  <si>
    <t>P/SUELDO FIJO-SEPTIEMBRE 2025-P13-MINC</t>
  </si>
  <si>
    <t>P/SUELDO FIJO-SEPTIEMBRE 2025-P11-MINC</t>
  </si>
  <si>
    <t>P/COMP.D/SEGURIDAD-SEPTIEMBRE 2025-P01-MINC</t>
  </si>
  <si>
    <t>16/09/2025</t>
  </si>
  <si>
    <t>P/PERIODO PROBATORIO-SEPTIEMBRE 2025-P01-MINC</t>
  </si>
  <si>
    <t>P/INTERINATO-SEPTIEMBRE 2025-P01-MINC</t>
  </si>
  <si>
    <t>P/CARACTER EVENTUAL-SEPTIEMBRE 2025-P01-MINC.</t>
  </si>
  <si>
    <t>P/PRIMA DE TRANSPORTE-SEPTIEMBRE 2025-P01-MINC.</t>
  </si>
  <si>
    <t>P/SUPLENCIA-SEPTIEMBRE 2025-P01-MINC.</t>
  </si>
  <si>
    <t>P/EMPLEADOS TEMPORALES - PROG.O1 - SEP.2025 - MINC.</t>
  </si>
  <si>
    <t>PAGO POR SERVICIOS DE RECOGIDA  DE BASURA DE ESTE MINISTERIO DE CULTURA Y SUS DEPENDENCIAS, CORRESPONDIENTE AL MES DE SEPTIEMBRE 2025, SEGUN ANEXOS.</t>
  </si>
  <si>
    <t>GENERE IMPORT, SRL</t>
  </si>
  <si>
    <t>PAGO POR ADQUISICION DE NEUMATICOS, PARA USO DE LA FLOTILLA VEHICULAR DE ESTE MINISTERIO, PROCESO CULTURA-DAF-CM-2025-0030, ORDEN 2025-00181. SEGUN ANEXOS.</t>
  </si>
  <si>
    <t>TRANSFERENCIA  A FAVOR DEL ARCHIVO GENERAL DE LA NACION (AGN), PARA CUBRIR GASTOS DE CAPITAL CORRESPONDIENTE A  SEPTIEMBRE 2025, SEGUN ANEXOS.</t>
  </si>
  <si>
    <t>TRANSFERENCIA A FAVOR DEL ARCHIVO GENERAL DE LA NACION (AGN), CORRESPONDIENTE A GASTOS Y PAGO DE NOMINA DEL MES DE SEPTIEMBRE 2025, SEGUN ANEXOS.</t>
  </si>
  <si>
    <t>17/09/2025</t>
  </si>
  <si>
    <t>PAGO 20%  DE ANTICIPO  CERT. DE CONT.BS-0009844-2025, POR  SERVICIOS DE ARRENDAMIENTOS DE EQUIPOS Y SERVICIOS CONEXOS, P/ REALIZAR ACTIVIDADES DE LA SEDE Y SUS DEPENDENCIAS A NIVEL NACIONAL, PROCESO CULTURA-CCC-LPN-2025-0001, LOTE 1 OR.2025-00207.</t>
  </si>
  <si>
    <t>PAGO 20%  DE ANTICIPO  CERT. DE CONT.BS-0009845-2025, POR  SERVICIOS DE ARRENDAMIENTOS DE EQUIPOS Y SERVICIOS CONEXOS, P/ REALIZAR ACTIVIDADES DE LA SEDE Y SUS DEPENDENCIAS A NIVEL NACIONAL, PROCESO CULTURA-CCC-LPN-2025-0001, LOTE (2) OR.2025-00208.</t>
  </si>
  <si>
    <t>PAGO FACTURA E450000001701, POR SERVICIOS DE REDUNDANCIA DE CONEXION A INTERNET, VIA PROVEEDOR ALTERNO, CORRESPONDIENTE AL MES DE SEPTIEMBRE 2025, SEGUN ANEXOS.</t>
  </si>
  <si>
    <t>PAGO POR SERVICIOS DE AGUA POTABLE DE ESTE MINISTERIO DE CULTURA Y SUS DEPENDENCIAS, CORESPONDIENTE AL MES DE SEPTIEMBRE 2025, SEGUN ANEXOS.</t>
  </si>
  <si>
    <t>18/09/2025</t>
  </si>
  <si>
    <t>APOYO ECONOMICO, PARA CUBRIR GASTOS RELACIONADOS CON LAS PRESENTACIONES QUE SE REALIZARAN DURANTE LA XXVII FERIA INTERNACIONAL DEL LIBRO SANTO DOMINGO 2025, ITEMS 1(1,5,1,6,1,7) 2,3,25,33, Y 34 DEL PRESUPUESTO APROBADO, SEGUN ANEXOS.</t>
  </si>
  <si>
    <t>PAGO SEGURO DE SALUD COMPLEMENTARIO DE LOS EMPLEADOS DEL MINISTERIO DE CULTURA, CORRESPONDIENTE AL MES DE SEPTIEMBRE 2025, SEGUN  ANEXOS.</t>
  </si>
  <si>
    <t>19/09/2025</t>
  </si>
  <si>
    <t>PAGO SEGURO DE SALUD COMPLEMENTARIO DE EMPLEADOS DEL MINISTERIO DE CULTURA, CORRESPONDIENTE AL PERIODO DEL 01/09/2025 AL 30/09/2025,  SEGUN ANEXOS.</t>
  </si>
  <si>
    <t>TRANSFERENCIA A FAVOR DE (2) ASFL DEL SECTOR CULTURAL, CORRESPONDIENTE A LA SUBVENCION DEL MES DE JULIO 2025, SEGUN ANEXOS.</t>
  </si>
  <si>
    <t>FUNDACION AMIGOS DEL TEATRO NACIONAL</t>
  </si>
  <si>
    <t>TRANSFERENCIA  A FAVOR DE LA FUNDACION AMIGOS DEL TEATRO NACIONAL. ASFL DEL SECTRO CULTURAL, CORRESPONDIENTE A LOS MESES DE MAYO,JUNIO,JUIO Y AGOSTO 2025, SEGUN ANEXOS.</t>
  </si>
  <si>
    <t>28 BENEFICIARIOS</t>
  </si>
  <si>
    <t>TRANSFERENCIA A FAVOR DE (28) ASFL DEL SECTOR CULTURAL, CORRESPONDIENTE AL MES DE AGOSTO 2025, SEGUN ANEXOS.</t>
  </si>
  <si>
    <t>29 BENEFICIARIOS</t>
  </si>
  <si>
    <t>TRANSFERENCIA A FAVOR DE (29) ASFL DEL SECTOR CULTURAL, CORRESPONDIENTE AL MES DE SEPTIEMBRE 2025, SEGUN ANEXOS.</t>
  </si>
  <si>
    <t>GRAFITALLER STUDIO PUBLICITARIO, SRL</t>
  </si>
  <si>
    <t>PAGO POR ADQUISICION DE MATERIALES VARIOS PARA CARNETIZACION PROCESO CULTURA-DAF-CD-2025-0049, ORDEN CULTURA-2025-00189, SEGUN DOCUMENTOS ANEXOS.</t>
  </si>
  <si>
    <t>IDENTIFICACIONES JMB, SRL</t>
  </si>
  <si>
    <t>PAGO POR ADQUISICION DE MATERIALES VARIOS PARA CARNETIZACION PROCESO CULTURA-DAF-CD-2025-0049, ORDEN CULTURA-2025-00190, SEGUN DOCUMENTOS ANEXOS.</t>
  </si>
  <si>
    <t>PAGO POR ADQUISICION DE MATERIALES, PARA IMPRESORA DE CARNETS DATACARD DE LA COMISION NACIONAL DE ESPECTACULOS PUBLICOS Y RADIOFONIA (CNEPR), PROCESO CULTURA-DAF-CD-2025-0045, ORDEN 2025-00180, SEGUN ANEXOS.</t>
  </si>
  <si>
    <t>PAGO POR SERVICIOS DE CONFECCION DE SELLOS, PARA DEPENDENCIAS DE ESTE MINISTERIO, PROCESO CULTURA-DAF-CD-2025-0030, ORDEN 2025-00137, SEGUN ANEXOS.</t>
  </si>
  <si>
    <t>PAGO  POR SERVICIO DE POSICIONAMIENTO GLOBAL (GPS), PARA LA FLOTILLA VEHICULAR DE ESTE MINC. PROCESO CULTURAL-DAF-CD-2025-0019, ORDEN CULTURA-2025-00054, CORRESPONDIENTE AL MES DE AGOSTO 2025, SEGUN ANEXOS.</t>
  </si>
  <si>
    <t>PAGO POR SERVICIOS DE CONFECCION DE CORTINAS, PARA LA CASONA, DEPENDENCIA DE ESTE MINISTERIO, PROCESO CULTURA-DAF-CD-2025-0051, ORDEN 2025-00188, SEGUN ANEXOS.</t>
  </si>
  <si>
    <t>22/09/2025</t>
  </si>
  <si>
    <t>PAGO FACT B1500000513 MENOS 20% AMORT. DE AVANCE DEL CO. BS-0005663-2025, POR SERV. ALOJ. EN HOTEL BARCELO STO. DGO. DEL 17 AL 23 DE AGOSTO 2025,DE DOS JURADOS DE LA PREM. DELA XXXI BIENAL NACIONAL DE ARTES V. PROC-CULT-CCC-CP-2025-0001, ORDEN 2025-00111.</t>
  </si>
  <si>
    <t>25/09/2025</t>
  </si>
  <si>
    <t>PAGO POR SERVICIO DE REPARACION DE LA IMPRESORA DE CARNET MARCA DATACARD, UTILIZADA EN EL DEPTO. DE RECURSOS HUMANOS DE ESTE MINISTERIO DE CULTURA,  PROCESO CULTURA-DAF-CD-2025-0065, ORDEN CULTURA-2025-00248, SEGUN DOCUMENTOS ANEXOS.</t>
  </si>
  <si>
    <t>PAGO POR CONFECCION DE LOGOS DEL FIL 2025, QUE SERAN UTILIZADOS COMO CENTROS DE MESA EN DISTINTAS ACTIVIDADES QUE SE DESARROLLARAN EN EL MARCO DE LA FIL 2025, A CELEBRARSE DEL 25 DE SEPT. AL 5 DE OCTUBRE 2025, PROC.CULT. UC-CD-2023-0134, ORDEN 2023-00369.</t>
  </si>
  <si>
    <t>INVERSIONES ND &amp; ASOCIADOS, SRL</t>
  </si>
  <si>
    <t>PAGO POR ADQUISICION DE MATERIALES VARIOS,PARA SER UTILIZADOS EN LOS TALLERES IMPARTIDOS POR ESTE MINISTERIO, PROCESO CULTURA -DAF-CD-2025-0035, ORDEN 2025-00173, SEGUN ANEXOS.</t>
  </si>
  <si>
    <t>PLANETA AZUL, SA</t>
  </si>
  <si>
    <t>PAGO POR ADQUISICION DE AGUA POTABLE PARA CONSUMO DE LA SEDE  SUS DEPENDENCIAS Y ACTIVIDADES, PROCESO CULTURA-DAF-CM-2025-0001, ORDEN 2025-00031, SEGUN ANEXOS.</t>
  </si>
  <si>
    <t>EMPRESAS MACANGEL, SRL</t>
  </si>
  <si>
    <t>PAGO VARIAS FACTURAS POR SERVICIO DE MONTAJE Y ALQUILERES PARA VARIAS ACTIVIDADES DE ESTE MINISTERIO Y SUS DEPENDENCIAS, PROC- CULT-DAF-CM-2025-0002, ORDEN -2025-00033, SEGUN ANEXOS.</t>
  </si>
  <si>
    <t>PAGO CERTIFICACION DE CONTRATO BS-0013698-2024, POR SERVICIOS DE ALMUERZOS Y CENAS PARA EL PERSONAL CIVIL Y MILITAR DE ESTE MINISTERIO Y SUS DEPENDENCIAS, DEL 01 AL 31 DE AGOSTO 2025, PROC-CULT-CCC-LPN-2024-0001, SEGUN ANEXOS.</t>
  </si>
  <si>
    <t>MALAGANA RECORDS, SRL</t>
  </si>
  <si>
    <t>PAGO POR SERVICIO DE PATROCINIO EN LA PLATAFORMA DIGITAL DE LA CAMPAÑA CINCO PALABRAS DE AUTORIA DE LA CANTAUTORA NATHALIE HAZIM, PROCESO CULTURA-CCC-PEPB-2025-0002, ORDEN CULTURA-2025-00216, SEGUN DOCUMENTOS ANEXO.</t>
  </si>
  <si>
    <t>P/HORAS EXTRAORDINARIAS JULIO 2025.</t>
  </si>
  <si>
    <t>26/09/2025</t>
  </si>
  <si>
    <t>XAVSHA MULTISERVICES, SRL</t>
  </si>
  <si>
    <t>PAGO POR ADQUISICION DE CAFE, AZUCAR, CREMORA Y TE FRIO, PARA USO EN LA XXVII FERIA INTERNACIONAL DEL LIBRO STO.DGO. 2025, PROCESO CULTURA -DAF-CD-2025-0059, ORDEN 2025-00206, SEGUN ANEXOS.</t>
  </si>
  <si>
    <t>BANDERAS GLOBAL HC, SRL</t>
  </si>
  <si>
    <t>PAGO POR ADQUISICION DE BANDERAS NACIONALES E INSTITUCIONALES  Y LAZOS NEGROS DE DUELO,  PARA USO DE ESTE  MINISTERIO, MEDIANTE PROCESO CULTURA-DAF-CD-2025-0060, ORDEN CULTURA-2025-00204, SEGUN DOCUMENTOS ANEXOS.</t>
  </si>
  <si>
    <t>29/09/2025</t>
  </si>
  <si>
    <t>FERROELECTRO INDUSTRIAL Y REFRIGERACIÓN F&amp;H, SRL</t>
  </si>
  <si>
    <t>PAGO POR ADQUISICION DE ARTICULOS E INSUMOS, PARA REVESTIMIENTOS EN DRYWALL A SER UTILIZADOS EN DIFERENTES DEPENDENCIAS DE ESTE MINISTERIO, PROCESO CULTURA-DAF-CD-2025-0062, ORDEN 2025-00220, SEGUN ANEXOS.</t>
  </si>
  <si>
    <t xml:space="preserve"> PLANCHAKI, SRL</t>
  </si>
  <si>
    <t>PAGO POR SERVICIOS DE LAVADO Y PLANCHADO DE DIVERSOS ARTICULOS, PARA SER USADOS EN ESTE MINISTERIO, CERT. DE CONT. BS-0006268-2025, PROCESO CULTURA-DAF-CM-2025-0018, ORDEN 2025-00116, SEGUN ANEXOS.</t>
  </si>
  <si>
    <t xml:space="preserve"> MERCADO MEDIA NETWORK, SRL</t>
  </si>
  <si>
    <t>PAGO POR SERVICIO DE PATROCINIO DE PUBLICIDAD EN REVISTA MERCADO DE REPORTAJE PARA LA PROMOCION DE LA XXVII FERIA INT. DEL LIBRO 2025, PROC. CULTURA-CCC-PEPB-2025-0002, ORDEN CULTURA-2025-00216, SEGUN DOCUMENTOS ANEXES.</t>
  </si>
  <si>
    <t xml:space="preserve"> CENTRO DE TERMINACIÓN E IMPRESIONES Y J V, SRL</t>
  </si>
  <si>
    <t>PAGO POR ADQUISICION DE PAPELERIA E IMPRESION DE ARTES INSTITUCIONALES PROCESO CULTURA-DAF-CM-2025-0034, ORDEN CULTURA-2025-00175, SEGUN DOCUMENTOS ANEXOS.</t>
  </si>
  <si>
    <t>PAGO ADQUISICION DE PAPELERIA IMPRESA DE ARTES INSTITUCIONALES. PROCESO CULTRUA-DAF-CM-2025-0034, ORDEN 2025-00174, SEGUN ANEXOS.</t>
  </si>
  <si>
    <t xml:space="preserve"> TELESISTEMA DOMINICANO, SAS</t>
  </si>
  <si>
    <t>PAGO POR SERVICIOS DE PATROCINIO DE PUBLICIDAD EN TELENOTICIAS EMISION ESTELAR, TELENOTICIAS EMISION SABATINA Y EMISION DEL DOMINGO, PROCESO CULTURA-CCC-PEPB-2025-0002, ORDEN 2025-00217, SEGUN ANEXOS.</t>
  </si>
  <si>
    <t xml:space="preserve"> SOLUCIONES INTEGRALES CAF, SRL</t>
  </si>
  <si>
    <t>PAGO POR SERVICIO  DE BOTE DE ESCOMBROS EN LAS INSTALACIONES DE CENADARTE, DEPEDENCIA DE ESTE MINISTERIO CULTURA, PROCESO CULTURA-DAF-CM-2024-0033, ORDEN  CULTURA- 2024-00191, SEGUN ANEXOS.</t>
  </si>
  <si>
    <t xml:space="preserve"> MINISTERIO DE CULTURA</t>
  </si>
  <si>
    <t>P/HORAS EXTRAORDINARIAS AGOSTO 2025-MINC</t>
  </si>
  <si>
    <t>30/09/2025</t>
  </si>
  <si>
    <t xml:space="preserve"> RESOLUCIÓN TÉCNICA ALDASO, EIRL</t>
  </si>
  <si>
    <t>PAGO POR  SERVICIO DE REPARACION DE TRES CONDENSADORES EN DESUSO, CAMBIO DE COMPRESORES Y PANELES EN LOS EQUIPOS, PROCESO CULTURA-DAF-CM-2025-0028, ORDEN DE COMPRA-2025-00153, SEGUN DOCUMENTOS ANEXOS.</t>
  </si>
  <si>
    <t>P/VIATICOS DENTRO DEL PAIS DE JULIO A SEPTIEMBRE 2025</t>
  </si>
  <si>
    <t>DESDE EL 01 AL 30 DE SEPTIEMBRE 2025</t>
  </si>
  <si>
    <t>En RD$1,777,357,559.32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</si>
</sst>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1" x14ac:knownFonts="1">
    <font>
      <sz val="10"/>
      <color rgb="FF000000"/>
      <name val="Times New Roman"/>
      <family val="1"/>
    </font>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
      <sz val="11"/>
      <color rgb="FF000000"/>
      <name val="Calibri"/>
      <family val="2"/>
      <scheme val="minor"/>
    </font>
    <font>
      <sz val="11"/>
      <color indexed="8"/>
      <name val="Calibri"/>
      <family val="2"/>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4" fillId="0" borderId="0" applyFont="0" applyFill="0" applyBorder="0" applyAlignment="0" applyProtection="0"/>
  </cellStyleXfs>
  <cellXfs count="70">
    <xf numFmtId="0" fontId="0" fillId="0" borderId="0" xfId="0"/>
    <xf numFmtId="0" fontId="0" fillId="0" borderId="0" xfId="0" applyAlignment="1">
      <alignment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vertical="center"/>
    </xf>
    <xf numFmtId="4" fontId="10" fillId="0" borderId="0" xfId="0" applyNumberFormat="1" applyFont="1" applyAlignment="1">
      <alignment vertical="center"/>
    </xf>
    <xf numFmtId="0" fontId="10" fillId="0" borderId="0" xfId="0" applyFont="1" applyAlignment="1">
      <alignment horizontal="left" vertical="center" wrapText="1"/>
    </xf>
    <xf numFmtId="0" fontId="0" fillId="0" borderId="9" xfId="0" applyBorder="1" applyAlignment="1">
      <alignment vertical="center"/>
    </xf>
    <xf numFmtId="0" fontId="10" fillId="0" borderId="0" xfId="0" applyFont="1" applyAlignment="1">
      <alignment vertical="center"/>
    </xf>
    <xf numFmtId="0" fontId="3" fillId="0" borderId="0" xfId="0" applyFont="1" applyAlignment="1">
      <alignment vertical="center"/>
    </xf>
    <xf numFmtId="0" fontId="9" fillId="0" borderId="0" xfId="0" applyFont="1" applyAlignment="1">
      <alignment horizontal="left" vertical="center"/>
    </xf>
    <xf numFmtId="0" fontId="8" fillId="2" borderId="10" xfId="0" applyFont="1" applyFill="1" applyBorder="1" applyAlignment="1">
      <alignment vertical="center"/>
    </xf>
    <xf numFmtId="0" fontId="7" fillId="0" borderId="0" xfId="0" applyFont="1" applyAlignment="1">
      <alignment vertical="center"/>
    </xf>
    <xf numFmtId="4" fontId="9" fillId="0" borderId="0" xfId="0" applyNumberFormat="1" applyFont="1" applyAlignment="1">
      <alignment vertical="center"/>
    </xf>
    <xf numFmtId="4" fontId="8" fillId="2" borderId="10" xfId="0" applyNumberFormat="1" applyFont="1" applyFill="1" applyBorder="1" applyAlignment="1">
      <alignment vertical="center"/>
    </xf>
    <xf numFmtId="0" fontId="2" fillId="0" borderId="0" xfId="0" applyFont="1" applyAlignment="1">
      <alignment vertical="center"/>
    </xf>
    <xf numFmtId="0" fontId="11" fillId="0" borderId="0" xfId="0" applyFont="1" applyAlignment="1">
      <alignment horizontal="center" vertical="center"/>
    </xf>
    <xf numFmtId="0" fontId="10" fillId="0" borderId="11" xfId="0" applyFont="1" applyBorder="1" applyAlignment="1">
      <alignment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xf>
    <xf numFmtId="165" fontId="13" fillId="0" borderId="8" xfId="0" applyNumberFormat="1" applyFont="1" applyBorder="1" applyAlignment="1">
      <alignment vertical="center"/>
    </xf>
    <xf numFmtId="0" fontId="13" fillId="0" borderId="0" xfId="0" applyFont="1" applyAlignment="1">
      <alignment horizontal="left" vertical="center" wrapText="1"/>
    </xf>
    <xf numFmtId="4" fontId="13"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3" fillId="0" borderId="8" xfId="0" applyNumberFormat="1" applyFont="1" applyBorder="1" applyAlignment="1">
      <alignment vertical="center"/>
    </xf>
    <xf numFmtId="0" fontId="3" fillId="4" borderId="12" xfId="0" applyFont="1" applyFill="1" applyBorder="1" applyAlignment="1">
      <alignment horizontal="center"/>
    </xf>
    <xf numFmtId="0" fontId="0" fillId="5" borderId="0" xfId="0" applyFill="1"/>
    <xf numFmtId="0" fontId="14"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0" fontId="0" fillId="5" borderId="0" xfId="0" applyFill="1" applyAlignment="1">
      <alignment horizontal="right"/>
    </xf>
    <xf numFmtId="0" fontId="0" fillId="5" borderId="0" xfId="0" applyFill="1" applyAlignment="1">
      <alignment horizontal="left"/>
    </xf>
    <xf numFmtId="40" fontId="0" fillId="0" borderId="0" xfId="0" applyNumberFormat="1" applyAlignment="1">
      <alignment vertical="center"/>
    </xf>
    <xf numFmtId="39" fontId="17" fillId="4" borderId="12" xfId="0" applyNumberFormat="1" applyFont="1" applyFill="1" applyBorder="1" applyAlignment="1">
      <alignment horizontal="center"/>
    </xf>
    <xf numFmtId="39" fontId="17" fillId="6" borderId="12" xfId="0" applyNumberFormat="1" applyFont="1" applyFill="1" applyBorder="1"/>
    <xf numFmtId="39" fontId="0" fillId="5" borderId="0" xfId="0" applyNumberFormat="1" applyFill="1"/>
    <xf numFmtId="0" fontId="0" fillId="0" borderId="12" xfId="0" applyBorder="1" applyAlignment="1">
      <alignment horizontal="left" wrapText="1"/>
    </xf>
    <xf numFmtId="0" fontId="0" fillId="0" borderId="12" xfId="0" applyBorder="1"/>
    <xf numFmtId="40" fontId="0" fillId="0" borderId="12" xfId="0" applyNumberFormat="1" applyBorder="1"/>
    <xf numFmtId="0" fontId="1" fillId="0" borderId="0" xfId="0" applyFont="1" applyAlignment="1">
      <alignment horizontal="center" vertical="center"/>
    </xf>
    <xf numFmtId="0" fontId="1" fillId="0" borderId="0" xfId="0" applyFont="1" applyAlignment="1">
      <alignment vertical="center"/>
    </xf>
    <xf numFmtId="0" fontId="19" fillId="0" borderId="0" xfId="0" applyFont="1" applyAlignment="1">
      <alignment vertical="center"/>
    </xf>
    <xf numFmtId="4" fontId="0" fillId="5" borderId="0" xfId="0" applyNumberFormat="1" applyFill="1" applyAlignment="1">
      <alignment vertical="center"/>
    </xf>
    <xf numFmtId="14" fontId="0" fillId="0" borderId="12" xfId="0" applyNumberFormat="1" applyBorder="1"/>
    <xf numFmtId="0" fontId="0" fillId="0" borderId="12" xfId="0" applyBorder="1" applyAlignment="1">
      <alignment horizontal="left"/>
    </xf>
    <xf numFmtId="0" fontId="20" fillId="0" borderId="12" xfId="0" applyFont="1" applyBorder="1" applyAlignment="1">
      <alignment vertical="center" wrapText="1"/>
    </xf>
    <xf numFmtId="164" fontId="0" fillId="0" borderId="12" xfId="1" applyFont="1" applyBorder="1"/>
    <xf numFmtId="0" fontId="3" fillId="0" borderId="13" xfId="0" applyFont="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wrapText="1"/>
    </xf>
    <xf numFmtId="0" fontId="8" fillId="2" borderId="2" xfId="0" applyFont="1" applyFill="1" applyBorder="1" applyAlignment="1">
      <alignment horizontal="center" vertical="center"/>
    </xf>
    <xf numFmtId="164" fontId="8" fillId="2" borderId="2" xfId="1" applyFont="1" applyFill="1" applyBorder="1" applyAlignment="1">
      <alignment horizontal="center" vertical="center" wrapText="1"/>
    </xf>
    <xf numFmtId="164" fontId="8" fillId="2" borderId="6" xfId="1"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2" fillId="0" borderId="0" xfId="0" applyFont="1" applyAlignment="1">
      <alignment horizontal="left" vertical="center" wrapText="1"/>
    </xf>
    <xf numFmtId="0" fontId="6" fillId="5" borderId="1" xfId="0" applyFont="1" applyFill="1" applyBorder="1" applyAlignment="1">
      <alignment horizontal="center" vertical="center" wrapText="1" readingOrder="1"/>
    </xf>
    <xf numFmtId="0" fontId="6"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5" fillId="5" borderId="0" xfId="0" applyFont="1" applyFill="1" applyAlignment="1">
      <alignment horizontal="center" vertical="center" wrapText="1" readingOrder="1"/>
    </xf>
    <xf numFmtId="0" fontId="18" fillId="5" borderId="1"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xf numFmtId="0" fontId="17" fillId="6" borderId="12"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497205</xdr:colOff>
      <xdr:row>0</xdr:row>
      <xdr:rowOff>0</xdr:rowOff>
    </xdr:from>
    <xdr:to>
      <xdr:col>6</xdr:col>
      <xdr:colOff>743223</xdr:colOff>
      <xdr:row>1</xdr:row>
      <xdr:rowOff>231904</xdr:rowOff>
    </xdr:to>
    <xdr:pic>
      <xdr:nvPicPr>
        <xdr:cNvPr id="3" name="Picture 2" descr="A blue and red text on a black background&#10;&#10;Description automatically generated">
          <a:extLst>
            <a:ext uri="{FF2B5EF4-FFF2-40B4-BE49-F238E27FC236}">
              <a16:creationId xmlns:a16="http://schemas.microsoft.com/office/drawing/2014/main" id="{EAD9F13E-CA8A-F134-18FB-F297AFB72E8A}"/>
            </a:ext>
          </a:extLst>
        </xdr:cNvPr>
        <xdr:cNvPicPr>
          <a:picLocks noChangeAspect="1"/>
        </xdr:cNvPicPr>
      </xdr:nvPicPr>
      <xdr:blipFill rotWithShape="1">
        <a:blip xmlns:r="http://schemas.openxmlformats.org/officeDocument/2006/relationships" r:embed="rId1"/>
        <a:srcRect l="9305" t="12397" r="8556" b="23141"/>
        <a:stretch/>
      </xdr:blipFill>
      <xdr:spPr bwMode="auto">
        <a:xfrm>
          <a:off x="6342834" y="0"/>
          <a:ext cx="1580878" cy="7925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119</xdr:row>
      <xdr:rowOff>114300</xdr:rowOff>
    </xdr:from>
    <xdr:to>
      <xdr:col>4</xdr:col>
      <xdr:colOff>746379</xdr:colOff>
      <xdr:row>126</xdr:row>
      <xdr:rowOff>57150</xdr:rowOff>
    </xdr:to>
    <xdr:pic>
      <xdr:nvPicPr>
        <xdr:cNvPr id="3" name="Picture 2">
          <a:extLst>
            <a:ext uri="{FF2B5EF4-FFF2-40B4-BE49-F238E27FC236}">
              <a16:creationId xmlns:a16="http://schemas.microsoft.com/office/drawing/2014/main" id="{5BEB098D-194A-1ABE-632C-561442BC7ED1}"/>
            </a:ext>
          </a:extLst>
        </xdr:cNvPr>
        <xdr:cNvPicPr>
          <a:picLocks noChangeAspect="1"/>
        </xdr:cNvPicPr>
      </xdr:nvPicPr>
      <xdr:blipFill>
        <a:blip xmlns:r="http://schemas.openxmlformats.org/officeDocument/2006/relationships" r:embed="rId1"/>
        <a:stretch>
          <a:fillRect/>
        </a:stretch>
      </xdr:blipFill>
      <xdr:spPr>
        <a:xfrm>
          <a:off x="0" y="100812600"/>
          <a:ext cx="7653909" cy="1129665"/>
        </a:xfrm>
        <a:prstGeom prst="rect">
          <a:avLst/>
        </a:prstGeom>
      </xdr:spPr>
    </xdr:pic>
    <xdr:clientData/>
  </xdr:twoCellAnchor>
  <xdr:twoCellAnchor editAs="oneCell">
    <xdr:from>
      <xdr:col>2</xdr:col>
      <xdr:colOff>1426561</xdr:colOff>
      <xdr:row>0</xdr:row>
      <xdr:rowOff>0</xdr:rowOff>
    </xdr:from>
    <xdr:to>
      <xdr:col>3</xdr:col>
      <xdr:colOff>2495550</xdr:colOff>
      <xdr:row>5</xdr:row>
      <xdr:rowOff>455296</xdr:rowOff>
    </xdr:to>
    <xdr:pic>
      <xdr:nvPicPr>
        <xdr:cNvPr id="4" name="Picture 3" descr="A blue and red text on a black background&#10;&#10;Description automatically generated">
          <a:extLst>
            <a:ext uri="{FF2B5EF4-FFF2-40B4-BE49-F238E27FC236}">
              <a16:creationId xmlns:a16="http://schemas.microsoft.com/office/drawing/2014/main" id="{F42A9BC5-A246-45FC-ADD0-A73EAB6C6445}"/>
            </a:ext>
          </a:extLst>
        </xdr:cNvPr>
        <xdr:cNvPicPr>
          <a:picLocks noChangeAspect="1"/>
        </xdr:cNvPicPr>
      </xdr:nvPicPr>
      <xdr:blipFill rotWithShape="1">
        <a:blip xmlns:r="http://schemas.openxmlformats.org/officeDocument/2006/relationships" r:embed="rId2"/>
        <a:srcRect l="9305" t="12397" r="8556" b="23141"/>
        <a:stretch/>
      </xdr:blipFill>
      <xdr:spPr bwMode="auto">
        <a:xfrm>
          <a:off x="2712436" y="0"/>
          <a:ext cx="2640614" cy="1312546"/>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steriodeculturado-my.sharepoint.com/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4" tint="-0.499984740745262"/>
  </sheetPr>
  <dimension ref="A1:R100"/>
  <sheetViews>
    <sheetView showGridLines="0" tabSelected="1" topLeftCell="A4" zoomScale="175" zoomScaleNormal="175" workbookViewId="0">
      <selection activeCell="A3" sqref="A3:P7"/>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9.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44.45" customHeight="1" x14ac:dyDescent="0.2">
      <c r="A1" s="34"/>
      <c r="B1" s="34"/>
      <c r="C1" s="34"/>
      <c r="D1" s="34"/>
      <c r="E1" s="34"/>
      <c r="F1" s="34"/>
      <c r="G1" s="34"/>
      <c r="H1" s="34"/>
      <c r="I1" s="34"/>
      <c r="J1" s="34"/>
      <c r="K1" s="34"/>
      <c r="L1" s="34"/>
      <c r="M1" s="34"/>
      <c r="N1" s="34"/>
      <c r="O1" s="34"/>
      <c r="P1" s="47"/>
    </row>
    <row r="2" spans="1:17" ht="19.899999999999999" customHeight="1" x14ac:dyDescent="0.2">
      <c r="A2" s="34"/>
      <c r="B2" s="34"/>
      <c r="C2" s="34"/>
      <c r="D2" s="34"/>
      <c r="E2" s="34"/>
      <c r="F2" s="34"/>
      <c r="G2" s="34"/>
      <c r="H2" s="34"/>
      <c r="I2" s="34"/>
      <c r="J2" s="34"/>
      <c r="K2" s="34"/>
      <c r="L2" s="34"/>
      <c r="M2" s="34"/>
      <c r="N2" s="34"/>
      <c r="O2" s="34"/>
      <c r="P2" s="34"/>
    </row>
    <row r="3" spans="1:17" ht="18.600000000000001" customHeight="1" x14ac:dyDescent="0.2">
      <c r="A3" s="62" t="s">
        <v>0</v>
      </c>
      <c r="B3" s="63"/>
      <c r="C3" s="63"/>
      <c r="D3" s="63"/>
      <c r="E3" s="63"/>
      <c r="F3" s="63"/>
      <c r="G3" s="63"/>
      <c r="H3" s="63"/>
      <c r="I3" s="63"/>
      <c r="J3" s="63"/>
      <c r="K3" s="63"/>
      <c r="L3" s="63"/>
      <c r="M3" s="63"/>
      <c r="N3" s="63"/>
      <c r="O3" s="63"/>
      <c r="P3" s="63"/>
    </row>
    <row r="4" spans="1:17" ht="13.15" customHeight="1" x14ac:dyDescent="0.2">
      <c r="A4" s="64" t="s">
        <v>106</v>
      </c>
      <c r="B4" s="65"/>
      <c r="C4" s="65"/>
      <c r="D4" s="65"/>
      <c r="E4" s="65"/>
      <c r="F4" s="65"/>
      <c r="G4" s="65"/>
      <c r="H4" s="65"/>
      <c r="I4" s="65"/>
      <c r="J4" s="65"/>
      <c r="K4" s="65"/>
      <c r="L4" s="65"/>
      <c r="M4" s="65"/>
      <c r="N4" s="65"/>
      <c r="O4" s="65"/>
      <c r="P4" s="65"/>
    </row>
    <row r="5" spans="1:17" ht="15.75" customHeight="1" x14ac:dyDescent="0.2">
      <c r="A5" s="62" t="s">
        <v>1</v>
      </c>
      <c r="B5" s="63"/>
      <c r="C5" s="63"/>
      <c r="D5" s="63"/>
      <c r="E5" s="63"/>
      <c r="F5" s="63"/>
      <c r="G5" s="63"/>
      <c r="H5" s="63"/>
      <c r="I5" s="63"/>
      <c r="J5" s="63"/>
      <c r="K5" s="63"/>
      <c r="L5" s="63"/>
      <c r="M5" s="63"/>
      <c r="N5" s="63"/>
      <c r="O5" s="63"/>
      <c r="P5" s="63"/>
    </row>
    <row r="6" spans="1:17" ht="15.75" customHeight="1" x14ac:dyDescent="0.2">
      <c r="A6" s="66" t="s">
        <v>298</v>
      </c>
      <c r="B6" s="66"/>
      <c r="C6" s="66"/>
      <c r="D6" s="66"/>
      <c r="E6" s="66"/>
      <c r="F6" s="66"/>
      <c r="G6" s="66"/>
      <c r="H6" s="66"/>
      <c r="I6" s="66"/>
      <c r="J6" s="66"/>
      <c r="K6" s="66"/>
      <c r="L6" s="66"/>
      <c r="M6" s="66"/>
      <c r="N6" s="66"/>
      <c r="O6" s="66"/>
      <c r="P6" s="66"/>
    </row>
    <row r="7" spans="1:17" ht="15.75" x14ac:dyDescent="0.2">
      <c r="A7" s="62" t="s">
        <v>95</v>
      </c>
      <c r="B7" s="63"/>
      <c r="C7" s="63"/>
      <c r="D7" s="63"/>
      <c r="E7" s="63"/>
      <c r="F7" s="63"/>
      <c r="G7" s="63"/>
      <c r="H7" s="63"/>
      <c r="I7" s="63"/>
      <c r="J7" s="63"/>
      <c r="K7" s="63"/>
      <c r="L7" s="63"/>
      <c r="M7" s="63"/>
      <c r="N7" s="63"/>
      <c r="O7" s="63"/>
      <c r="P7" s="63"/>
    </row>
    <row r="8" spans="1:17" ht="25.5" customHeight="1" x14ac:dyDescent="0.2">
      <c r="A8" s="55" t="s">
        <v>2</v>
      </c>
      <c r="B8" s="56" t="s">
        <v>3</v>
      </c>
      <c r="C8" s="56" t="s">
        <v>4</v>
      </c>
      <c r="D8" s="58" t="s">
        <v>5</v>
      </c>
      <c r="E8" s="59"/>
      <c r="F8" s="59"/>
      <c r="G8" s="59"/>
      <c r="H8" s="59"/>
      <c r="I8" s="59"/>
      <c r="J8" s="59"/>
      <c r="K8" s="59"/>
      <c r="L8" s="59"/>
      <c r="M8" s="59"/>
      <c r="N8" s="59"/>
      <c r="O8" s="59"/>
      <c r="P8" s="60"/>
    </row>
    <row r="9" spans="1:17" x14ac:dyDescent="0.2">
      <c r="A9" s="55"/>
      <c r="B9" s="57"/>
      <c r="C9" s="57"/>
      <c r="D9" s="2" t="s">
        <v>6</v>
      </c>
      <c r="E9" s="2" t="s">
        <v>7</v>
      </c>
      <c r="F9" s="2" t="s">
        <v>8</v>
      </c>
      <c r="G9" s="2" t="s">
        <v>9</v>
      </c>
      <c r="H9" s="3" t="s">
        <v>10</v>
      </c>
      <c r="I9" s="2" t="s">
        <v>11</v>
      </c>
      <c r="J9" s="3" t="s">
        <v>12</v>
      </c>
      <c r="K9" s="2" t="s">
        <v>13</v>
      </c>
      <c r="L9" s="2" t="s">
        <v>14</v>
      </c>
      <c r="M9" s="2" t="s">
        <v>15</v>
      </c>
      <c r="N9" s="2" t="s">
        <v>16</v>
      </c>
      <c r="O9" s="3" t="s">
        <v>17</v>
      </c>
      <c r="P9" s="2" t="s">
        <v>18</v>
      </c>
    </row>
    <row r="10" spans="1:17" x14ac:dyDescent="0.2">
      <c r="A10" s="4" t="s">
        <v>19</v>
      </c>
      <c r="B10" s="23"/>
      <c r="C10" s="23"/>
      <c r="D10" s="23"/>
      <c r="E10" s="23"/>
      <c r="F10" s="23"/>
      <c r="G10" s="23"/>
      <c r="H10" s="23"/>
      <c r="I10" s="23"/>
      <c r="J10" s="23"/>
      <c r="K10" s="23"/>
      <c r="L10" s="23"/>
      <c r="M10" s="23"/>
      <c r="N10" s="23"/>
      <c r="O10" s="23"/>
      <c r="P10" s="23"/>
    </row>
    <row r="11" spans="1:17" x14ac:dyDescent="0.2">
      <c r="A11" s="5" t="s">
        <v>20</v>
      </c>
      <c r="B11" s="25">
        <f t="shared" ref="B11:C11" si="0">B12+B13+B16+B14+B15</f>
        <v>1048367836</v>
      </c>
      <c r="C11" s="25">
        <f t="shared" si="0"/>
        <v>1071760648</v>
      </c>
      <c r="D11" s="25">
        <f t="shared" ref="D11:N11" si="1">D12+D13+D16+D14+D15</f>
        <v>66701214.709999993</v>
      </c>
      <c r="E11" s="25">
        <f t="shared" si="1"/>
        <v>70385514.75</v>
      </c>
      <c r="F11" s="25">
        <f t="shared" si="1"/>
        <v>74623818.069999993</v>
      </c>
      <c r="G11" s="25">
        <f t="shared" si="1"/>
        <v>72237343.170000002</v>
      </c>
      <c r="H11" s="25">
        <f t="shared" si="1"/>
        <v>122486227.21000001</v>
      </c>
      <c r="I11" s="25">
        <f t="shared" si="1"/>
        <v>69500605.800000012</v>
      </c>
      <c r="J11" s="25">
        <f t="shared" si="1"/>
        <v>70314395.359999999</v>
      </c>
      <c r="K11" s="25">
        <f t="shared" si="1"/>
        <v>81253598.659999996</v>
      </c>
      <c r="L11" s="25">
        <f t="shared" si="1"/>
        <v>70123598.090000004</v>
      </c>
      <c r="M11" s="25">
        <f t="shared" si="1"/>
        <v>0</v>
      </c>
      <c r="N11" s="25">
        <f t="shared" si="1"/>
        <v>0</v>
      </c>
      <c r="O11" s="25">
        <f t="shared" ref="O11" si="2">O12+O13+O16+O14+O15</f>
        <v>0</v>
      </c>
      <c r="P11" s="25">
        <f>P12+P13+P16+P14+P15</f>
        <v>697626315.81999981</v>
      </c>
    </row>
    <row r="12" spans="1:17" x14ac:dyDescent="0.2">
      <c r="A12" s="6" t="s">
        <v>21</v>
      </c>
      <c r="B12" s="27">
        <v>748863590</v>
      </c>
      <c r="C12" s="27">
        <v>781487824.33000004</v>
      </c>
      <c r="D12" s="27">
        <v>55734068.159999996</v>
      </c>
      <c r="E12" s="27">
        <v>59140234.689999998</v>
      </c>
      <c r="F12" s="27">
        <v>63070183.949999996</v>
      </c>
      <c r="G12" s="27">
        <v>60660528.030000001</v>
      </c>
      <c r="H12" s="27">
        <v>58971107.469999999</v>
      </c>
      <c r="I12" s="27">
        <v>57905259.760000005</v>
      </c>
      <c r="J12" s="27">
        <v>58694753.709999993</v>
      </c>
      <c r="K12" s="27">
        <v>61171254.200000003</v>
      </c>
      <c r="L12" s="27">
        <v>58408568.159999996</v>
      </c>
      <c r="M12" s="27">
        <v>0</v>
      </c>
      <c r="N12" s="27">
        <v>0</v>
      </c>
      <c r="O12" s="27">
        <v>0</v>
      </c>
      <c r="P12" s="27">
        <f>D12+E12+F12+G12+H12+I12+J12+K12+L12+M12+N12+O12</f>
        <v>533755958.12999988</v>
      </c>
    </row>
    <row r="13" spans="1:17" x14ac:dyDescent="0.2">
      <c r="A13" s="6" t="s">
        <v>22</v>
      </c>
      <c r="B13" s="27">
        <v>156142090</v>
      </c>
      <c r="C13" s="27">
        <v>165663756.66999999</v>
      </c>
      <c r="D13" s="27">
        <v>2549000</v>
      </c>
      <c r="E13" s="27">
        <v>2693600.67</v>
      </c>
      <c r="F13" s="27">
        <v>2736361</v>
      </c>
      <c r="G13" s="27">
        <v>2763800</v>
      </c>
      <c r="H13" s="27">
        <v>54634740.029999994</v>
      </c>
      <c r="I13" s="27">
        <v>2739374</v>
      </c>
      <c r="J13" s="27">
        <v>2751848</v>
      </c>
      <c r="K13" s="27">
        <v>11276473.1</v>
      </c>
      <c r="L13" s="27">
        <v>2892478</v>
      </c>
      <c r="M13" s="27">
        <v>0</v>
      </c>
      <c r="N13" s="27">
        <v>0</v>
      </c>
      <c r="O13" s="27">
        <v>0</v>
      </c>
      <c r="P13" s="27">
        <f t="shared" ref="P13:P36" si="3">D13+E13+F13+G13+H13+I13+J13+K13+L13+M13+N13+O13</f>
        <v>85037674.799999982</v>
      </c>
    </row>
    <row r="14" spans="1:17" x14ac:dyDescent="0.2">
      <c r="A14" s="8" t="s">
        <v>23</v>
      </c>
      <c r="B14" s="27">
        <v>0</v>
      </c>
      <c r="C14" s="27">
        <v>0</v>
      </c>
      <c r="D14" s="27">
        <v>0</v>
      </c>
      <c r="E14" s="27">
        <v>0</v>
      </c>
      <c r="F14" s="27">
        <v>0</v>
      </c>
      <c r="G14" s="27">
        <v>0</v>
      </c>
      <c r="H14" s="27">
        <v>0</v>
      </c>
      <c r="I14" s="27">
        <v>0</v>
      </c>
      <c r="J14" s="27">
        <v>0</v>
      </c>
      <c r="K14" s="27">
        <v>0</v>
      </c>
      <c r="L14" s="27">
        <v>0</v>
      </c>
      <c r="M14" s="27">
        <v>0</v>
      </c>
      <c r="N14" s="27">
        <v>0</v>
      </c>
      <c r="O14" s="27">
        <v>0</v>
      </c>
      <c r="P14" s="27">
        <f t="shared" si="3"/>
        <v>0</v>
      </c>
      <c r="Q14" s="9"/>
    </row>
    <row r="15" spans="1:17" x14ac:dyDescent="0.2">
      <c r="A15" s="8" t="s">
        <v>24</v>
      </c>
      <c r="B15" s="27">
        <v>46841071</v>
      </c>
      <c r="C15" s="27">
        <v>17300358</v>
      </c>
      <c r="D15" s="27">
        <v>0</v>
      </c>
      <c r="E15" s="27">
        <v>0</v>
      </c>
      <c r="F15" s="27">
        <v>0</v>
      </c>
      <c r="G15" s="27">
        <v>0</v>
      </c>
      <c r="H15" s="27">
        <v>0</v>
      </c>
      <c r="I15" s="27">
        <v>0</v>
      </c>
      <c r="J15" s="27">
        <v>0</v>
      </c>
      <c r="K15" s="27">
        <v>0</v>
      </c>
      <c r="L15" s="27">
        <v>0</v>
      </c>
      <c r="M15" s="27">
        <v>0</v>
      </c>
      <c r="N15" s="27">
        <v>0</v>
      </c>
      <c r="O15" s="27">
        <v>0</v>
      </c>
      <c r="P15" s="27">
        <f t="shared" si="3"/>
        <v>0</v>
      </c>
    </row>
    <row r="16" spans="1:17" x14ac:dyDescent="0.2">
      <c r="A16" s="8" t="s">
        <v>25</v>
      </c>
      <c r="B16" s="27">
        <v>96521085</v>
      </c>
      <c r="C16" s="27">
        <v>107308709</v>
      </c>
      <c r="D16" s="27">
        <v>8418146.5499999989</v>
      </c>
      <c r="E16" s="27">
        <v>8551679.3900000006</v>
      </c>
      <c r="F16" s="27">
        <v>8817273.120000001</v>
      </c>
      <c r="G16" s="27">
        <v>8813015.1400000006</v>
      </c>
      <c r="H16" s="27">
        <v>8880379.7100000009</v>
      </c>
      <c r="I16" s="27">
        <v>8855972.0400000028</v>
      </c>
      <c r="J16" s="27">
        <v>8867793.6500000022</v>
      </c>
      <c r="K16" s="27">
        <v>8805871.3600000013</v>
      </c>
      <c r="L16" s="27">
        <v>8822551.9299999997</v>
      </c>
      <c r="M16" s="27">
        <v>0</v>
      </c>
      <c r="N16" s="27">
        <v>0</v>
      </c>
      <c r="O16" s="27">
        <v>0</v>
      </c>
      <c r="P16" s="27">
        <f t="shared" si="3"/>
        <v>78832682.890000015</v>
      </c>
    </row>
    <row r="17" spans="1:16" x14ac:dyDescent="0.2">
      <c r="A17" s="5" t="s">
        <v>26</v>
      </c>
      <c r="B17" s="25">
        <f t="shared" ref="B17:C17" si="4">B18+B19+B20+B21+B22+B23+B24+B25+B26</f>
        <v>432902880</v>
      </c>
      <c r="C17" s="25">
        <f t="shared" si="4"/>
        <v>456985228.96000004</v>
      </c>
      <c r="D17" s="25">
        <f t="shared" ref="D17:N17" si="5">D18+D19+D20+D21+D22+D23+D24+D25+D26</f>
        <v>10124558.140000001</v>
      </c>
      <c r="E17" s="25">
        <f t="shared" si="5"/>
        <v>10014594.459999999</v>
      </c>
      <c r="F17" s="25">
        <f t="shared" si="5"/>
        <v>11430317.23</v>
      </c>
      <c r="G17" s="25">
        <f t="shared" si="5"/>
        <v>17037311.140000001</v>
      </c>
      <c r="H17" s="25">
        <f t="shared" si="5"/>
        <v>13295882.380000001</v>
      </c>
      <c r="I17" s="25">
        <f t="shared" si="5"/>
        <v>26631340.030000001</v>
      </c>
      <c r="J17" s="25">
        <f t="shared" si="5"/>
        <v>21014810.920000002</v>
      </c>
      <c r="K17" s="25">
        <f t="shared" si="5"/>
        <v>28446944.720000003</v>
      </c>
      <c r="L17" s="25">
        <f t="shared" si="5"/>
        <v>43580003.109999999</v>
      </c>
      <c r="M17" s="25">
        <f t="shared" si="5"/>
        <v>0</v>
      </c>
      <c r="N17" s="25">
        <f t="shared" si="5"/>
        <v>0</v>
      </c>
      <c r="O17" s="25">
        <f t="shared" ref="O17:P17" si="6">O18+O19+O20+O21+O22+O23+O24+O25+O26</f>
        <v>0</v>
      </c>
      <c r="P17" s="25">
        <f t="shared" si="6"/>
        <v>181575762.13000003</v>
      </c>
    </row>
    <row r="18" spans="1:16" x14ac:dyDescent="0.2">
      <c r="A18" s="6" t="s">
        <v>27</v>
      </c>
      <c r="B18" s="27">
        <v>122490444</v>
      </c>
      <c r="C18" s="27">
        <v>107072241</v>
      </c>
      <c r="D18" s="27">
        <v>7494450.1600000001</v>
      </c>
      <c r="E18" s="27">
        <v>6509511.46</v>
      </c>
      <c r="F18" s="27">
        <v>6726201.29</v>
      </c>
      <c r="G18" s="27">
        <v>7531155.6099999994</v>
      </c>
      <c r="H18" s="27">
        <v>8709599.0800000001</v>
      </c>
      <c r="I18" s="27">
        <v>7965244.4699999997</v>
      </c>
      <c r="J18" s="27">
        <v>7278665.2700000005</v>
      </c>
      <c r="K18" s="27">
        <v>8919409.8599999994</v>
      </c>
      <c r="L18" s="27">
        <v>8339129.0900000008</v>
      </c>
      <c r="M18" s="27">
        <v>0</v>
      </c>
      <c r="N18" s="27">
        <v>0</v>
      </c>
      <c r="O18" s="27">
        <v>0</v>
      </c>
      <c r="P18" s="27">
        <f t="shared" si="3"/>
        <v>69473366.290000007</v>
      </c>
    </row>
    <row r="19" spans="1:16" x14ac:dyDescent="0.2">
      <c r="A19" s="8" t="s">
        <v>28</v>
      </c>
      <c r="B19" s="27">
        <v>23300000</v>
      </c>
      <c r="C19" s="27">
        <v>24134941</v>
      </c>
      <c r="D19" s="27">
        <v>0</v>
      </c>
      <c r="E19" s="27">
        <v>185138.04</v>
      </c>
      <c r="F19" s="27">
        <v>6127</v>
      </c>
      <c r="G19" s="27">
        <v>1574317.56</v>
      </c>
      <c r="H19" s="27">
        <v>249999.99</v>
      </c>
      <c r="I19" s="27">
        <v>481377</v>
      </c>
      <c r="J19" s="27">
        <v>851267.86</v>
      </c>
      <c r="K19" s="27">
        <v>43345.95</v>
      </c>
      <c r="L19" s="27">
        <v>2487965.87</v>
      </c>
      <c r="M19" s="27">
        <v>0</v>
      </c>
      <c r="N19" s="27">
        <v>0</v>
      </c>
      <c r="O19" s="27">
        <v>0</v>
      </c>
      <c r="P19" s="27">
        <f t="shared" si="3"/>
        <v>5879539.2699999996</v>
      </c>
    </row>
    <row r="20" spans="1:16" x14ac:dyDescent="0.2">
      <c r="A20" s="6" t="s">
        <v>29</v>
      </c>
      <c r="B20" s="27">
        <v>13000000</v>
      </c>
      <c r="C20" s="27">
        <v>12510500</v>
      </c>
      <c r="D20" s="27">
        <v>0</v>
      </c>
      <c r="E20" s="27">
        <v>73685</v>
      </c>
      <c r="F20" s="27">
        <v>212455</v>
      </c>
      <c r="G20" s="27">
        <v>2143492</v>
      </c>
      <c r="H20" s="27">
        <v>532266.97</v>
      </c>
      <c r="I20" s="27">
        <v>426865</v>
      </c>
      <c r="J20" s="27">
        <v>1932591.76</v>
      </c>
      <c r="K20" s="27">
        <v>652758.68999999994</v>
      </c>
      <c r="L20" s="27">
        <v>743385.97</v>
      </c>
      <c r="M20" s="27">
        <v>0</v>
      </c>
      <c r="N20" s="27">
        <v>0</v>
      </c>
      <c r="O20" s="27">
        <v>0</v>
      </c>
      <c r="P20" s="27">
        <f t="shared" si="3"/>
        <v>6717500.3899999997</v>
      </c>
    </row>
    <row r="21" spans="1:16" x14ac:dyDescent="0.2">
      <c r="A21" s="6" t="s">
        <v>30</v>
      </c>
      <c r="B21" s="27">
        <v>6150000</v>
      </c>
      <c r="C21" s="27">
        <v>7693935</v>
      </c>
      <c r="D21" s="27">
        <v>0</v>
      </c>
      <c r="E21" s="27">
        <v>0</v>
      </c>
      <c r="F21" s="27">
        <v>0</v>
      </c>
      <c r="G21" s="27">
        <v>458735.49</v>
      </c>
      <c r="H21" s="27">
        <v>0</v>
      </c>
      <c r="I21" s="27">
        <v>679146.35</v>
      </c>
      <c r="J21" s="27">
        <v>473476.79</v>
      </c>
      <c r="K21" s="27">
        <v>95971.86</v>
      </c>
      <c r="L21" s="27">
        <v>3970021.96</v>
      </c>
      <c r="M21" s="27">
        <v>0</v>
      </c>
      <c r="N21" s="27">
        <v>0</v>
      </c>
      <c r="O21" s="27">
        <v>0</v>
      </c>
      <c r="P21" s="27">
        <f t="shared" si="3"/>
        <v>5677352.4500000002</v>
      </c>
    </row>
    <row r="22" spans="1:16" x14ac:dyDescent="0.2">
      <c r="A22" s="6" t="s">
        <v>31</v>
      </c>
      <c r="B22" s="27">
        <v>12310000</v>
      </c>
      <c r="C22" s="27">
        <v>34389177</v>
      </c>
      <c r="D22" s="27">
        <v>0</v>
      </c>
      <c r="E22" s="27">
        <v>425972.33</v>
      </c>
      <c r="F22" s="27">
        <v>0</v>
      </c>
      <c r="G22" s="27">
        <v>677431.40999999992</v>
      </c>
      <c r="H22" s="27">
        <v>814958.73</v>
      </c>
      <c r="I22" s="27">
        <v>1470205.9</v>
      </c>
      <c r="J22" s="27">
        <v>2596937.06</v>
      </c>
      <c r="K22" s="27">
        <v>373327.38999999996</v>
      </c>
      <c r="L22" s="27">
        <v>127991.8</v>
      </c>
      <c r="M22" s="27">
        <v>0</v>
      </c>
      <c r="N22" s="27">
        <v>0</v>
      </c>
      <c r="O22" s="27">
        <v>0</v>
      </c>
      <c r="P22" s="27">
        <f t="shared" si="3"/>
        <v>6486824.6199999992</v>
      </c>
    </row>
    <row r="23" spans="1:16" x14ac:dyDescent="0.2">
      <c r="A23" s="6" t="s">
        <v>32</v>
      </c>
      <c r="B23" s="27">
        <v>20305727</v>
      </c>
      <c r="C23" s="27">
        <v>16058362.960000001</v>
      </c>
      <c r="D23" s="27">
        <v>911119.38</v>
      </c>
      <c r="E23" s="27">
        <v>137767.51999999999</v>
      </c>
      <c r="F23" s="27">
        <v>1848146.03</v>
      </c>
      <c r="G23" s="27">
        <v>930725.47</v>
      </c>
      <c r="H23" s="27">
        <v>900168.03</v>
      </c>
      <c r="I23" s="27">
        <v>983506.05</v>
      </c>
      <c r="J23" s="27">
        <v>1395631.05</v>
      </c>
      <c r="K23" s="27">
        <v>3072363.57</v>
      </c>
      <c r="L23" s="27">
        <v>1003525.4600000001</v>
      </c>
      <c r="M23" s="27">
        <v>0</v>
      </c>
      <c r="N23" s="27">
        <v>0</v>
      </c>
      <c r="O23" s="27">
        <v>0</v>
      </c>
      <c r="P23" s="27">
        <f t="shared" si="3"/>
        <v>11182952.560000001</v>
      </c>
    </row>
    <row r="24" spans="1:16" ht="16.149999999999999" customHeight="1" x14ac:dyDescent="0.2">
      <c r="A24" s="8" t="s">
        <v>33</v>
      </c>
      <c r="B24" s="27">
        <v>56320000</v>
      </c>
      <c r="C24" s="27">
        <v>14098736</v>
      </c>
      <c r="D24" s="27">
        <v>0</v>
      </c>
      <c r="E24" s="27">
        <v>247825.35</v>
      </c>
      <c r="F24" s="27">
        <v>393636.31000000006</v>
      </c>
      <c r="G24" s="27">
        <v>23836</v>
      </c>
      <c r="H24" s="27">
        <v>133324.69</v>
      </c>
      <c r="I24" s="27">
        <v>1340854.1499999999</v>
      </c>
      <c r="J24" s="27">
        <v>435425.82</v>
      </c>
      <c r="K24" s="27">
        <v>566237.04</v>
      </c>
      <c r="L24" s="27">
        <v>243072.44999999998</v>
      </c>
      <c r="M24" s="27">
        <v>0</v>
      </c>
      <c r="N24" s="27">
        <v>0</v>
      </c>
      <c r="O24" s="27">
        <v>0</v>
      </c>
      <c r="P24" s="27">
        <f t="shared" si="3"/>
        <v>3384211.81</v>
      </c>
    </row>
    <row r="25" spans="1:16" x14ac:dyDescent="0.2">
      <c r="A25" s="8" t="s">
        <v>34</v>
      </c>
      <c r="B25" s="27">
        <v>114226709</v>
      </c>
      <c r="C25" s="27">
        <v>194023898</v>
      </c>
      <c r="D25" s="27">
        <v>0</v>
      </c>
      <c r="E25" s="27">
        <v>287913.68</v>
      </c>
      <c r="F25" s="27">
        <v>336435</v>
      </c>
      <c r="G25" s="27">
        <v>200994.4</v>
      </c>
      <c r="H25" s="27">
        <v>1473829.8900000001</v>
      </c>
      <c r="I25" s="27">
        <v>9160749.1099999994</v>
      </c>
      <c r="J25" s="27">
        <v>1385932.85</v>
      </c>
      <c r="K25" s="27">
        <v>13771571.92</v>
      </c>
      <c r="L25" s="27">
        <v>19785817.309999999</v>
      </c>
      <c r="M25" s="27">
        <v>0</v>
      </c>
      <c r="N25" s="27">
        <v>0</v>
      </c>
      <c r="O25" s="27">
        <v>0</v>
      </c>
      <c r="P25" s="27">
        <f t="shared" si="3"/>
        <v>46403244.159999996</v>
      </c>
    </row>
    <row r="26" spans="1:16" x14ac:dyDescent="0.2">
      <c r="A26" s="8" t="s">
        <v>35</v>
      </c>
      <c r="B26" s="27">
        <v>64800000</v>
      </c>
      <c r="C26" s="27">
        <v>47003438</v>
      </c>
      <c r="D26" s="27">
        <v>1718988.6</v>
      </c>
      <c r="E26" s="27">
        <v>2146781.0799999996</v>
      </c>
      <c r="F26" s="27">
        <v>1907316.6</v>
      </c>
      <c r="G26" s="27">
        <v>3496623.2</v>
      </c>
      <c r="H26" s="27">
        <v>481735</v>
      </c>
      <c r="I26" s="27">
        <v>4123392</v>
      </c>
      <c r="J26" s="27">
        <v>4664882.46</v>
      </c>
      <c r="K26" s="27">
        <v>951958.44000000006</v>
      </c>
      <c r="L26" s="27">
        <v>6879093.1999999993</v>
      </c>
      <c r="M26" s="27">
        <v>0</v>
      </c>
      <c r="N26" s="27">
        <v>0</v>
      </c>
      <c r="O26" s="27">
        <v>0</v>
      </c>
      <c r="P26" s="27">
        <f t="shared" si="3"/>
        <v>26370770.580000002</v>
      </c>
    </row>
    <row r="27" spans="1:16" x14ac:dyDescent="0.2">
      <c r="A27" s="5" t="s">
        <v>36</v>
      </c>
      <c r="B27" s="25">
        <f t="shared" ref="B27:C27" si="7">B36+B34+B33+B32+B31+B30+B29+B28+B35</f>
        <v>51537600</v>
      </c>
      <c r="C27" s="25">
        <f t="shared" si="7"/>
        <v>53185520</v>
      </c>
      <c r="D27" s="25">
        <f t="shared" ref="D27:N27" si="8">D36+D34+D33+D32+D31+D30+D29+D28+D35</f>
        <v>949000</v>
      </c>
      <c r="E27" s="25">
        <f t="shared" si="8"/>
        <v>976679.1</v>
      </c>
      <c r="F27" s="25">
        <f t="shared" si="8"/>
        <v>1197717.26</v>
      </c>
      <c r="G27" s="25">
        <f t="shared" si="8"/>
        <v>1303619.3700000001</v>
      </c>
      <c r="H27" s="25">
        <f t="shared" si="8"/>
        <v>2075804.86</v>
      </c>
      <c r="I27" s="25">
        <f t="shared" si="8"/>
        <v>2924949.8699999996</v>
      </c>
      <c r="J27" s="25">
        <f t="shared" si="8"/>
        <v>3231317.15</v>
      </c>
      <c r="K27" s="25">
        <f t="shared" si="8"/>
        <v>1899448</v>
      </c>
      <c r="L27" s="25">
        <f t="shared" si="8"/>
        <v>4964111.71</v>
      </c>
      <c r="M27" s="25">
        <f t="shared" si="8"/>
        <v>0</v>
      </c>
      <c r="N27" s="25">
        <f t="shared" si="8"/>
        <v>0</v>
      </c>
      <c r="O27" s="25">
        <f t="shared" ref="O27:P27" si="9">O36+O34+O33+O32+O31+O30+O29+O28+O35</f>
        <v>0</v>
      </c>
      <c r="P27" s="25">
        <f t="shared" si="9"/>
        <v>19522647.320000004</v>
      </c>
    </row>
    <row r="28" spans="1:16" ht="10.9" customHeight="1" x14ac:dyDescent="0.2">
      <c r="A28" s="28" t="s">
        <v>37</v>
      </c>
      <c r="B28" s="27">
        <v>2010000</v>
      </c>
      <c r="C28" s="27">
        <v>3385748</v>
      </c>
      <c r="D28" s="27">
        <v>0</v>
      </c>
      <c r="E28" s="27">
        <v>71079.100000000006</v>
      </c>
      <c r="F28" s="27">
        <v>30975</v>
      </c>
      <c r="G28" s="27">
        <v>418919.02</v>
      </c>
      <c r="H28" s="27">
        <v>74528.800000000003</v>
      </c>
      <c r="I28" s="27">
        <v>140420</v>
      </c>
      <c r="J28" s="27">
        <v>384406.32</v>
      </c>
      <c r="K28" s="27">
        <v>0</v>
      </c>
      <c r="L28" s="27">
        <v>218781.28</v>
      </c>
      <c r="M28" s="27">
        <v>0</v>
      </c>
      <c r="N28" s="27">
        <v>0</v>
      </c>
      <c r="O28" s="27">
        <v>0</v>
      </c>
      <c r="P28" s="27">
        <f t="shared" si="3"/>
        <v>1339109.52</v>
      </c>
    </row>
    <row r="29" spans="1:16" ht="10.9" customHeight="1" x14ac:dyDescent="0.2">
      <c r="A29" s="26" t="s">
        <v>38</v>
      </c>
      <c r="B29" s="27">
        <v>1400000</v>
      </c>
      <c r="C29" s="27">
        <v>1586075</v>
      </c>
      <c r="D29" s="27">
        <v>0</v>
      </c>
      <c r="E29" s="27">
        <v>0</v>
      </c>
      <c r="F29" s="27">
        <v>0</v>
      </c>
      <c r="G29" s="27">
        <v>248083.20000000001</v>
      </c>
      <c r="H29" s="27">
        <v>0</v>
      </c>
      <c r="I29" s="27">
        <v>248390</v>
      </c>
      <c r="J29" s="27">
        <v>1321.6</v>
      </c>
      <c r="K29" s="27">
        <v>0</v>
      </c>
      <c r="L29" s="27">
        <v>405389</v>
      </c>
      <c r="M29" s="27">
        <v>0</v>
      </c>
      <c r="N29" s="27">
        <v>0</v>
      </c>
      <c r="O29" s="27">
        <v>0</v>
      </c>
      <c r="P29" s="27">
        <f t="shared" si="3"/>
        <v>903183.8</v>
      </c>
    </row>
    <row r="30" spans="1:16" ht="10.9" customHeight="1" x14ac:dyDescent="0.2">
      <c r="A30" s="28" t="s">
        <v>39</v>
      </c>
      <c r="B30" s="27">
        <v>3620000</v>
      </c>
      <c r="C30" s="27">
        <v>1771318</v>
      </c>
      <c r="D30" s="27">
        <v>0</v>
      </c>
      <c r="E30" s="27">
        <v>0</v>
      </c>
      <c r="F30" s="27">
        <v>0</v>
      </c>
      <c r="G30" s="27">
        <v>0</v>
      </c>
      <c r="H30" s="27">
        <v>227541.4</v>
      </c>
      <c r="I30" s="27">
        <v>98976.04</v>
      </c>
      <c r="J30" s="27">
        <v>0</v>
      </c>
      <c r="K30" s="27">
        <v>6900</v>
      </c>
      <c r="L30" s="27">
        <v>28025</v>
      </c>
      <c r="M30" s="27">
        <v>0</v>
      </c>
      <c r="N30" s="27">
        <v>0</v>
      </c>
      <c r="O30" s="27">
        <v>0</v>
      </c>
      <c r="P30" s="27">
        <f t="shared" si="3"/>
        <v>361442.44</v>
      </c>
    </row>
    <row r="31" spans="1:16" ht="10.9" customHeight="1" x14ac:dyDescent="0.2">
      <c r="A31" s="26" t="s">
        <v>40</v>
      </c>
      <c r="B31" s="27">
        <v>100000</v>
      </c>
      <c r="C31" s="27">
        <v>234000</v>
      </c>
      <c r="D31" s="27">
        <v>0</v>
      </c>
      <c r="E31" s="27">
        <v>0</v>
      </c>
      <c r="F31" s="27">
        <v>0</v>
      </c>
      <c r="G31" s="27">
        <v>33754.400000000001</v>
      </c>
      <c r="H31" s="27">
        <v>0</v>
      </c>
      <c r="I31" s="27">
        <v>0</v>
      </c>
      <c r="J31" s="27">
        <v>0</v>
      </c>
      <c r="K31" s="27">
        <v>129960</v>
      </c>
      <c r="L31" s="27">
        <v>0</v>
      </c>
      <c r="M31" s="27">
        <v>0</v>
      </c>
      <c r="N31" s="27">
        <v>0</v>
      </c>
      <c r="O31" s="27">
        <v>0</v>
      </c>
      <c r="P31" s="27">
        <f t="shared" si="3"/>
        <v>163714.4</v>
      </c>
    </row>
    <row r="32" spans="1:16" ht="10.9" customHeight="1" x14ac:dyDescent="0.2">
      <c r="A32" s="28" t="s">
        <v>41</v>
      </c>
      <c r="B32" s="27">
        <v>950000</v>
      </c>
      <c r="C32" s="27">
        <v>777642</v>
      </c>
      <c r="D32" s="27">
        <v>0</v>
      </c>
      <c r="E32" s="27">
        <v>0</v>
      </c>
      <c r="F32" s="27">
        <v>0</v>
      </c>
      <c r="G32" s="27">
        <v>0</v>
      </c>
      <c r="H32" s="27">
        <v>0</v>
      </c>
      <c r="I32" s="27">
        <v>3044.4</v>
      </c>
      <c r="J32" s="27">
        <v>1646.1</v>
      </c>
      <c r="K32" s="27"/>
      <c r="L32" s="27">
        <v>85136.43</v>
      </c>
      <c r="M32" s="27">
        <v>0</v>
      </c>
      <c r="N32" s="27">
        <v>0</v>
      </c>
      <c r="O32" s="27">
        <v>0</v>
      </c>
      <c r="P32" s="27">
        <f t="shared" si="3"/>
        <v>89826.93</v>
      </c>
    </row>
    <row r="33" spans="1:16" ht="10.9" customHeight="1" x14ac:dyDescent="0.2">
      <c r="A33" s="28" t="s">
        <v>42</v>
      </c>
      <c r="B33" s="27">
        <v>860000</v>
      </c>
      <c r="C33" s="27">
        <v>889637</v>
      </c>
      <c r="D33" s="27">
        <v>0</v>
      </c>
      <c r="E33" s="27">
        <v>0</v>
      </c>
      <c r="F33" s="27">
        <v>0</v>
      </c>
      <c r="G33" s="27">
        <v>0</v>
      </c>
      <c r="H33" s="27">
        <v>7461.51</v>
      </c>
      <c r="I33" s="27">
        <v>62245</v>
      </c>
      <c r="J33" s="27">
        <v>93985.819999999992</v>
      </c>
      <c r="K33" s="27">
        <v>0</v>
      </c>
      <c r="L33" s="27">
        <v>162136.55000000002</v>
      </c>
      <c r="M33" s="27">
        <v>0</v>
      </c>
      <c r="N33" s="27">
        <v>0</v>
      </c>
      <c r="O33" s="27">
        <v>0</v>
      </c>
      <c r="P33" s="27">
        <f t="shared" si="3"/>
        <v>325828.88</v>
      </c>
    </row>
    <row r="34" spans="1:16" ht="10.9" customHeight="1" x14ac:dyDescent="0.2">
      <c r="A34" s="28" t="s">
        <v>43</v>
      </c>
      <c r="B34" s="27">
        <v>29487600</v>
      </c>
      <c r="C34" s="27">
        <v>27144228</v>
      </c>
      <c r="D34" s="27">
        <v>949000</v>
      </c>
      <c r="E34" s="27">
        <v>905600</v>
      </c>
      <c r="F34" s="27">
        <v>970504.7</v>
      </c>
      <c r="G34" s="27">
        <v>552000.37</v>
      </c>
      <c r="H34" s="27">
        <v>1468853.54</v>
      </c>
      <c r="I34" s="27">
        <v>1365248.94</v>
      </c>
      <c r="J34" s="27">
        <v>1354694.24</v>
      </c>
      <c r="K34" s="27">
        <v>1420500</v>
      </c>
      <c r="L34" s="27">
        <v>2078551.68</v>
      </c>
      <c r="M34" s="27">
        <v>0</v>
      </c>
      <c r="N34" s="27">
        <v>0</v>
      </c>
      <c r="O34" s="27">
        <v>0</v>
      </c>
      <c r="P34" s="27">
        <f t="shared" si="3"/>
        <v>11064953.470000001</v>
      </c>
    </row>
    <row r="35" spans="1:16" ht="10.9" customHeight="1" x14ac:dyDescent="0.2">
      <c r="A35" s="28" t="s">
        <v>44</v>
      </c>
      <c r="B35" s="27">
        <v>0</v>
      </c>
      <c r="C35" s="27">
        <v>0</v>
      </c>
      <c r="D35" s="27">
        <v>0</v>
      </c>
      <c r="E35" s="27">
        <v>0</v>
      </c>
      <c r="F35" s="27">
        <v>0</v>
      </c>
      <c r="G35" s="27">
        <v>0</v>
      </c>
      <c r="H35" s="27">
        <v>0</v>
      </c>
      <c r="I35" s="27">
        <v>0</v>
      </c>
      <c r="J35" s="27">
        <v>0</v>
      </c>
      <c r="K35" s="27">
        <v>0</v>
      </c>
      <c r="L35" s="27">
        <v>0</v>
      </c>
      <c r="M35" s="27">
        <v>0</v>
      </c>
      <c r="N35" s="27">
        <v>0</v>
      </c>
      <c r="O35" s="27">
        <v>0</v>
      </c>
      <c r="P35" s="27">
        <f t="shared" si="3"/>
        <v>0</v>
      </c>
    </row>
    <row r="36" spans="1:16" ht="10.9" customHeight="1" x14ac:dyDescent="0.2">
      <c r="A36" s="26" t="s">
        <v>45</v>
      </c>
      <c r="B36" s="27">
        <v>13110000</v>
      </c>
      <c r="C36" s="27">
        <v>17396872</v>
      </c>
      <c r="D36" s="27">
        <v>0</v>
      </c>
      <c r="E36" s="27">
        <v>0</v>
      </c>
      <c r="F36" s="27">
        <v>196237.56</v>
      </c>
      <c r="G36" s="27">
        <v>50862.38</v>
      </c>
      <c r="H36" s="27">
        <v>297419.61000000004</v>
      </c>
      <c r="I36" s="27">
        <v>1006625.4899999999</v>
      </c>
      <c r="J36" s="27">
        <v>1395263.07</v>
      </c>
      <c r="K36" s="27">
        <v>342088</v>
      </c>
      <c r="L36" s="27">
        <v>1986091.77</v>
      </c>
      <c r="M36" s="27">
        <v>0</v>
      </c>
      <c r="N36" s="27">
        <v>0</v>
      </c>
      <c r="O36" s="27">
        <v>0</v>
      </c>
      <c r="P36" s="27">
        <f t="shared" si="3"/>
        <v>5274587.8800000008</v>
      </c>
    </row>
    <row r="37" spans="1:16" ht="9.6" customHeight="1" x14ac:dyDescent="0.2">
      <c r="A37" s="24" t="s">
        <v>46</v>
      </c>
      <c r="B37" s="25">
        <f t="shared" ref="B37:C37" si="10">B38+B39+B41+B43+B44+B45+B40+B42</f>
        <v>1171210324</v>
      </c>
      <c r="C37" s="25">
        <f t="shared" si="10"/>
        <v>1219708620</v>
      </c>
      <c r="D37" s="25">
        <f t="shared" ref="D37:N37" si="11">D38+D39+D41+D43+D44+D45+D40+D42</f>
        <v>60357670.049999997</v>
      </c>
      <c r="E37" s="25">
        <f t="shared" si="11"/>
        <v>72154030.430000007</v>
      </c>
      <c r="F37" s="25">
        <f t="shared" si="11"/>
        <v>151363786.56</v>
      </c>
      <c r="G37" s="25">
        <f t="shared" si="11"/>
        <v>90182251.200000003</v>
      </c>
      <c r="H37" s="25">
        <f t="shared" si="11"/>
        <v>84744944.049999997</v>
      </c>
      <c r="I37" s="25">
        <f t="shared" si="11"/>
        <v>85743322.709999993</v>
      </c>
      <c r="J37" s="25">
        <f t="shared" si="11"/>
        <v>103198527.38</v>
      </c>
      <c r="K37" s="25">
        <f t="shared" si="11"/>
        <v>81703496.359999999</v>
      </c>
      <c r="L37" s="25">
        <f t="shared" si="11"/>
        <v>108608561.7</v>
      </c>
      <c r="M37" s="25">
        <f t="shared" si="11"/>
        <v>0</v>
      </c>
      <c r="N37" s="25">
        <f t="shared" si="11"/>
        <v>0</v>
      </c>
      <c r="O37" s="25">
        <f t="shared" ref="O37:P37" si="12">O38+O39+O41+O43+O44+O45+O40+O42</f>
        <v>0</v>
      </c>
      <c r="P37" s="25">
        <f t="shared" si="12"/>
        <v>838056590.44000006</v>
      </c>
    </row>
    <row r="38" spans="1:16" x14ac:dyDescent="0.2">
      <c r="A38" s="28" t="s">
        <v>47</v>
      </c>
      <c r="B38" s="27">
        <v>184456250</v>
      </c>
      <c r="C38" s="27">
        <v>220954546</v>
      </c>
      <c r="D38" s="27">
        <v>0</v>
      </c>
      <c r="E38" s="27">
        <v>0</v>
      </c>
      <c r="F38" s="27">
        <v>34387339.5</v>
      </c>
      <c r="G38" s="27">
        <v>10856754.82</v>
      </c>
      <c r="H38" s="27">
        <v>5419447.6699999999</v>
      </c>
      <c r="I38" s="27">
        <v>6417826.3300000001</v>
      </c>
      <c r="J38" s="27">
        <v>23873031</v>
      </c>
      <c r="K38" s="27">
        <v>2399999.98</v>
      </c>
      <c r="L38" s="27">
        <v>29261065.32</v>
      </c>
      <c r="M38" s="27">
        <v>0</v>
      </c>
      <c r="N38" s="27">
        <v>0</v>
      </c>
      <c r="O38" s="27">
        <v>0</v>
      </c>
      <c r="P38" s="27">
        <f t="shared" ref="P38:P74" si="13">D38+E38+F38+G38+H38+I38+J38+K38+L38+M38+N38+O38</f>
        <v>112615464.62</v>
      </c>
    </row>
    <row r="39" spans="1:16" ht="16.5" x14ac:dyDescent="0.2">
      <c r="A39" s="28" t="s">
        <v>48</v>
      </c>
      <c r="B39" s="27">
        <v>570856474</v>
      </c>
      <c r="C39" s="27">
        <v>582856474</v>
      </c>
      <c r="D39" s="27">
        <v>47085409.549999997</v>
      </c>
      <c r="E39" s="27">
        <v>47085405.539999999</v>
      </c>
      <c r="F39" s="27">
        <v>47085405.539999999</v>
      </c>
      <c r="G39" s="27">
        <v>47085405.539999999</v>
      </c>
      <c r="H39" s="27">
        <v>47085405.539999999</v>
      </c>
      <c r="I39" s="27">
        <v>47085405.539999999</v>
      </c>
      <c r="J39" s="27">
        <v>47085405.539999999</v>
      </c>
      <c r="K39" s="27">
        <v>47085405.539999999</v>
      </c>
      <c r="L39" s="27">
        <v>47085405.539999999</v>
      </c>
      <c r="M39" s="27">
        <v>0</v>
      </c>
      <c r="N39" s="27">
        <v>0</v>
      </c>
      <c r="O39" s="27">
        <v>0</v>
      </c>
      <c r="P39" s="27">
        <f t="shared" si="13"/>
        <v>423768653.87000006</v>
      </c>
    </row>
    <row r="40" spans="1:16" ht="16.5" x14ac:dyDescent="0.2">
      <c r="A40" s="28" t="s">
        <v>49</v>
      </c>
      <c r="B40" s="27">
        <v>0</v>
      </c>
      <c r="C40" s="27">
        <v>0</v>
      </c>
      <c r="D40" s="27">
        <v>0</v>
      </c>
      <c r="E40" s="27">
        <v>0</v>
      </c>
      <c r="F40" s="27">
        <v>0</v>
      </c>
      <c r="G40" s="27">
        <v>0</v>
      </c>
      <c r="H40" s="27">
        <v>0</v>
      </c>
      <c r="I40" s="27">
        <v>0</v>
      </c>
      <c r="J40" s="27">
        <v>0</v>
      </c>
      <c r="K40" s="27">
        <v>0</v>
      </c>
      <c r="L40" s="27">
        <v>0</v>
      </c>
      <c r="M40" s="27">
        <v>0</v>
      </c>
      <c r="N40" s="27">
        <v>0</v>
      </c>
      <c r="O40" s="27">
        <v>0</v>
      </c>
      <c r="P40" s="27">
        <f t="shared" si="13"/>
        <v>0</v>
      </c>
    </row>
    <row r="41" spans="1:16" ht="16.5" x14ac:dyDescent="0.2">
      <c r="A41" s="28" t="s">
        <v>50</v>
      </c>
      <c r="B41" s="27">
        <v>169657636</v>
      </c>
      <c r="C41" s="27">
        <v>169657636</v>
      </c>
      <c r="D41" s="27">
        <v>13272260.5</v>
      </c>
      <c r="E41" s="27">
        <v>13272260.5</v>
      </c>
      <c r="F41" s="27">
        <v>13272260.5</v>
      </c>
      <c r="G41" s="27">
        <v>13272260.5</v>
      </c>
      <c r="H41" s="27">
        <v>13272260.5</v>
      </c>
      <c r="I41" s="27">
        <v>13272260.5</v>
      </c>
      <c r="J41" s="27">
        <v>13272260.5</v>
      </c>
      <c r="K41" s="27">
        <v>13272260.5</v>
      </c>
      <c r="L41" s="27">
        <v>13272260.5</v>
      </c>
      <c r="M41" s="27">
        <v>0</v>
      </c>
      <c r="N41" s="27">
        <v>0</v>
      </c>
      <c r="O41" s="27">
        <v>0</v>
      </c>
      <c r="P41" s="27">
        <f t="shared" si="13"/>
        <v>119450344.5</v>
      </c>
    </row>
    <row r="42" spans="1:16" ht="16.5" x14ac:dyDescent="0.2">
      <c r="A42" s="28" t="s">
        <v>51</v>
      </c>
      <c r="B42" s="27">
        <v>0</v>
      </c>
      <c r="C42" s="27">
        <v>0</v>
      </c>
      <c r="D42" s="27">
        <v>0</v>
      </c>
      <c r="E42" s="27">
        <v>0</v>
      </c>
      <c r="F42" s="27">
        <v>0</v>
      </c>
      <c r="G42" s="27">
        <v>0</v>
      </c>
      <c r="H42" s="27">
        <v>0</v>
      </c>
      <c r="I42" s="27">
        <v>0</v>
      </c>
      <c r="J42" s="27">
        <v>0</v>
      </c>
      <c r="K42" s="27">
        <v>0</v>
      </c>
      <c r="L42" s="27">
        <v>0</v>
      </c>
      <c r="M42" s="27">
        <v>0</v>
      </c>
      <c r="N42" s="27">
        <v>0</v>
      </c>
      <c r="O42" s="27">
        <v>0</v>
      </c>
      <c r="P42" s="27">
        <f t="shared" si="13"/>
        <v>0</v>
      </c>
    </row>
    <row r="43" spans="1:16" x14ac:dyDescent="0.2">
      <c r="A43" s="6" t="s">
        <v>52</v>
      </c>
      <c r="B43" s="27">
        <v>0</v>
      </c>
      <c r="C43" s="27">
        <v>0</v>
      </c>
      <c r="D43" s="27">
        <v>0</v>
      </c>
      <c r="E43" s="27">
        <v>0</v>
      </c>
      <c r="F43" s="27">
        <v>0</v>
      </c>
      <c r="G43" s="27">
        <v>0</v>
      </c>
      <c r="H43" s="27">
        <v>0</v>
      </c>
      <c r="I43" s="27">
        <v>0</v>
      </c>
      <c r="J43" s="27">
        <v>0</v>
      </c>
      <c r="K43" s="27">
        <v>0</v>
      </c>
      <c r="L43" s="27">
        <v>0</v>
      </c>
      <c r="M43" s="27">
        <v>0</v>
      </c>
      <c r="N43" s="27">
        <v>0</v>
      </c>
      <c r="O43" s="27">
        <v>0</v>
      </c>
      <c r="P43" s="27">
        <f t="shared" si="13"/>
        <v>0</v>
      </c>
    </row>
    <row r="44" spans="1:16" x14ac:dyDescent="0.2">
      <c r="A44" s="8" t="s">
        <v>53</v>
      </c>
      <c r="B44" s="27">
        <v>11556832</v>
      </c>
      <c r="C44" s="27">
        <v>11556832</v>
      </c>
      <c r="D44" s="27">
        <v>0</v>
      </c>
      <c r="E44" s="27">
        <v>11511654.390000001</v>
      </c>
      <c r="F44" s="27">
        <v>0</v>
      </c>
      <c r="G44" s="27">
        <v>0</v>
      </c>
      <c r="H44" s="27">
        <v>0</v>
      </c>
      <c r="I44" s="27">
        <v>0</v>
      </c>
      <c r="J44" s="27">
        <v>0</v>
      </c>
      <c r="K44" s="27">
        <v>0</v>
      </c>
      <c r="L44" s="27">
        <v>0</v>
      </c>
      <c r="M44" s="27">
        <v>0</v>
      </c>
      <c r="N44" s="27">
        <v>0</v>
      </c>
      <c r="O44" s="27">
        <v>0</v>
      </c>
      <c r="P44" s="27">
        <f t="shared" si="13"/>
        <v>11511654.390000001</v>
      </c>
    </row>
    <row r="45" spans="1:16" ht="16.5" x14ac:dyDescent="0.2">
      <c r="A45" s="8" t="s">
        <v>54</v>
      </c>
      <c r="B45" s="27">
        <v>234683132</v>
      </c>
      <c r="C45" s="27">
        <v>234683132</v>
      </c>
      <c r="D45" s="27">
        <v>0</v>
      </c>
      <c r="E45" s="27">
        <v>284710</v>
      </c>
      <c r="F45" s="27">
        <v>56618781.019999996</v>
      </c>
      <c r="G45" s="27">
        <v>18967830.34</v>
      </c>
      <c r="H45" s="27">
        <v>18967830.34</v>
      </c>
      <c r="I45" s="27">
        <v>18967830.34</v>
      </c>
      <c r="J45" s="27">
        <v>18967830.34</v>
      </c>
      <c r="K45" s="27">
        <v>18945830.34</v>
      </c>
      <c r="L45" s="27">
        <v>18989830.34</v>
      </c>
      <c r="M45" s="27">
        <v>0</v>
      </c>
      <c r="N45" s="27">
        <v>0</v>
      </c>
      <c r="O45" s="27">
        <v>0</v>
      </c>
      <c r="P45" s="27">
        <f t="shared" si="13"/>
        <v>170710473.06</v>
      </c>
    </row>
    <row r="46" spans="1:16" s="11" customFormat="1" ht="15" x14ac:dyDescent="0.2">
      <c r="A46" s="5" t="s">
        <v>55</v>
      </c>
      <c r="B46" s="25">
        <f t="shared" ref="B46:C46" si="14">SUM(B47:B52)</f>
        <v>22098250</v>
      </c>
      <c r="C46" s="25">
        <f t="shared" si="14"/>
        <v>22098250</v>
      </c>
      <c r="D46" s="25">
        <f t="shared" ref="D46:N46" si="15">SUM(D47:D52)</f>
        <v>1666666.67</v>
      </c>
      <c r="E46" s="25">
        <f t="shared" si="15"/>
        <v>1666666.67</v>
      </c>
      <c r="F46" s="25">
        <f t="shared" si="15"/>
        <v>1666666.67</v>
      </c>
      <c r="G46" s="25">
        <f t="shared" si="15"/>
        <v>1666666.67</v>
      </c>
      <c r="H46" s="25">
        <f t="shared" si="15"/>
        <v>1666666.67</v>
      </c>
      <c r="I46" s="25">
        <f t="shared" si="15"/>
        <v>1666666.67</v>
      </c>
      <c r="J46" s="25">
        <f t="shared" si="15"/>
        <v>1666666.67</v>
      </c>
      <c r="K46" s="25">
        <f t="shared" si="15"/>
        <v>1666666.67</v>
      </c>
      <c r="L46" s="25">
        <f t="shared" si="15"/>
        <v>1666666.67</v>
      </c>
      <c r="M46" s="25">
        <f t="shared" si="15"/>
        <v>0</v>
      </c>
      <c r="N46" s="25">
        <f t="shared" si="15"/>
        <v>0</v>
      </c>
      <c r="O46" s="25">
        <f t="shared" ref="O46:P46" si="16">SUM(O47:O52)</f>
        <v>0</v>
      </c>
      <c r="P46" s="25">
        <f t="shared" si="16"/>
        <v>15000000.029999999</v>
      </c>
    </row>
    <row r="47" spans="1:16" x14ac:dyDescent="0.2">
      <c r="A47" s="8" t="s">
        <v>56</v>
      </c>
      <c r="B47" s="27">
        <v>0</v>
      </c>
      <c r="C47" s="27">
        <v>0</v>
      </c>
      <c r="D47" s="27">
        <v>0</v>
      </c>
      <c r="E47" s="27">
        <v>0</v>
      </c>
      <c r="F47" s="27">
        <v>0</v>
      </c>
      <c r="G47" s="27">
        <v>0</v>
      </c>
      <c r="H47" s="27">
        <v>0</v>
      </c>
      <c r="I47" s="27">
        <v>0</v>
      </c>
      <c r="J47" s="27">
        <v>0</v>
      </c>
      <c r="K47" s="27">
        <v>0</v>
      </c>
      <c r="L47" s="27">
        <v>0</v>
      </c>
      <c r="M47" s="27">
        <v>0</v>
      </c>
      <c r="N47" s="27">
        <v>0</v>
      </c>
      <c r="O47" s="27">
        <v>0</v>
      </c>
      <c r="P47" s="27">
        <f t="shared" si="13"/>
        <v>0</v>
      </c>
    </row>
    <row r="48" spans="1:16" x14ac:dyDescent="0.2">
      <c r="A48" s="8" t="s">
        <v>57</v>
      </c>
      <c r="B48" s="27">
        <v>22098250</v>
      </c>
      <c r="C48" s="27">
        <v>22098250</v>
      </c>
      <c r="D48" s="27">
        <v>1666666.67</v>
      </c>
      <c r="E48" s="27">
        <v>1666666.67</v>
      </c>
      <c r="F48" s="27">
        <v>1666666.67</v>
      </c>
      <c r="G48" s="27">
        <v>1666666.67</v>
      </c>
      <c r="H48" s="27">
        <v>1666666.67</v>
      </c>
      <c r="I48" s="27">
        <v>1666666.67</v>
      </c>
      <c r="J48" s="27">
        <v>1666666.67</v>
      </c>
      <c r="K48" s="27">
        <v>1666666.67</v>
      </c>
      <c r="L48" s="27">
        <v>1666666.67</v>
      </c>
      <c r="M48" s="27">
        <v>0</v>
      </c>
      <c r="N48" s="27">
        <v>0</v>
      </c>
      <c r="O48" s="27">
        <v>0</v>
      </c>
      <c r="P48" s="27">
        <f t="shared" si="13"/>
        <v>15000000.029999999</v>
      </c>
    </row>
    <row r="49" spans="1:16" ht="16.5" x14ac:dyDescent="0.2">
      <c r="A49" s="8" t="s">
        <v>58</v>
      </c>
      <c r="B49" s="27">
        <v>0</v>
      </c>
      <c r="C49" s="27">
        <v>0</v>
      </c>
      <c r="D49" s="27">
        <v>0</v>
      </c>
      <c r="E49" s="27">
        <v>0</v>
      </c>
      <c r="F49" s="27">
        <v>0</v>
      </c>
      <c r="G49" s="27">
        <v>0</v>
      </c>
      <c r="H49" s="27">
        <v>0</v>
      </c>
      <c r="I49" s="27">
        <v>0</v>
      </c>
      <c r="J49" s="27">
        <v>0</v>
      </c>
      <c r="K49" s="27">
        <v>0</v>
      </c>
      <c r="L49" s="27">
        <v>0</v>
      </c>
      <c r="M49" s="27">
        <v>0</v>
      </c>
      <c r="N49" s="27">
        <v>0</v>
      </c>
      <c r="O49" s="27">
        <v>0</v>
      </c>
      <c r="P49" s="27">
        <f t="shared" si="13"/>
        <v>0</v>
      </c>
    </row>
    <row r="50" spans="1:16" ht="16.5" x14ac:dyDescent="0.2">
      <c r="A50" s="8" t="s">
        <v>59</v>
      </c>
      <c r="B50" s="27">
        <v>0</v>
      </c>
      <c r="C50" s="27">
        <v>0</v>
      </c>
      <c r="D50" s="27">
        <v>0</v>
      </c>
      <c r="E50" s="27">
        <v>0</v>
      </c>
      <c r="F50" s="27">
        <v>0</v>
      </c>
      <c r="G50" s="27">
        <v>0</v>
      </c>
      <c r="H50" s="27">
        <v>0</v>
      </c>
      <c r="I50" s="27">
        <v>0</v>
      </c>
      <c r="J50" s="27">
        <v>0</v>
      </c>
      <c r="K50" s="27">
        <v>0</v>
      </c>
      <c r="L50" s="27">
        <v>0</v>
      </c>
      <c r="M50" s="27">
        <v>0</v>
      </c>
      <c r="N50" s="27">
        <v>0</v>
      </c>
      <c r="O50" s="27">
        <v>0</v>
      </c>
      <c r="P50" s="27">
        <f t="shared" si="13"/>
        <v>0</v>
      </c>
    </row>
    <row r="51" spans="1:16" x14ac:dyDescent="0.2">
      <c r="A51" s="8" t="s">
        <v>60</v>
      </c>
      <c r="B51" s="27">
        <v>0</v>
      </c>
      <c r="C51" s="27">
        <v>0</v>
      </c>
      <c r="D51" s="27">
        <v>0</v>
      </c>
      <c r="E51" s="27">
        <v>0</v>
      </c>
      <c r="F51" s="27">
        <v>0</v>
      </c>
      <c r="G51" s="27">
        <v>0</v>
      </c>
      <c r="H51" s="27">
        <v>0</v>
      </c>
      <c r="I51" s="27">
        <v>0</v>
      </c>
      <c r="J51" s="27">
        <v>0</v>
      </c>
      <c r="K51" s="27">
        <v>0</v>
      </c>
      <c r="L51" s="27">
        <v>0</v>
      </c>
      <c r="M51" s="27">
        <v>0</v>
      </c>
      <c r="N51" s="27">
        <v>0</v>
      </c>
      <c r="O51" s="27">
        <v>0</v>
      </c>
      <c r="P51" s="27">
        <f t="shared" si="13"/>
        <v>0</v>
      </c>
    </row>
    <row r="52" spans="1:16" x14ac:dyDescent="0.2">
      <c r="A52" s="8" t="s">
        <v>61</v>
      </c>
      <c r="B52" s="27">
        <v>0</v>
      </c>
      <c r="C52" s="27">
        <v>0</v>
      </c>
      <c r="D52" s="27">
        <v>0</v>
      </c>
      <c r="E52" s="27">
        <v>0</v>
      </c>
      <c r="F52" s="27">
        <v>0</v>
      </c>
      <c r="G52" s="27">
        <v>0</v>
      </c>
      <c r="H52" s="27">
        <v>0</v>
      </c>
      <c r="I52" s="27">
        <v>0</v>
      </c>
      <c r="J52" s="27">
        <v>0</v>
      </c>
      <c r="K52" s="27">
        <v>0</v>
      </c>
      <c r="L52" s="27">
        <v>0</v>
      </c>
      <c r="M52" s="27">
        <v>0</v>
      </c>
      <c r="N52" s="27">
        <v>0</v>
      </c>
      <c r="O52" s="27">
        <v>0</v>
      </c>
      <c r="P52" s="27">
        <f t="shared" si="13"/>
        <v>0</v>
      </c>
    </row>
    <row r="53" spans="1:16" ht="16.149999999999999" customHeight="1" x14ac:dyDescent="0.2">
      <c r="A53" s="5" t="s">
        <v>62</v>
      </c>
      <c r="B53" s="25">
        <f t="shared" ref="B53:H53" si="17">B54+B55+B57+B58+B59+B61+B56+B62+B60</f>
        <v>26410000</v>
      </c>
      <c r="C53" s="25">
        <f>C54+C55+C57+C58+C59+C61+C56+C62+C60</f>
        <v>36733786</v>
      </c>
      <c r="D53" s="25">
        <f t="shared" si="17"/>
        <v>194849.2</v>
      </c>
      <c r="E53" s="25">
        <f t="shared" si="17"/>
        <v>0</v>
      </c>
      <c r="F53" s="25">
        <f t="shared" si="17"/>
        <v>0</v>
      </c>
      <c r="G53" s="25">
        <f t="shared" si="17"/>
        <v>0</v>
      </c>
      <c r="H53" s="25">
        <f t="shared" si="17"/>
        <v>0</v>
      </c>
      <c r="I53" s="25">
        <f t="shared" ref="I53:N53" si="18">I54+I55+I57+I58+I59+I61+I56+I62+I60</f>
        <v>1077494.4100000001</v>
      </c>
      <c r="J53" s="25">
        <f t="shared" si="18"/>
        <v>988620.65999999992</v>
      </c>
      <c r="K53" s="25">
        <f t="shared" si="18"/>
        <v>16758278</v>
      </c>
      <c r="L53" s="25">
        <f t="shared" si="18"/>
        <v>0</v>
      </c>
      <c r="M53" s="25">
        <f t="shared" si="18"/>
        <v>0</v>
      </c>
      <c r="N53" s="25">
        <f t="shared" si="18"/>
        <v>0</v>
      </c>
      <c r="O53" s="25">
        <f t="shared" ref="O53:P53" si="19">O54+O55+O57+O58+O59+O61+O56+O62+O60</f>
        <v>0</v>
      </c>
      <c r="P53" s="25">
        <f t="shared" si="19"/>
        <v>19019242.270000003</v>
      </c>
    </row>
    <row r="54" spans="1:16" ht="10.9" customHeight="1" x14ac:dyDescent="0.2">
      <c r="A54" s="6" t="s">
        <v>63</v>
      </c>
      <c r="B54" s="27">
        <v>8100000</v>
      </c>
      <c r="C54" s="27">
        <v>6281345</v>
      </c>
      <c r="D54" s="27">
        <v>0</v>
      </c>
      <c r="E54" s="27">
        <v>0</v>
      </c>
      <c r="F54" s="27">
        <v>0</v>
      </c>
      <c r="G54" s="27">
        <v>0</v>
      </c>
      <c r="H54" s="27">
        <v>0</v>
      </c>
      <c r="I54" s="27">
        <v>140249.96</v>
      </c>
      <c r="J54" s="27">
        <v>0</v>
      </c>
      <c r="K54" s="27">
        <v>11813</v>
      </c>
      <c r="L54" s="27">
        <v>0</v>
      </c>
      <c r="M54" s="27">
        <v>0</v>
      </c>
      <c r="N54" s="27">
        <v>0</v>
      </c>
      <c r="O54" s="27">
        <v>0</v>
      </c>
      <c r="P54" s="27">
        <f t="shared" ref="P54:P59" si="20">D54+E54+F54+G54+H54+I54+J54+K54+L54+M54+N54+O54</f>
        <v>152062.96</v>
      </c>
    </row>
    <row r="55" spans="1:16" ht="10.9" customHeight="1" x14ac:dyDescent="0.2">
      <c r="A55" s="8" t="s">
        <v>64</v>
      </c>
      <c r="B55" s="27">
        <v>1300000</v>
      </c>
      <c r="C55" s="27">
        <v>4947087</v>
      </c>
      <c r="D55" s="27">
        <v>0</v>
      </c>
      <c r="E55" s="27">
        <v>0</v>
      </c>
      <c r="F55" s="27">
        <v>0</v>
      </c>
      <c r="G55" s="27">
        <v>0</v>
      </c>
      <c r="H55" s="27">
        <v>0</v>
      </c>
      <c r="I55" s="27">
        <v>0</v>
      </c>
      <c r="J55" s="27">
        <v>661857.96</v>
      </c>
      <c r="K55" s="27">
        <v>0</v>
      </c>
      <c r="L55" s="27">
        <v>0</v>
      </c>
      <c r="M55" s="27">
        <v>0</v>
      </c>
      <c r="N55" s="27">
        <v>0</v>
      </c>
      <c r="O55" s="27">
        <v>0</v>
      </c>
      <c r="P55" s="27">
        <f t="shared" si="20"/>
        <v>661857.96</v>
      </c>
    </row>
    <row r="56" spans="1:16" ht="10.9" customHeight="1" x14ac:dyDescent="0.2">
      <c r="A56" s="8" t="s">
        <v>65</v>
      </c>
      <c r="B56" s="27">
        <v>50000</v>
      </c>
      <c r="C56" s="27">
        <v>50000</v>
      </c>
      <c r="D56" s="27">
        <v>0</v>
      </c>
      <c r="E56" s="27">
        <v>0</v>
      </c>
      <c r="F56" s="27">
        <v>0</v>
      </c>
      <c r="G56" s="27">
        <v>0</v>
      </c>
      <c r="H56" s="27">
        <v>0</v>
      </c>
      <c r="I56" s="27">
        <v>0</v>
      </c>
      <c r="J56" s="27">
        <v>0</v>
      </c>
      <c r="K56" s="27">
        <v>0</v>
      </c>
      <c r="L56" s="27">
        <v>0</v>
      </c>
      <c r="M56" s="27">
        <v>0</v>
      </c>
      <c r="N56" s="27">
        <v>0</v>
      </c>
      <c r="O56" s="27">
        <v>0</v>
      </c>
      <c r="P56" s="27">
        <f t="shared" si="20"/>
        <v>0</v>
      </c>
    </row>
    <row r="57" spans="1:16" ht="10.9" customHeight="1" x14ac:dyDescent="0.2">
      <c r="A57" s="8" t="s">
        <v>66</v>
      </c>
      <c r="B57" s="27">
        <v>10060000</v>
      </c>
      <c r="C57" s="27">
        <v>21296913</v>
      </c>
      <c r="D57" s="27">
        <v>0</v>
      </c>
      <c r="E57" s="27">
        <v>0</v>
      </c>
      <c r="F57" s="27">
        <v>0</v>
      </c>
      <c r="G57" s="27">
        <v>0</v>
      </c>
      <c r="H57" s="27">
        <v>0</v>
      </c>
      <c r="I57" s="27">
        <v>587579.58000000007</v>
      </c>
      <c r="J57" s="27">
        <v>191151.2</v>
      </c>
      <c r="K57" s="27">
        <v>16517700</v>
      </c>
      <c r="L57" s="27">
        <v>0</v>
      </c>
      <c r="M57" s="27">
        <v>0</v>
      </c>
      <c r="N57" s="27">
        <v>0</v>
      </c>
      <c r="O57" s="27">
        <v>0</v>
      </c>
      <c r="P57" s="27">
        <f t="shared" si="20"/>
        <v>17296430.780000001</v>
      </c>
    </row>
    <row r="58" spans="1:16" ht="10.9" customHeight="1" x14ac:dyDescent="0.2">
      <c r="A58" s="8" t="s">
        <v>67</v>
      </c>
      <c r="B58" s="27">
        <v>6480000</v>
      </c>
      <c r="C58" s="27">
        <v>3636872</v>
      </c>
      <c r="D58" s="27">
        <v>194849.2</v>
      </c>
      <c r="E58" s="27">
        <v>0</v>
      </c>
      <c r="F58" s="27">
        <v>0</v>
      </c>
      <c r="G58" s="27">
        <v>0</v>
      </c>
      <c r="H58" s="27">
        <v>0</v>
      </c>
      <c r="I58" s="27">
        <v>349664.87</v>
      </c>
      <c r="J58" s="27">
        <v>135611.5</v>
      </c>
      <c r="K58" s="27">
        <v>228765</v>
      </c>
      <c r="L58" s="27">
        <v>0</v>
      </c>
      <c r="M58" s="27">
        <v>0</v>
      </c>
      <c r="N58" s="27">
        <v>0</v>
      </c>
      <c r="O58" s="27">
        <v>0</v>
      </c>
      <c r="P58" s="27">
        <f t="shared" si="20"/>
        <v>908890.57000000007</v>
      </c>
    </row>
    <row r="59" spans="1:16" ht="10.9" customHeight="1" x14ac:dyDescent="0.2">
      <c r="A59" s="8" t="s">
        <v>68</v>
      </c>
      <c r="B59" s="27">
        <v>400000</v>
      </c>
      <c r="C59" s="27">
        <v>100000</v>
      </c>
      <c r="D59" s="27">
        <v>0</v>
      </c>
      <c r="E59" s="27">
        <v>0</v>
      </c>
      <c r="F59" s="27">
        <v>0</v>
      </c>
      <c r="G59" s="27">
        <v>0</v>
      </c>
      <c r="H59" s="27">
        <v>0</v>
      </c>
      <c r="I59" s="27">
        <v>0</v>
      </c>
      <c r="J59" s="27">
        <v>0</v>
      </c>
      <c r="K59" s="27">
        <v>0</v>
      </c>
      <c r="L59" s="27">
        <v>0</v>
      </c>
      <c r="M59" s="27">
        <v>0</v>
      </c>
      <c r="N59" s="27">
        <v>0</v>
      </c>
      <c r="O59" s="27">
        <v>0</v>
      </c>
      <c r="P59" s="27">
        <f t="shared" si="20"/>
        <v>0</v>
      </c>
    </row>
    <row r="60" spans="1:16" ht="10.9" customHeight="1" x14ac:dyDescent="0.2">
      <c r="A60" s="6" t="s">
        <v>69</v>
      </c>
      <c r="B60" s="27">
        <v>0</v>
      </c>
      <c r="C60" s="27">
        <v>0</v>
      </c>
      <c r="D60" s="27">
        <v>0</v>
      </c>
      <c r="E60" s="27">
        <v>0</v>
      </c>
      <c r="F60" s="27">
        <v>0</v>
      </c>
      <c r="G60" s="27">
        <v>0</v>
      </c>
      <c r="H60" s="27">
        <v>0</v>
      </c>
      <c r="I60" s="27">
        <v>0</v>
      </c>
      <c r="J60" s="27">
        <v>0</v>
      </c>
      <c r="K60" s="27">
        <v>0</v>
      </c>
      <c r="L60" s="27">
        <v>0</v>
      </c>
      <c r="M60" s="27">
        <v>0</v>
      </c>
      <c r="N60" s="27">
        <v>0</v>
      </c>
      <c r="O60" s="27">
        <v>0</v>
      </c>
      <c r="P60" s="27">
        <f t="shared" si="13"/>
        <v>0</v>
      </c>
    </row>
    <row r="61" spans="1:16" ht="10.9" customHeight="1" x14ac:dyDescent="0.2">
      <c r="A61" s="6" t="s">
        <v>70</v>
      </c>
      <c r="B61" s="27">
        <v>0</v>
      </c>
      <c r="C61" s="27">
        <v>401569</v>
      </c>
      <c r="D61" s="27">
        <v>0</v>
      </c>
      <c r="E61" s="27">
        <v>0</v>
      </c>
      <c r="F61" s="27">
        <v>0</v>
      </c>
      <c r="G61" s="27">
        <v>0</v>
      </c>
      <c r="H61" s="27">
        <v>0</v>
      </c>
      <c r="I61" s="27">
        <v>0</v>
      </c>
      <c r="J61" s="27"/>
      <c r="K61" s="27">
        <v>0</v>
      </c>
      <c r="L61" s="27">
        <v>0</v>
      </c>
      <c r="M61" s="27">
        <v>0</v>
      </c>
      <c r="N61" s="27">
        <v>0</v>
      </c>
      <c r="O61" s="27">
        <v>0</v>
      </c>
      <c r="P61" s="27">
        <f t="shared" si="13"/>
        <v>0</v>
      </c>
    </row>
    <row r="62" spans="1:16" ht="10.9" customHeight="1" x14ac:dyDescent="0.2">
      <c r="A62" s="8" t="s">
        <v>71</v>
      </c>
      <c r="B62" s="27">
        <v>20000</v>
      </c>
      <c r="C62" s="27">
        <v>20000</v>
      </c>
      <c r="D62" s="27">
        <v>0</v>
      </c>
      <c r="E62" s="27">
        <v>0</v>
      </c>
      <c r="F62" s="27">
        <v>0</v>
      </c>
      <c r="G62" s="27">
        <v>0</v>
      </c>
      <c r="H62" s="27">
        <v>0</v>
      </c>
      <c r="I62" s="27">
        <v>0</v>
      </c>
      <c r="J62" s="27">
        <v>0</v>
      </c>
      <c r="K62" s="27">
        <v>0</v>
      </c>
      <c r="L62" s="27">
        <v>0</v>
      </c>
      <c r="M62" s="27">
        <v>0</v>
      </c>
      <c r="N62" s="27">
        <v>0</v>
      </c>
      <c r="O62" s="27">
        <v>0</v>
      </c>
      <c r="P62" s="27">
        <f t="shared" si="13"/>
        <v>0</v>
      </c>
    </row>
    <row r="63" spans="1:16" x14ac:dyDescent="0.2">
      <c r="A63" s="12" t="s">
        <v>72</v>
      </c>
      <c r="B63" s="25">
        <f t="shared" ref="B63:C63" si="21">B64+B65+B66+B67</f>
        <v>17100000</v>
      </c>
      <c r="C63" s="25">
        <f t="shared" si="21"/>
        <v>12387420</v>
      </c>
      <c r="D63" s="25">
        <f t="shared" ref="D63:N63" si="22">D64+D65+D66+D67</f>
        <v>0</v>
      </c>
      <c r="E63" s="25">
        <f t="shared" si="22"/>
        <v>0</v>
      </c>
      <c r="F63" s="25">
        <f t="shared" si="22"/>
        <v>0</v>
      </c>
      <c r="G63" s="25">
        <f t="shared" si="22"/>
        <v>0</v>
      </c>
      <c r="H63" s="25">
        <f t="shared" si="22"/>
        <v>0</v>
      </c>
      <c r="I63" s="25">
        <f t="shared" si="22"/>
        <v>5099396.6500000004</v>
      </c>
      <c r="J63" s="25">
        <f t="shared" si="22"/>
        <v>0</v>
      </c>
      <c r="K63" s="25">
        <f t="shared" si="22"/>
        <v>1457604.6600000001</v>
      </c>
      <c r="L63" s="25">
        <f t="shared" si="22"/>
        <v>0</v>
      </c>
      <c r="M63" s="25">
        <f t="shared" si="22"/>
        <v>0</v>
      </c>
      <c r="N63" s="25">
        <f t="shared" si="22"/>
        <v>0</v>
      </c>
      <c r="O63" s="25">
        <f t="shared" ref="O63:P63" si="23">O64+O65+O66+O67</f>
        <v>0</v>
      </c>
      <c r="P63" s="25">
        <f t="shared" si="23"/>
        <v>6557001.3100000005</v>
      </c>
    </row>
    <row r="64" spans="1:16" x14ac:dyDescent="0.2">
      <c r="A64" s="6" t="s">
        <v>73</v>
      </c>
      <c r="B64" s="27">
        <v>17000000</v>
      </c>
      <c r="C64" s="27">
        <v>12387420</v>
      </c>
      <c r="D64" s="27">
        <v>0</v>
      </c>
      <c r="E64" s="27">
        <v>0</v>
      </c>
      <c r="F64" s="27">
        <v>0</v>
      </c>
      <c r="G64" s="27">
        <v>0</v>
      </c>
      <c r="H64" s="27">
        <v>0</v>
      </c>
      <c r="I64" s="27">
        <v>5099396.6500000004</v>
      </c>
      <c r="J64" s="27">
        <v>0</v>
      </c>
      <c r="K64" s="27">
        <v>1457604.6600000001</v>
      </c>
      <c r="L64" s="27">
        <v>0</v>
      </c>
      <c r="M64" s="27">
        <v>0</v>
      </c>
      <c r="N64" s="27">
        <v>0</v>
      </c>
      <c r="O64" s="27">
        <v>0</v>
      </c>
      <c r="P64" s="27">
        <f t="shared" si="13"/>
        <v>6557001.3100000005</v>
      </c>
    </row>
    <row r="65" spans="1:16" x14ac:dyDescent="0.2">
      <c r="A65" s="6" t="s">
        <v>74</v>
      </c>
      <c r="B65" s="27">
        <v>100000</v>
      </c>
      <c r="C65" s="27">
        <v>0</v>
      </c>
      <c r="D65" s="27">
        <v>0</v>
      </c>
      <c r="E65" s="27">
        <v>0</v>
      </c>
      <c r="F65" s="27">
        <v>0</v>
      </c>
      <c r="G65" s="27">
        <v>0</v>
      </c>
      <c r="H65" s="27">
        <v>0</v>
      </c>
      <c r="I65" s="27">
        <v>0</v>
      </c>
      <c r="J65" s="27">
        <v>0</v>
      </c>
      <c r="K65" s="27">
        <v>0</v>
      </c>
      <c r="L65" s="27">
        <v>0</v>
      </c>
      <c r="M65" s="27">
        <v>0</v>
      </c>
      <c r="N65" s="27">
        <v>0</v>
      </c>
      <c r="O65" s="27">
        <v>0</v>
      </c>
      <c r="P65" s="27">
        <f t="shared" si="13"/>
        <v>0</v>
      </c>
    </row>
    <row r="66" spans="1:16" ht="19.149999999999999" customHeight="1" x14ac:dyDescent="0.2">
      <c r="A66" s="8" t="s">
        <v>75</v>
      </c>
      <c r="B66" s="27">
        <v>0</v>
      </c>
      <c r="C66" s="27">
        <v>0</v>
      </c>
      <c r="D66" s="27">
        <v>0</v>
      </c>
      <c r="E66" s="27">
        <v>0</v>
      </c>
      <c r="F66" s="27">
        <v>0</v>
      </c>
      <c r="G66" s="27">
        <v>0</v>
      </c>
      <c r="H66" s="27">
        <v>0</v>
      </c>
      <c r="I66" s="27">
        <v>0</v>
      </c>
      <c r="J66" s="27">
        <v>0</v>
      </c>
      <c r="K66" s="27">
        <v>0</v>
      </c>
      <c r="L66" s="27">
        <v>0</v>
      </c>
      <c r="M66" s="27">
        <v>0</v>
      </c>
      <c r="N66" s="27">
        <v>0</v>
      </c>
      <c r="O66" s="27">
        <v>0</v>
      </c>
      <c r="P66" s="27">
        <f t="shared" si="13"/>
        <v>0</v>
      </c>
    </row>
    <row r="67" spans="1:16" ht="17.45" customHeight="1" x14ac:dyDescent="0.2">
      <c r="A67" s="8" t="s">
        <v>76</v>
      </c>
      <c r="B67" s="27">
        <v>0</v>
      </c>
      <c r="C67" s="27">
        <v>0</v>
      </c>
      <c r="D67" s="27">
        <v>0</v>
      </c>
      <c r="E67" s="27">
        <v>0</v>
      </c>
      <c r="F67" s="27">
        <v>0</v>
      </c>
      <c r="G67" s="27">
        <v>0</v>
      </c>
      <c r="H67" s="27">
        <v>0</v>
      </c>
      <c r="I67" s="27">
        <v>0</v>
      </c>
      <c r="J67" s="27">
        <v>0</v>
      </c>
      <c r="K67" s="27">
        <v>0</v>
      </c>
      <c r="L67" s="27">
        <v>0</v>
      </c>
      <c r="M67" s="27">
        <v>0</v>
      </c>
      <c r="N67" s="27">
        <v>0</v>
      </c>
      <c r="O67" s="27">
        <v>0</v>
      </c>
      <c r="P67" s="27">
        <f t="shared" si="13"/>
        <v>0</v>
      </c>
    </row>
    <row r="68" spans="1:16" ht="18" customHeight="1" x14ac:dyDescent="0.2">
      <c r="A68" s="5" t="s">
        <v>77</v>
      </c>
      <c r="B68" s="25">
        <f t="shared" ref="B68:C68" si="24">SUM(B69:B70)</f>
        <v>0</v>
      </c>
      <c r="C68" s="25">
        <f t="shared" si="24"/>
        <v>0</v>
      </c>
      <c r="D68" s="25">
        <f t="shared" ref="D68:N68" si="25">SUM(D69:D70)</f>
        <v>0</v>
      </c>
      <c r="E68" s="25">
        <f t="shared" si="25"/>
        <v>0</v>
      </c>
      <c r="F68" s="25">
        <f t="shared" si="25"/>
        <v>0</v>
      </c>
      <c r="G68" s="25">
        <f t="shared" si="25"/>
        <v>0</v>
      </c>
      <c r="H68" s="25">
        <f t="shared" si="25"/>
        <v>0</v>
      </c>
      <c r="I68" s="25">
        <f t="shared" si="25"/>
        <v>0</v>
      </c>
      <c r="J68" s="25">
        <f t="shared" si="25"/>
        <v>0</v>
      </c>
      <c r="K68" s="25">
        <f t="shared" si="25"/>
        <v>0</v>
      </c>
      <c r="L68" s="25">
        <f t="shared" si="25"/>
        <v>0</v>
      </c>
      <c r="M68" s="25">
        <f t="shared" si="25"/>
        <v>0</v>
      </c>
      <c r="N68" s="25">
        <f t="shared" si="25"/>
        <v>0</v>
      </c>
      <c r="O68" s="25">
        <f t="shared" ref="O68:P68" si="26">SUM(O69:O70)</f>
        <v>0</v>
      </c>
      <c r="P68" s="25">
        <f t="shared" si="26"/>
        <v>0</v>
      </c>
    </row>
    <row r="69" spans="1:16" ht="12.6" customHeight="1" x14ac:dyDescent="0.2">
      <c r="A69" s="6" t="s">
        <v>78</v>
      </c>
      <c r="B69" s="27">
        <f>IFERROR(VLOOKUP(#REF!,[1]SIGEF!#REF!,15,0),0)</f>
        <v>0</v>
      </c>
      <c r="C69" s="27">
        <f>IFERROR(VLOOKUP(#REF!,[1]SIGEF!#REF!,15,0),0)</f>
        <v>0</v>
      </c>
      <c r="D69" s="27">
        <f>IFERROR(VLOOKUP(#REF!,[1]SIGEF!#REF!,15,0),0)</f>
        <v>0</v>
      </c>
      <c r="E69" s="27">
        <v>0</v>
      </c>
      <c r="F69" s="27">
        <v>0</v>
      </c>
      <c r="G69" s="27">
        <v>0</v>
      </c>
      <c r="H69" s="27">
        <v>0</v>
      </c>
      <c r="I69" s="27">
        <v>0</v>
      </c>
      <c r="J69" s="27">
        <v>0</v>
      </c>
      <c r="K69" s="27">
        <v>0</v>
      </c>
      <c r="L69" s="27">
        <v>0</v>
      </c>
      <c r="M69" s="27">
        <v>0</v>
      </c>
      <c r="N69" s="27">
        <v>0</v>
      </c>
      <c r="O69" s="27">
        <v>0</v>
      </c>
      <c r="P69" s="27">
        <f t="shared" si="13"/>
        <v>0</v>
      </c>
    </row>
    <row r="70" spans="1:16" ht="18.600000000000001" customHeight="1" x14ac:dyDescent="0.2">
      <c r="A70" s="8" t="s">
        <v>79</v>
      </c>
      <c r="B70" s="27">
        <f>IFERROR(VLOOKUP(#REF!,[1]SIGEF!#REF!,15,0),0)</f>
        <v>0</v>
      </c>
      <c r="C70" s="27">
        <f>IFERROR(VLOOKUP(#REF!,[1]SIGEF!#REF!,15,0),0)</f>
        <v>0</v>
      </c>
      <c r="D70" s="27">
        <f>IFERROR(VLOOKUP(#REF!,[1]SIGEF!#REF!,15,0),0)</f>
        <v>0</v>
      </c>
      <c r="E70" s="27">
        <v>0</v>
      </c>
      <c r="F70" s="27">
        <v>0</v>
      </c>
      <c r="G70" s="27">
        <v>0</v>
      </c>
      <c r="H70" s="27">
        <v>0</v>
      </c>
      <c r="I70" s="27">
        <v>0</v>
      </c>
      <c r="J70" s="27">
        <v>0</v>
      </c>
      <c r="K70" s="27">
        <v>0</v>
      </c>
      <c r="L70" s="27">
        <v>0</v>
      </c>
      <c r="M70" s="27">
        <v>0</v>
      </c>
      <c r="N70" s="27">
        <v>0</v>
      </c>
      <c r="O70" s="27">
        <v>0</v>
      </c>
      <c r="P70" s="27">
        <f t="shared" si="13"/>
        <v>0</v>
      </c>
    </row>
    <row r="71" spans="1:16" ht="19.899999999999999" customHeight="1" x14ac:dyDescent="0.2">
      <c r="A71" s="12" t="s">
        <v>80</v>
      </c>
      <c r="B71" s="25">
        <f t="shared" ref="B71:C71" si="27">SUM(B72:B74)</f>
        <v>0</v>
      </c>
      <c r="C71" s="25">
        <f t="shared" si="27"/>
        <v>0</v>
      </c>
      <c r="D71" s="25">
        <f t="shared" ref="D71:N71" si="28">SUM(D72:D74)</f>
        <v>0</v>
      </c>
      <c r="E71" s="25">
        <f t="shared" si="28"/>
        <v>0</v>
      </c>
      <c r="F71" s="25">
        <f t="shared" si="28"/>
        <v>0</v>
      </c>
      <c r="G71" s="25">
        <f t="shared" si="28"/>
        <v>0</v>
      </c>
      <c r="H71" s="25">
        <f t="shared" si="28"/>
        <v>0</v>
      </c>
      <c r="I71" s="25">
        <f t="shared" si="28"/>
        <v>0</v>
      </c>
      <c r="J71" s="25">
        <f t="shared" si="28"/>
        <v>0</v>
      </c>
      <c r="K71" s="25">
        <f t="shared" si="28"/>
        <v>0</v>
      </c>
      <c r="L71" s="25">
        <f t="shared" si="28"/>
        <v>0</v>
      </c>
      <c r="M71" s="25">
        <f t="shared" si="28"/>
        <v>0</v>
      </c>
      <c r="N71" s="25">
        <f t="shared" si="28"/>
        <v>0</v>
      </c>
      <c r="O71" s="25">
        <f t="shared" ref="O71:P71" si="29">SUM(O72:O74)</f>
        <v>0</v>
      </c>
      <c r="P71" s="25">
        <f t="shared" si="29"/>
        <v>0</v>
      </c>
    </row>
    <row r="72" spans="1:16" ht="9.6" customHeight="1" x14ac:dyDescent="0.2">
      <c r="A72" s="8" t="s">
        <v>81</v>
      </c>
      <c r="B72" s="27">
        <f>IFERROR(VLOOKUP(#REF!,[1]SIGEF!#REF!,15,0),0)</f>
        <v>0</v>
      </c>
      <c r="C72" s="27">
        <f>IFERROR(VLOOKUP(#REF!,[1]SIGEF!#REF!,15,0),0)</f>
        <v>0</v>
      </c>
      <c r="D72" s="27">
        <f>IFERROR(VLOOKUP(#REF!,[1]SIGEF!#REF!,15,0),0)</f>
        <v>0</v>
      </c>
      <c r="E72" s="27">
        <v>0</v>
      </c>
      <c r="F72" s="27">
        <v>0</v>
      </c>
      <c r="G72" s="27">
        <v>0</v>
      </c>
      <c r="H72" s="27">
        <v>0</v>
      </c>
      <c r="I72" s="27">
        <v>0</v>
      </c>
      <c r="J72" s="27">
        <v>0</v>
      </c>
      <c r="K72" s="27">
        <v>0</v>
      </c>
      <c r="L72" s="27">
        <v>0</v>
      </c>
      <c r="M72" s="27">
        <v>0</v>
      </c>
      <c r="N72" s="27">
        <v>0</v>
      </c>
      <c r="O72" s="27">
        <v>0</v>
      </c>
      <c r="P72" s="27">
        <f t="shared" si="13"/>
        <v>0</v>
      </c>
    </row>
    <row r="73" spans="1:16" ht="9.6" customHeight="1" x14ac:dyDescent="0.2">
      <c r="A73" s="8" t="s">
        <v>82</v>
      </c>
      <c r="B73" s="27">
        <f>IFERROR(VLOOKUP(#REF!,[1]SIGEF!#REF!,15,0),0)</f>
        <v>0</v>
      </c>
      <c r="C73" s="27">
        <f>IFERROR(VLOOKUP(#REF!,[1]SIGEF!#REF!,15,0),0)</f>
        <v>0</v>
      </c>
      <c r="D73" s="27">
        <f>IFERROR(VLOOKUP(#REF!,[1]SIGEF!#REF!,15,0),0)</f>
        <v>0</v>
      </c>
      <c r="E73" s="27">
        <v>0</v>
      </c>
      <c r="F73" s="27">
        <v>0</v>
      </c>
      <c r="G73" s="27">
        <v>0</v>
      </c>
      <c r="H73" s="27">
        <v>0</v>
      </c>
      <c r="I73" s="27">
        <v>0</v>
      </c>
      <c r="J73" s="27">
        <v>0</v>
      </c>
      <c r="K73" s="27">
        <v>0</v>
      </c>
      <c r="L73" s="27">
        <v>0</v>
      </c>
      <c r="M73" s="27">
        <v>0</v>
      </c>
      <c r="N73" s="27">
        <v>0</v>
      </c>
      <c r="O73" s="27">
        <v>0</v>
      </c>
      <c r="P73" s="27">
        <f t="shared" si="13"/>
        <v>0</v>
      </c>
    </row>
    <row r="74" spans="1:16" ht="9.6" customHeight="1" x14ac:dyDescent="0.2">
      <c r="A74" s="8" t="s">
        <v>83</v>
      </c>
      <c r="B74" s="27">
        <f>IFERROR(VLOOKUP(#REF!,[1]SIGEF!#REF!,15,0),0)</f>
        <v>0</v>
      </c>
      <c r="C74" s="27">
        <f>IFERROR(VLOOKUP(#REF!,[1]SIGEF!#REF!,15,0),0)</f>
        <v>0</v>
      </c>
      <c r="D74" s="27">
        <f>IFERROR(VLOOKUP(#REF!,[1]SIGEF!#REF!,15,0),0)</f>
        <v>0</v>
      </c>
      <c r="E74" s="27">
        <v>0</v>
      </c>
      <c r="F74" s="27">
        <v>0</v>
      </c>
      <c r="G74" s="27">
        <v>0</v>
      </c>
      <c r="H74" s="27">
        <v>0</v>
      </c>
      <c r="I74" s="27">
        <v>0</v>
      </c>
      <c r="J74" s="27">
        <v>0</v>
      </c>
      <c r="K74" s="27">
        <v>0</v>
      </c>
      <c r="L74" s="27">
        <v>0</v>
      </c>
      <c r="M74" s="27">
        <v>0</v>
      </c>
      <c r="N74" s="27">
        <v>0</v>
      </c>
      <c r="O74" s="27">
        <v>0</v>
      </c>
      <c r="P74" s="27">
        <f t="shared" si="13"/>
        <v>0</v>
      </c>
    </row>
    <row r="75" spans="1:16" x14ac:dyDescent="0.2">
      <c r="A75" s="4" t="s">
        <v>84</v>
      </c>
      <c r="B75" s="29">
        <f t="shared" ref="B75:C75" si="30">+B76+B79+B82</f>
        <v>0</v>
      </c>
      <c r="C75" s="29">
        <f t="shared" si="30"/>
        <v>0</v>
      </c>
      <c r="D75" s="29">
        <f t="shared" ref="D75:N75" si="31">+D76+D79+D82</f>
        <v>0</v>
      </c>
      <c r="E75" s="29">
        <f t="shared" si="31"/>
        <v>0</v>
      </c>
      <c r="F75" s="29">
        <f t="shared" si="31"/>
        <v>0</v>
      </c>
      <c r="G75" s="29">
        <f t="shared" si="31"/>
        <v>0</v>
      </c>
      <c r="H75" s="29">
        <f t="shared" si="31"/>
        <v>0</v>
      </c>
      <c r="I75" s="29">
        <f t="shared" si="31"/>
        <v>0</v>
      </c>
      <c r="J75" s="29">
        <f t="shared" si="31"/>
        <v>0</v>
      </c>
      <c r="K75" s="29">
        <f t="shared" si="31"/>
        <v>0</v>
      </c>
      <c r="L75" s="29">
        <f t="shared" si="31"/>
        <v>0</v>
      </c>
      <c r="M75" s="29">
        <f t="shared" si="31"/>
        <v>0</v>
      </c>
      <c r="N75" s="29">
        <f t="shared" si="31"/>
        <v>0</v>
      </c>
      <c r="O75" s="29">
        <f t="shared" ref="O75:P75" si="32">+O76+O79+O82</f>
        <v>0</v>
      </c>
      <c r="P75" s="29">
        <f t="shared" si="32"/>
        <v>0</v>
      </c>
    </row>
    <row r="76" spans="1:16" x14ac:dyDescent="0.2">
      <c r="A76" s="5" t="s">
        <v>85</v>
      </c>
      <c r="B76" s="25">
        <f t="shared" ref="B76:C76" si="33">SUM(B77:B78)</f>
        <v>0</v>
      </c>
      <c r="C76" s="25">
        <f t="shared" si="33"/>
        <v>0</v>
      </c>
      <c r="D76" s="25">
        <f t="shared" ref="D76:N76" si="34">SUM(D77:D78)</f>
        <v>0</v>
      </c>
      <c r="E76" s="25">
        <f t="shared" si="34"/>
        <v>0</v>
      </c>
      <c r="F76" s="25">
        <f t="shared" si="34"/>
        <v>0</v>
      </c>
      <c r="G76" s="25">
        <f t="shared" si="34"/>
        <v>0</v>
      </c>
      <c r="H76" s="25">
        <f t="shared" si="34"/>
        <v>0</v>
      </c>
      <c r="I76" s="25">
        <f t="shared" si="34"/>
        <v>0</v>
      </c>
      <c r="J76" s="25">
        <f t="shared" si="34"/>
        <v>0</v>
      </c>
      <c r="K76" s="25">
        <f t="shared" si="34"/>
        <v>0</v>
      </c>
      <c r="L76" s="25">
        <f t="shared" si="34"/>
        <v>0</v>
      </c>
      <c r="M76" s="25">
        <f t="shared" si="34"/>
        <v>0</v>
      </c>
      <c r="N76" s="25">
        <f t="shared" si="34"/>
        <v>0</v>
      </c>
      <c r="O76" s="25">
        <f t="shared" ref="O76:P76" si="35">SUM(O77:O78)</f>
        <v>0</v>
      </c>
      <c r="P76" s="25">
        <f t="shared" si="35"/>
        <v>0</v>
      </c>
    </row>
    <row r="77" spans="1:16" ht="10.9" customHeight="1" x14ac:dyDescent="0.2">
      <c r="A77" s="8" t="s">
        <v>86</v>
      </c>
      <c r="B77" s="27">
        <f>IFERROR(VLOOKUP(#REF!,[1]SIGEF!#REF!,14,0),0)</f>
        <v>0</v>
      </c>
      <c r="C77" s="27">
        <f>IFERROR(VLOOKUP(#REF!,[1]SIGEF!#REF!,14,0),0)</f>
        <v>0</v>
      </c>
      <c r="D77" s="27">
        <f>IFERROR(VLOOKUP(#REF!,[1]SIGEF!#REF!,14,0),0)</f>
        <v>0</v>
      </c>
      <c r="E77" s="27">
        <v>0</v>
      </c>
      <c r="F77" s="27">
        <v>0</v>
      </c>
      <c r="G77" s="27">
        <v>0</v>
      </c>
      <c r="H77" s="27">
        <v>0</v>
      </c>
      <c r="I77" s="27">
        <v>0</v>
      </c>
      <c r="J77" s="27">
        <v>0</v>
      </c>
      <c r="K77" s="27">
        <v>0</v>
      </c>
      <c r="L77" s="27">
        <v>0</v>
      </c>
      <c r="M77" s="27">
        <v>0</v>
      </c>
      <c r="N77" s="27">
        <v>0</v>
      </c>
      <c r="O77" s="27">
        <v>0</v>
      </c>
      <c r="P77" s="27">
        <f>D77+E77+F77+G77+H77+I77+J77+K77+L77+M77+N77+O77</f>
        <v>0</v>
      </c>
    </row>
    <row r="78" spans="1:16" ht="10.9" customHeight="1" x14ac:dyDescent="0.2">
      <c r="A78" s="8" t="s">
        <v>87</v>
      </c>
      <c r="B78" s="27">
        <f>IFERROR(VLOOKUP(#REF!,[1]SIGEF!#REF!,14,0),0)</f>
        <v>0</v>
      </c>
      <c r="C78" s="27">
        <f>IFERROR(VLOOKUP(#REF!,[1]SIGEF!#REF!,14,0),0)</f>
        <v>0</v>
      </c>
      <c r="D78" s="27">
        <f>IFERROR(VLOOKUP(#REF!,[1]SIGEF!#REF!,14,0),0)</f>
        <v>0</v>
      </c>
      <c r="E78" s="27">
        <v>0</v>
      </c>
      <c r="F78" s="27">
        <v>0</v>
      </c>
      <c r="G78" s="27">
        <v>0</v>
      </c>
      <c r="H78" s="27">
        <v>0</v>
      </c>
      <c r="I78" s="27">
        <v>0</v>
      </c>
      <c r="J78" s="27">
        <v>0</v>
      </c>
      <c r="K78" s="27">
        <v>0</v>
      </c>
      <c r="L78" s="27">
        <v>0</v>
      </c>
      <c r="M78" s="27">
        <v>0</v>
      </c>
      <c r="N78" s="27">
        <v>0</v>
      </c>
      <c r="O78" s="27">
        <v>0</v>
      </c>
      <c r="P78" s="27">
        <f>D78+E78+F78+G78+H78+I78+J78+K78+L78+M78+N78+O78</f>
        <v>0</v>
      </c>
    </row>
    <row r="79" spans="1:16" x14ac:dyDescent="0.2">
      <c r="A79" s="12" t="s">
        <v>88</v>
      </c>
      <c r="B79" s="25">
        <f t="shared" ref="B79:C79" si="36">SUM(B80:B81)</f>
        <v>0</v>
      </c>
      <c r="C79" s="25">
        <f t="shared" si="36"/>
        <v>0</v>
      </c>
      <c r="D79" s="25">
        <f t="shared" ref="D79:N79" si="37">SUM(D80:D81)</f>
        <v>0</v>
      </c>
      <c r="E79" s="25">
        <f t="shared" si="37"/>
        <v>0</v>
      </c>
      <c r="F79" s="25">
        <f t="shared" si="37"/>
        <v>0</v>
      </c>
      <c r="G79" s="25">
        <f t="shared" si="37"/>
        <v>0</v>
      </c>
      <c r="H79" s="25">
        <f t="shared" si="37"/>
        <v>0</v>
      </c>
      <c r="I79" s="25">
        <f t="shared" si="37"/>
        <v>0</v>
      </c>
      <c r="J79" s="25">
        <f t="shared" si="37"/>
        <v>0</v>
      </c>
      <c r="K79" s="25">
        <f t="shared" si="37"/>
        <v>0</v>
      </c>
      <c r="L79" s="25">
        <f t="shared" si="37"/>
        <v>0</v>
      </c>
      <c r="M79" s="25">
        <f t="shared" si="37"/>
        <v>0</v>
      </c>
      <c r="N79" s="25">
        <f t="shared" si="37"/>
        <v>0</v>
      </c>
      <c r="O79" s="25">
        <f t="shared" ref="O79:P79" si="38">SUM(O80:O81)</f>
        <v>0</v>
      </c>
      <c r="P79" s="25">
        <f t="shared" si="38"/>
        <v>0</v>
      </c>
    </row>
    <row r="80" spans="1:16" ht="12.6" customHeight="1" x14ac:dyDescent="0.2">
      <c r="A80" s="8" t="s">
        <v>89</v>
      </c>
      <c r="B80" s="27">
        <f>IFERROR(VLOOKUP(#REF!,[1]SIGEF!#REF!,15,0),0)</f>
        <v>0</v>
      </c>
      <c r="C80" s="27">
        <f>IFERROR(VLOOKUP(#REF!,[1]SIGEF!#REF!,15,0),0)</f>
        <v>0</v>
      </c>
      <c r="D80" s="27">
        <f>IFERROR(VLOOKUP(#REF!,[1]SIGEF!#REF!,15,0),0)</f>
        <v>0</v>
      </c>
      <c r="E80" s="27">
        <v>0</v>
      </c>
      <c r="F80" s="27">
        <v>0</v>
      </c>
      <c r="G80" s="27">
        <v>0</v>
      </c>
      <c r="H80" s="27">
        <v>0</v>
      </c>
      <c r="I80" s="27">
        <v>0</v>
      </c>
      <c r="J80" s="27">
        <v>0</v>
      </c>
      <c r="K80" s="27">
        <v>0</v>
      </c>
      <c r="L80" s="27">
        <v>0</v>
      </c>
      <c r="M80" s="27">
        <v>0</v>
      </c>
      <c r="N80" s="27">
        <v>0</v>
      </c>
      <c r="O80" s="27">
        <v>0</v>
      </c>
      <c r="P80" s="27">
        <f>D80+E80+F80+G80+H80+I80+J80+K80+L80+M80+N80+O80</f>
        <v>0</v>
      </c>
    </row>
    <row r="81" spans="1:18" ht="12.6" customHeight="1" x14ac:dyDescent="0.2">
      <c r="A81" s="8" t="s">
        <v>90</v>
      </c>
      <c r="B81" s="7">
        <f>IFERROR(VLOOKUP(#REF!,[1]SIGEF!#REF!,15,0),0)</f>
        <v>0</v>
      </c>
      <c r="C81" s="7">
        <f>IFERROR(VLOOKUP(#REF!,[1]SIGEF!#REF!,15,0),0)</f>
        <v>0</v>
      </c>
      <c r="D81" s="7">
        <f>IFERROR(VLOOKUP(#REF!,[1]SIGEF!#REF!,15,0),0)</f>
        <v>0</v>
      </c>
      <c r="E81" s="7">
        <v>0</v>
      </c>
      <c r="F81" s="7">
        <v>0</v>
      </c>
      <c r="G81" s="7">
        <v>0</v>
      </c>
      <c r="H81" s="7">
        <v>0</v>
      </c>
      <c r="I81" s="7">
        <v>0</v>
      </c>
      <c r="J81" s="7">
        <v>0</v>
      </c>
      <c r="K81" s="7">
        <v>0</v>
      </c>
      <c r="L81" s="7">
        <v>0</v>
      </c>
      <c r="M81" s="7">
        <v>0</v>
      </c>
      <c r="N81" s="7">
        <v>0</v>
      </c>
      <c r="O81" s="7">
        <v>0</v>
      </c>
      <c r="P81" s="7">
        <f>D81+E81+F81+G81+H81+I81+J81+K81+L81+M81+N81+O81</f>
        <v>0</v>
      </c>
    </row>
    <row r="82" spans="1:18" x14ac:dyDescent="0.2">
      <c r="A82" s="12" t="s">
        <v>91</v>
      </c>
      <c r="B82" s="15">
        <f t="shared" ref="B82:P82" si="39">+B83</f>
        <v>0</v>
      </c>
      <c r="C82" s="15">
        <f t="shared" si="39"/>
        <v>0</v>
      </c>
      <c r="D82" s="15">
        <f t="shared" si="39"/>
        <v>0</v>
      </c>
      <c r="E82" s="15">
        <f t="shared" si="39"/>
        <v>0</v>
      </c>
      <c r="F82" s="15">
        <f t="shared" si="39"/>
        <v>0</v>
      </c>
      <c r="G82" s="15">
        <f t="shared" si="39"/>
        <v>0</v>
      </c>
      <c r="H82" s="15">
        <f t="shared" si="39"/>
        <v>0</v>
      </c>
      <c r="I82" s="15">
        <f t="shared" si="39"/>
        <v>0</v>
      </c>
      <c r="J82" s="15">
        <f t="shared" si="39"/>
        <v>0</v>
      </c>
      <c r="K82" s="15">
        <f t="shared" si="39"/>
        <v>0</v>
      </c>
      <c r="L82" s="15">
        <f t="shared" si="39"/>
        <v>0</v>
      </c>
      <c r="M82" s="15">
        <f t="shared" si="39"/>
        <v>0</v>
      </c>
      <c r="N82" s="15">
        <f t="shared" si="39"/>
        <v>0</v>
      </c>
      <c r="O82" s="15">
        <f t="shared" si="39"/>
        <v>0</v>
      </c>
      <c r="P82" s="15">
        <f t="shared" si="39"/>
        <v>0</v>
      </c>
    </row>
    <row r="83" spans="1:18" x14ac:dyDescent="0.2">
      <c r="A83" s="8" t="s">
        <v>92</v>
      </c>
      <c r="B83" s="7">
        <f>IFERROR(VLOOKUP(#REF!,[1]SIGEF!#REF!,15,0),0)</f>
        <v>0</v>
      </c>
      <c r="C83" s="7">
        <f>IFERROR(VLOOKUP(#REF!,[1]SIGEF!#REF!,15,0),0)</f>
        <v>0</v>
      </c>
      <c r="D83" s="7">
        <f>IFERROR(VLOOKUP(#REF!,[1]SIGEF!#REF!,15,0),0)</f>
        <v>0</v>
      </c>
      <c r="E83" s="7">
        <v>0</v>
      </c>
      <c r="F83" s="7">
        <v>0</v>
      </c>
      <c r="G83" s="7">
        <v>0</v>
      </c>
      <c r="H83" s="7">
        <v>0</v>
      </c>
      <c r="I83" s="7">
        <v>0</v>
      </c>
      <c r="J83" s="7">
        <v>0</v>
      </c>
      <c r="K83" s="7">
        <v>0</v>
      </c>
      <c r="L83" s="7">
        <v>0</v>
      </c>
      <c r="M83" s="7">
        <v>0</v>
      </c>
      <c r="N83" s="7">
        <v>0</v>
      </c>
      <c r="O83" s="7">
        <v>0</v>
      </c>
      <c r="P83" s="7">
        <f>D83+E83+F83+G83+H83+I83+J83+K83+L83+M83+N83+O83</f>
        <v>0</v>
      </c>
    </row>
    <row r="84" spans="1:18" x14ac:dyDescent="0.2">
      <c r="A84" s="13" t="s">
        <v>93</v>
      </c>
      <c r="B84" s="16">
        <f t="shared" ref="B84:C84" si="40">B11+B17+B27+B37+B46+B53+B63</f>
        <v>2769626890</v>
      </c>
      <c r="C84" s="16">
        <f t="shared" si="40"/>
        <v>2872859472.96</v>
      </c>
      <c r="D84" s="16">
        <f t="shared" ref="D84:N84" si="41">D11+D17+D27+D37+D46+D53+D63</f>
        <v>139993958.76999995</v>
      </c>
      <c r="E84" s="16">
        <f t="shared" si="41"/>
        <v>155197485.41</v>
      </c>
      <c r="F84" s="16">
        <f t="shared" si="41"/>
        <v>240282305.78999999</v>
      </c>
      <c r="G84" s="16">
        <f t="shared" si="41"/>
        <v>182427191.54999998</v>
      </c>
      <c r="H84" s="16">
        <f t="shared" si="41"/>
        <v>224269525.16999999</v>
      </c>
      <c r="I84" s="16">
        <f t="shared" si="41"/>
        <v>192643776.14000002</v>
      </c>
      <c r="J84" s="16">
        <f t="shared" si="41"/>
        <v>200414338.13999999</v>
      </c>
      <c r="K84" s="16">
        <f t="shared" si="41"/>
        <v>213186037.06999999</v>
      </c>
      <c r="L84" s="16">
        <f t="shared" si="41"/>
        <v>228942941.28</v>
      </c>
      <c r="M84" s="16">
        <f t="shared" si="41"/>
        <v>0</v>
      </c>
      <c r="N84" s="16">
        <f t="shared" si="41"/>
        <v>0</v>
      </c>
      <c r="O84" s="16">
        <f t="shared" ref="O84" si="42">O11+O17+O27+O37+O46+O53+O63</f>
        <v>0</v>
      </c>
      <c r="P84" s="16">
        <f>P11+P17+P27+P37+P46+P53+P63</f>
        <v>1777357559.3199999</v>
      </c>
      <c r="Q84" s="37"/>
      <c r="R84" s="33"/>
    </row>
    <row r="85" spans="1:18" ht="12" customHeight="1" x14ac:dyDescent="0.2">
      <c r="A85" s="54" t="s">
        <v>96</v>
      </c>
      <c r="B85" s="54"/>
      <c r="C85" s="54"/>
      <c r="D85" s="54"/>
      <c r="E85" s="54"/>
      <c r="F85" s="54"/>
      <c r="G85" s="54"/>
      <c r="H85" s="54"/>
      <c r="I85" s="54"/>
      <c r="J85" s="54"/>
      <c r="K85" s="10"/>
      <c r="L85" s="10"/>
      <c r="M85" s="10"/>
      <c r="N85" s="10"/>
      <c r="O85" s="10"/>
      <c r="P85" s="10"/>
    </row>
    <row r="86" spans="1:18" ht="14.25" customHeight="1" x14ac:dyDescent="0.2">
      <c r="A86" s="61" t="s">
        <v>97</v>
      </c>
      <c r="B86" s="61"/>
      <c r="C86" s="61"/>
      <c r="D86" s="61"/>
      <c r="E86" s="61"/>
      <c r="F86" s="61"/>
      <c r="G86" s="61"/>
      <c r="H86" s="61"/>
      <c r="I86" s="61"/>
      <c r="J86" s="61"/>
      <c r="K86" s="10"/>
      <c r="L86" s="10"/>
      <c r="M86" s="10"/>
      <c r="N86" s="10"/>
      <c r="O86" s="10"/>
      <c r="P86" s="10"/>
    </row>
    <row r="87" spans="1:18" ht="27" customHeight="1" x14ac:dyDescent="0.2">
      <c r="A87" s="54" t="s">
        <v>98</v>
      </c>
      <c r="B87" s="54"/>
      <c r="C87" s="54"/>
      <c r="D87" s="54"/>
      <c r="E87" s="54"/>
      <c r="F87" s="54"/>
      <c r="G87" s="54"/>
      <c r="H87" s="54"/>
      <c r="I87" s="54"/>
      <c r="J87" s="54"/>
      <c r="K87" s="10"/>
      <c r="L87" s="10"/>
      <c r="M87" s="10"/>
      <c r="N87" s="10"/>
      <c r="O87" s="10"/>
      <c r="P87" s="10"/>
    </row>
    <row r="88" spans="1:18" ht="42" customHeight="1" x14ac:dyDescent="0.2">
      <c r="A88" s="21"/>
      <c r="B88" s="20"/>
      <c r="C88" s="20"/>
      <c r="D88" s="20"/>
      <c r="E88" s="20"/>
      <c r="F88" s="20"/>
      <c r="G88" s="20"/>
      <c r="H88" s="20"/>
      <c r="I88" s="20"/>
      <c r="J88" s="20"/>
      <c r="K88" s="17"/>
      <c r="L88" s="17"/>
      <c r="M88" s="17"/>
      <c r="N88" s="22"/>
      <c r="O88" s="22"/>
      <c r="P88" s="19"/>
    </row>
    <row r="89" spans="1:18" s="11" customFormat="1" ht="15" x14ac:dyDescent="0.2">
      <c r="A89" s="18" t="s">
        <v>107</v>
      </c>
      <c r="N89" s="52" t="s">
        <v>109</v>
      </c>
      <c r="O89" s="52"/>
      <c r="P89" s="52"/>
    </row>
    <row r="90" spans="1:18" s="46" customFormat="1" ht="15" x14ac:dyDescent="0.2">
      <c r="A90" s="44" t="s">
        <v>108</v>
      </c>
      <c r="B90" s="45"/>
      <c r="C90" s="45"/>
      <c r="D90" s="45"/>
      <c r="E90" s="45"/>
      <c r="F90" s="45"/>
      <c r="G90" s="45"/>
      <c r="H90" s="45"/>
      <c r="I90" s="45"/>
      <c r="J90" s="45"/>
      <c r="K90" s="45"/>
      <c r="L90" s="45"/>
      <c r="M90" s="45"/>
      <c r="N90" s="53" t="s">
        <v>94</v>
      </c>
      <c r="O90" s="53"/>
      <c r="P90" s="53"/>
    </row>
    <row r="91" spans="1:18" ht="15" x14ac:dyDescent="0.2">
      <c r="A91" s="17"/>
      <c r="B91" s="17"/>
      <c r="C91" s="17"/>
      <c r="D91" s="17"/>
      <c r="E91" s="17"/>
      <c r="F91" s="17"/>
      <c r="G91" s="17"/>
      <c r="H91" s="17"/>
      <c r="I91" s="17"/>
      <c r="J91" s="17"/>
      <c r="K91" s="17"/>
      <c r="L91" s="17"/>
      <c r="M91" s="17"/>
      <c r="N91" s="17"/>
      <c r="O91" s="17"/>
      <c r="P91" s="10"/>
    </row>
    <row r="92" spans="1:18" x14ac:dyDescent="0.2">
      <c r="A92" s="14"/>
      <c r="B92" s="14"/>
      <c r="C92" s="14"/>
      <c r="D92" s="14"/>
      <c r="E92" s="14"/>
      <c r="F92" s="14"/>
      <c r="G92" s="14"/>
      <c r="H92" s="14"/>
      <c r="I92" s="14"/>
      <c r="J92" s="14"/>
      <c r="K92" s="14"/>
      <c r="L92" s="14"/>
      <c r="M92" s="14"/>
      <c r="N92" s="14"/>
      <c r="O92" s="14"/>
      <c r="P92" s="14"/>
    </row>
    <row r="93" spans="1:18" x14ac:dyDescent="0.2">
      <c r="A93" s="14"/>
      <c r="B93" s="14"/>
      <c r="C93" s="14"/>
      <c r="D93" s="14"/>
      <c r="E93" s="14"/>
      <c r="F93" s="14"/>
      <c r="G93" s="14"/>
      <c r="H93" s="14"/>
      <c r="I93" s="14"/>
      <c r="J93" s="14"/>
      <c r="K93" s="14"/>
      <c r="L93" s="14"/>
      <c r="M93" s="14"/>
      <c r="N93" s="14"/>
      <c r="O93" s="14"/>
      <c r="P93" s="14"/>
    </row>
    <row r="94" spans="1:18" x14ac:dyDescent="0.2">
      <c r="A94" s="14"/>
      <c r="B94" s="14"/>
      <c r="C94" s="14"/>
      <c r="D94" s="14"/>
      <c r="E94" s="14"/>
      <c r="F94" s="14"/>
      <c r="G94" s="14"/>
      <c r="H94" s="14"/>
      <c r="I94" s="14"/>
      <c r="J94" s="14"/>
      <c r="K94" s="14"/>
      <c r="L94" s="14"/>
      <c r="M94" s="14"/>
      <c r="N94" s="14"/>
      <c r="O94" s="14"/>
      <c r="P94" s="14"/>
    </row>
    <row r="95" spans="1:18" x14ac:dyDescent="0.2">
      <c r="A95" s="14"/>
      <c r="B95" s="14"/>
      <c r="C95" s="14"/>
      <c r="D95" s="14"/>
      <c r="E95" s="14"/>
      <c r="F95" s="14"/>
      <c r="G95" s="14"/>
      <c r="H95" s="14"/>
      <c r="I95" s="14"/>
      <c r="J95" s="14"/>
      <c r="K95" s="14"/>
      <c r="L95" s="14"/>
      <c r="M95" s="14"/>
      <c r="N95" s="14"/>
      <c r="O95" s="14"/>
      <c r="P95" s="14"/>
    </row>
    <row r="96" spans="1:18" x14ac:dyDescent="0.2">
      <c r="A96" s="14"/>
      <c r="B96" s="14"/>
      <c r="C96" s="14"/>
      <c r="D96" s="14"/>
      <c r="E96" s="14"/>
      <c r="F96" s="14"/>
      <c r="G96" s="14"/>
      <c r="H96" s="14"/>
      <c r="I96" s="14"/>
      <c r="J96" s="14"/>
      <c r="K96" s="14"/>
      <c r="L96" s="14"/>
      <c r="M96" s="14"/>
      <c r="N96" s="14"/>
      <c r="O96" s="14"/>
      <c r="P96" s="14"/>
    </row>
    <row r="97" spans="1:16" x14ac:dyDescent="0.2">
      <c r="A97" s="14"/>
      <c r="B97" s="14"/>
      <c r="C97" s="14"/>
      <c r="D97" s="14"/>
      <c r="E97" s="14"/>
      <c r="F97" s="14"/>
      <c r="G97" s="14"/>
      <c r="H97" s="14"/>
      <c r="I97" s="14"/>
      <c r="J97" s="14"/>
      <c r="K97" s="14"/>
      <c r="L97" s="14"/>
      <c r="M97" s="14"/>
      <c r="N97" s="14"/>
      <c r="O97" s="14"/>
      <c r="P97" s="14"/>
    </row>
    <row r="98" spans="1:16" x14ac:dyDescent="0.2">
      <c r="A98" s="14"/>
      <c r="B98" s="14"/>
      <c r="C98" s="14"/>
      <c r="D98" s="14"/>
      <c r="E98" s="14"/>
      <c r="F98" s="14"/>
      <c r="G98" s="14"/>
      <c r="H98" s="14"/>
      <c r="I98" s="14"/>
      <c r="J98" s="14"/>
      <c r="K98" s="14"/>
      <c r="L98" s="14"/>
      <c r="M98" s="14"/>
      <c r="N98" s="14"/>
      <c r="O98" s="14"/>
      <c r="P98" s="14"/>
    </row>
    <row r="99" spans="1:16" x14ac:dyDescent="0.2">
      <c r="A99" s="14"/>
      <c r="B99" s="14"/>
      <c r="C99" s="14"/>
      <c r="D99" s="14"/>
      <c r="E99" s="14"/>
      <c r="F99" s="14"/>
      <c r="G99" s="14"/>
      <c r="H99" s="14"/>
      <c r="I99" s="14"/>
      <c r="J99" s="14"/>
      <c r="K99" s="14"/>
      <c r="L99" s="14"/>
      <c r="M99" s="14"/>
      <c r="N99" s="14"/>
      <c r="O99" s="14"/>
      <c r="P99" s="14"/>
    </row>
    <row r="100" spans="1:16" x14ac:dyDescent="0.2">
      <c r="A100" s="14"/>
      <c r="B100" s="14"/>
      <c r="C100" s="14"/>
      <c r="D100" s="14"/>
      <c r="E100" s="14"/>
      <c r="F100" s="14"/>
      <c r="G100" s="14"/>
      <c r="H100" s="14"/>
      <c r="I100" s="14"/>
      <c r="J100" s="14"/>
      <c r="K100" s="14"/>
      <c r="L100" s="14"/>
      <c r="M100" s="14"/>
      <c r="N100" s="14"/>
      <c r="O100" s="14"/>
      <c r="P100" s="14"/>
    </row>
  </sheetData>
  <mergeCells count="14">
    <mergeCell ref="A7:P7"/>
    <mergeCell ref="A3:P3"/>
    <mergeCell ref="A4:P4"/>
    <mergeCell ref="A5:P5"/>
    <mergeCell ref="A6:P6"/>
    <mergeCell ref="N89:P89"/>
    <mergeCell ref="N90:P90"/>
    <mergeCell ref="A87:J87"/>
    <mergeCell ref="A8:A9"/>
    <mergeCell ref="B8:B9"/>
    <mergeCell ref="C8:C9"/>
    <mergeCell ref="D8:P8"/>
    <mergeCell ref="A85:J85"/>
    <mergeCell ref="A86:J86"/>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theme="4" tint="0.59999389629810485"/>
  </sheetPr>
  <dimension ref="A6:J118"/>
  <sheetViews>
    <sheetView zoomScaleNormal="100" workbookViewId="0">
      <selection activeCell="K9" sqref="K9"/>
    </sheetView>
  </sheetViews>
  <sheetFormatPr baseColWidth="10" defaultColWidth="8.83203125" defaultRowHeight="12.75" x14ac:dyDescent="0.2"/>
  <cols>
    <col min="1" max="1" width="11.1640625" style="35" customWidth="1"/>
    <col min="2" max="2" width="7.6640625" style="35" customWidth="1"/>
    <col min="3" max="3" width="22.83203125" style="36" customWidth="1"/>
    <col min="4" max="4" width="59.1640625" style="31" customWidth="1"/>
    <col min="5" max="5" width="17.6640625" style="40" customWidth="1"/>
    <col min="6" max="16384" width="8.83203125" style="31"/>
  </cols>
  <sheetData>
    <row r="6" spans="1:10" ht="37.15" customHeight="1" x14ac:dyDescent="0.2"/>
    <row r="7" spans="1:10" ht="21.6" customHeight="1" x14ac:dyDescent="0.2">
      <c r="A7" s="67" t="s">
        <v>110</v>
      </c>
      <c r="B7" s="68"/>
      <c r="C7" s="68"/>
      <c r="D7" s="68"/>
      <c r="E7" s="68"/>
      <c r="F7" s="32"/>
      <c r="G7" s="32"/>
      <c r="H7" s="32"/>
      <c r="I7" s="32"/>
      <c r="J7" s="32"/>
    </row>
    <row r="8" spans="1:10" ht="21" x14ac:dyDescent="0.2">
      <c r="A8" s="67" t="s">
        <v>297</v>
      </c>
      <c r="B8" s="68"/>
      <c r="C8" s="68"/>
      <c r="D8" s="68"/>
      <c r="E8" s="68"/>
    </row>
    <row r="9" spans="1:10" ht="15.6" customHeight="1" x14ac:dyDescent="0.2">
      <c r="A9" s="67" t="s">
        <v>99</v>
      </c>
      <c r="B9" s="68"/>
      <c r="C9" s="68"/>
      <c r="D9" s="68"/>
      <c r="E9" s="68"/>
    </row>
    <row r="10" spans="1:10" ht="34.15" customHeight="1" x14ac:dyDescent="0.25">
      <c r="A10" s="30" t="s">
        <v>100</v>
      </c>
      <c r="B10" s="30" t="s">
        <v>101</v>
      </c>
      <c r="C10" s="30" t="s">
        <v>102</v>
      </c>
      <c r="D10" s="30" t="s">
        <v>103</v>
      </c>
      <c r="E10" s="38" t="s">
        <v>104</v>
      </c>
    </row>
    <row r="11" spans="1:10" ht="51" x14ac:dyDescent="0.2">
      <c r="A11" s="48">
        <v>45666</v>
      </c>
      <c r="B11" s="42">
        <v>3597</v>
      </c>
      <c r="C11" s="41" t="s">
        <v>144</v>
      </c>
      <c r="D11" s="41" t="s">
        <v>145</v>
      </c>
      <c r="E11" s="43">
        <v>35400</v>
      </c>
    </row>
    <row r="12" spans="1:10" ht="63.75" x14ac:dyDescent="0.2">
      <c r="A12" s="48">
        <v>45666</v>
      </c>
      <c r="B12" s="42">
        <v>3599</v>
      </c>
      <c r="C12" s="41" t="s">
        <v>146</v>
      </c>
      <c r="D12" s="41" t="s">
        <v>143</v>
      </c>
      <c r="E12" s="43">
        <v>48380</v>
      </c>
    </row>
    <row r="13" spans="1:10" ht="63.75" x14ac:dyDescent="0.2">
      <c r="A13" s="48">
        <v>45666</v>
      </c>
      <c r="B13" s="42">
        <v>3603</v>
      </c>
      <c r="C13" s="41" t="s">
        <v>146</v>
      </c>
      <c r="D13" s="41" t="s">
        <v>143</v>
      </c>
      <c r="E13" s="43">
        <v>56640</v>
      </c>
    </row>
    <row r="14" spans="1:10" ht="63.75" x14ac:dyDescent="0.2">
      <c r="A14" s="48">
        <v>45697</v>
      </c>
      <c r="B14" s="42">
        <v>3616</v>
      </c>
      <c r="C14" s="41" t="s">
        <v>147</v>
      </c>
      <c r="D14" s="41" t="s">
        <v>148</v>
      </c>
      <c r="E14" s="43">
        <v>1920000</v>
      </c>
    </row>
    <row r="15" spans="1:10" ht="25.5" x14ac:dyDescent="0.2">
      <c r="A15" s="48">
        <v>45697</v>
      </c>
      <c r="B15" s="42">
        <v>3621</v>
      </c>
      <c r="C15" s="41" t="s">
        <v>111</v>
      </c>
      <c r="D15" s="41" t="s">
        <v>149</v>
      </c>
      <c r="E15" s="43">
        <v>455792.8</v>
      </c>
    </row>
    <row r="16" spans="1:10" ht="63.75" x14ac:dyDescent="0.2">
      <c r="A16" s="48">
        <v>45697</v>
      </c>
      <c r="B16" s="42">
        <v>3622</v>
      </c>
      <c r="C16" s="41" t="s">
        <v>150</v>
      </c>
      <c r="D16" s="41" t="s">
        <v>151</v>
      </c>
      <c r="E16" s="43">
        <v>1300466.06</v>
      </c>
    </row>
    <row r="17" spans="1:5" ht="63.75" x14ac:dyDescent="0.2">
      <c r="A17" s="48">
        <v>45756</v>
      </c>
      <c r="B17" s="42">
        <v>3635</v>
      </c>
      <c r="C17" s="41" t="s">
        <v>112</v>
      </c>
      <c r="D17" s="41" t="s">
        <v>152</v>
      </c>
      <c r="E17" s="43">
        <v>13272260.5</v>
      </c>
    </row>
    <row r="18" spans="1:5" ht="38.25" x14ac:dyDescent="0.2">
      <c r="A18" s="48">
        <v>45756</v>
      </c>
      <c r="B18" s="42">
        <v>3644</v>
      </c>
      <c r="C18" s="41" t="s">
        <v>111</v>
      </c>
      <c r="D18" s="41" t="s">
        <v>153</v>
      </c>
      <c r="E18" s="43">
        <v>1525768</v>
      </c>
    </row>
    <row r="19" spans="1:5" ht="38.25" x14ac:dyDescent="0.2">
      <c r="A19" s="48">
        <v>45756</v>
      </c>
      <c r="B19" s="42">
        <v>3645</v>
      </c>
      <c r="C19" s="41" t="s">
        <v>111</v>
      </c>
      <c r="D19" s="41" t="s">
        <v>154</v>
      </c>
      <c r="E19" s="43">
        <v>583334</v>
      </c>
    </row>
    <row r="20" spans="1:5" ht="51" x14ac:dyDescent="0.2">
      <c r="A20" s="48">
        <v>45756</v>
      </c>
      <c r="B20" s="42">
        <v>3647</v>
      </c>
      <c r="C20" s="41" t="s">
        <v>111</v>
      </c>
      <c r="D20" s="41" t="s">
        <v>155</v>
      </c>
      <c r="E20" s="43">
        <v>2000000</v>
      </c>
    </row>
    <row r="21" spans="1:5" ht="51" x14ac:dyDescent="0.2">
      <c r="A21" s="48">
        <v>45756</v>
      </c>
      <c r="B21" s="42">
        <v>3648</v>
      </c>
      <c r="C21" s="41" t="s">
        <v>111</v>
      </c>
      <c r="D21" s="41" t="s">
        <v>156</v>
      </c>
      <c r="E21" s="43">
        <v>7296864.9199999999</v>
      </c>
    </row>
    <row r="22" spans="1:5" ht="38.25" x14ac:dyDescent="0.2">
      <c r="A22" s="48">
        <v>45756</v>
      </c>
      <c r="B22" s="42">
        <v>3649</v>
      </c>
      <c r="C22" s="41" t="s">
        <v>111</v>
      </c>
      <c r="D22" s="41" t="s">
        <v>157</v>
      </c>
      <c r="E22" s="43">
        <v>7419508.4199999999</v>
      </c>
    </row>
    <row r="23" spans="1:5" ht="51" x14ac:dyDescent="0.2">
      <c r="A23" s="48">
        <v>45756</v>
      </c>
      <c r="B23" s="42">
        <v>3650</v>
      </c>
      <c r="C23" s="41" t="s">
        <v>113</v>
      </c>
      <c r="D23" s="41" t="s">
        <v>158</v>
      </c>
      <c r="E23" s="43">
        <v>4166666.66</v>
      </c>
    </row>
    <row r="24" spans="1:5" ht="38.25" x14ac:dyDescent="0.2">
      <c r="A24" s="48">
        <v>45756</v>
      </c>
      <c r="B24" s="42">
        <v>3653</v>
      </c>
      <c r="C24" s="41" t="s">
        <v>124</v>
      </c>
      <c r="D24" s="41" t="s">
        <v>159</v>
      </c>
      <c r="E24" s="43">
        <v>22027</v>
      </c>
    </row>
    <row r="25" spans="1:5" ht="51" x14ac:dyDescent="0.2">
      <c r="A25" s="48">
        <v>45756</v>
      </c>
      <c r="B25" s="42">
        <v>3655</v>
      </c>
      <c r="C25" s="41" t="s">
        <v>160</v>
      </c>
      <c r="D25" s="41" t="s">
        <v>161</v>
      </c>
      <c r="E25" s="43">
        <v>44000</v>
      </c>
    </row>
    <row r="26" spans="1:5" ht="38.25" x14ac:dyDescent="0.2">
      <c r="A26" s="48">
        <v>45756</v>
      </c>
      <c r="B26" s="42">
        <v>3656</v>
      </c>
      <c r="C26" s="41" t="s">
        <v>114</v>
      </c>
      <c r="D26" s="41" t="s">
        <v>162</v>
      </c>
      <c r="E26" s="43">
        <v>11354071.629999999</v>
      </c>
    </row>
    <row r="27" spans="1:5" ht="76.5" x14ac:dyDescent="0.2">
      <c r="A27" s="48">
        <v>45786</v>
      </c>
      <c r="B27" s="42">
        <v>3669</v>
      </c>
      <c r="C27" s="41" t="s">
        <v>163</v>
      </c>
      <c r="D27" s="41" t="s">
        <v>164</v>
      </c>
      <c r="E27" s="43">
        <v>914500</v>
      </c>
    </row>
    <row r="28" spans="1:5" ht="38.25" x14ac:dyDescent="0.2">
      <c r="A28" s="48">
        <v>45878</v>
      </c>
      <c r="B28" s="42">
        <v>3675</v>
      </c>
      <c r="C28" s="41" t="s">
        <v>115</v>
      </c>
      <c r="D28" s="41" t="s">
        <v>165</v>
      </c>
      <c r="E28" s="43">
        <v>2755708</v>
      </c>
    </row>
    <row r="29" spans="1:5" ht="63.75" x14ac:dyDescent="0.2">
      <c r="A29" s="48">
        <v>45878</v>
      </c>
      <c r="B29" s="42">
        <v>3679</v>
      </c>
      <c r="C29" s="41" t="s">
        <v>116</v>
      </c>
      <c r="D29" s="41" t="s">
        <v>166</v>
      </c>
      <c r="E29" s="43">
        <v>81494.5</v>
      </c>
    </row>
    <row r="30" spans="1:5" ht="51" x14ac:dyDescent="0.2">
      <c r="A30" s="48">
        <v>45878</v>
      </c>
      <c r="B30" s="42">
        <v>3682</v>
      </c>
      <c r="C30" s="41" t="s">
        <v>167</v>
      </c>
      <c r="D30" s="41" t="s">
        <v>168</v>
      </c>
      <c r="E30" s="43">
        <v>1061292</v>
      </c>
    </row>
    <row r="31" spans="1:5" ht="76.5" x14ac:dyDescent="0.2">
      <c r="A31" s="48">
        <v>45878</v>
      </c>
      <c r="B31" s="42">
        <v>3684</v>
      </c>
      <c r="C31" s="41" t="s">
        <v>167</v>
      </c>
      <c r="D31" s="41" t="s">
        <v>169</v>
      </c>
      <c r="E31" s="43">
        <v>891785</v>
      </c>
    </row>
    <row r="32" spans="1:5" ht="51" x14ac:dyDescent="0.2">
      <c r="A32" s="48">
        <v>45878</v>
      </c>
      <c r="B32" s="42">
        <v>3687</v>
      </c>
      <c r="C32" s="41" t="s">
        <v>170</v>
      </c>
      <c r="D32" s="41" t="s">
        <v>171</v>
      </c>
      <c r="E32" s="43">
        <v>135907.24</v>
      </c>
    </row>
    <row r="33" spans="1:5" ht="63.75" x14ac:dyDescent="0.2">
      <c r="A33" s="48">
        <v>45878</v>
      </c>
      <c r="B33" s="42">
        <v>3688</v>
      </c>
      <c r="C33" s="41" t="s">
        <v>147</v>
      </c>
      <c r="D33" s="41" t="s">
        <v>172</v>
      </c>
      <c r="E33" s="43">
        <v>4599979.8</v>
      </c>
    </row>
    <row r="34" spans="1:5" ht="63.75" x14ac:dyDescent="0.2">
      <c r="A34" s="48">
        <v>45878</v>
      </c>
      <c r="B34" s="42">
        <v>3690</v>
      </c>
      <c r="C34" s="41" t="s">
        <v>173</v>
      </c>
      <c r="D34" s="41" t="s">
        <v>174</v>
      </c>
      <c r="E34" s="43">
        <v>81862.5</v>
      </c>
    </row>
    <row r="35" spans="1:5" ht="51" x14ac:dyDescent="0.2">
      <c r="A35" s="48">
        <v>45909</v>
      </c>
      <c r="B35" s="42">
        <v>3700</v>
      </c>
      <c r="C35" s="41" t="s">
        <v>175</v>
      </c>
      <c r="D35" s="41" t="s">
        <v>176</v>
      </c>
      <c r="E35" s="43">
        <v>472500</v>
      </c>
    </row>
    <row r="36" spans="1:5" ht="63.75" x14ac:dyDescent="0.2">
      <c r="A36" s="48">
        <v>45909</v>
      </c>
      <c r="B36" s="42">
        <v>3705</v>
      </c>
      <c r="C36" s="41" t="s">
        <v>121</v>
      </c>
      <c r="D36" s="41" t="s">
        <v>177</v>
      </c>
      <c r="E36" s="43">
        <v>28989.33</v>
      </c>
    </row>
    <row r="37" spans="1:5" ht="38.25" x14ac:dyDescent="0.2">
      <c r="A37" s="48">
        <v>45909</v>
      </c>
      <c r="B37" s="42">
        <v>3706</v>
      </c>
      <c r="C37" s="41" t="s">
        <v>125</v>
      </c>
      <c r="D37" s="41" t="s">
        <v>178</v>
      </c>
      <c r="E37" s="43">
        <v>22028</v>
      </c>
    </row>
    <row r="38" spans="1:5" ht="76.5" x14ac:dyDescent="0.2">
      <c r="A38" s="48">
        <v>45909</v>
      </c>
      <c r="B38" s="42">
        <v>3712</v>
      </c>
      <c r="C38" s="41" t="s">
        <v>128</v>
      </c>
      <c r="D38" s="41" t="s">
        <v>179</v>
      </c>
      <c r="E38" s="43">
        <v>188483.02</v>
      </c>
    </row>
    <row r="39" spans="1:5" ht="63.75" x14ac:dyDescent="0.2">
      <c r="A39" s="48">
        <v>45909</v>
      </c>
      <c r="B39" s="42">
        <v>3714</v>
      </c>
      <c r="C39" s="41" t="s">
        <v>147</v>
      </c>
      <c r="D39" s="41" t="s">
        <v>180</v>
      </c>
      <c r="E39" s="43">
        <v>3699890</v>
      </c>
    </row>
    <row r="40" spans="1:5" ht="51" x14ac:dyDescent="0.2">
      <c r="A40" s="48">
        <v>45939</v>
      </c>
      <c r="B40" s="42">
        <v>3730</v>
      </c>
      <c r="C40" s="41" t="s">
        <v>121</v>
      </c>
      <c r="D40" s="41" t="s">
        <v>181</v>
      </c>
      <c r="E40" s="43">
        <v>4286622.37</v>
      </c>
    </row>
    <row r="41" spans="1:5" ht="51" x14ac:dyDescent="0.2">
      <c r="A41" s="48">
        <v>45939</v>
      </c>
      <c r="B41" s="42">
        <v>3732</v>
      </c>
      <c r="C41" s="41" t="s">
        <v>130</v>
      </c>
      <c r="D41" s="41" t="s">
        <v>182</v>
      </c>
      <c r="E41" s="43">
        <v>1561385.67</v>
      </c>
    </row>
    <row r="42" spans="1:5" ht="51" x14ac:dyDescent="0.2">
      <c r="A42" s="48">
        <v>45939</v>
      </c>
      <c r="B42" s="42">
        <v>3739</v>
      </c>
      <c r="C42" s="41" t="s">
        <v>128</v>
      </c>
      <c r="D42" s="41" t="s">
        <v>183</v>
      </c>
      <c r="E42" s="43">
        <v>3781538.94</v>
      </c>
    </row>
    <row r="43" spans="1:5" ht="51" x14ac:dyDescent="0.2">
      <c r="A43" s="48">
        <v>45939</v>
      </c>
      <c r="B43" s="42">
        <v>3741</v>
      </c>
      <c r="C43" s="41" t="s">
        <v>123</v>
      </c>
      <c r="D43" s="41" t="s">
        <v>184</v>
      </c>
      <c r="E43" s="43">
        <v>76300</v>
      </c>
    </row>
    <row r="44" spans="1:5" ht="38.25" x14ac:dyDescent="0.2">
      <c r="A44" s="48">
        <v>45939</v>
      </c>
      <c r="B44" s="42">
        <v>3742</v>
      </c>
      <c r="C44" s="41" t="s">
        <v>135</v>
      </c>
      <c r="D44" s="41" t="s">
        <v>185</v>
      </c>
      <c r="E44" s="43">
        <v>100000</v>
      </c>
    </row>
    <row r="45" spans="1:5" ht="63.75" x14ac:dyDescent="0.2">
      <c r="A45" s="48">
        <v>45939</v>
      </c>
      <c r="B45" s="42">
        <v>3746</v>
      </c>
      <c r="C45" s="41" t="s">
        <v>134</v>
      </c>
      <c r="D45" s="41" t="s">
        <v>186</v>
      </c>
      <c r="E45" s="43">
        <v>18761</v>
      </c>
    </row>
    <row r="46" spans="1:5" ht="63.75" x14ac:dyDescent="0.2">
      <c r="A46" s="48">
        <v>45939</v>
      </c>
      <c r="B46" s="42">
        <v>3748</v>
      </c>
      <c r="C46" s="41" t="s">
        <v>134</v>
      </c>
      <c r="D46" s="41" t="s">
        <v>187</v>
      </c>
      <c r="E46" s="43">
        <v>32099</v>
      </c>
    </row>
    <row r="47" spans="1:5" ht="76.5" x14ac:dyDescent="0.2">
      <c r="A47" s="48">
        <v>45970</v>
      </c>
      <c r="B47" s="42">
        <v>3762</v>
      </c>
      <c r="C47" s="41" t="s">
        <v>131</v>
      </c>
      <c r="D47" s="41" t="s">
        <v>188</v>
      </c>
      <c r="E47" s="43">
        <v>1500</v>
      </c>
    </row>
    <row r="48" spans="1:5" ht="51" x14ac:dyDescent="0.2">
      <c r="A48" s="48">
        <v>45970</v>
      </c>
      <c r="B48" s="42">
        <v>3768</v>
      </c>
      <c r="C48" s="41" t="s">
        <v>118</v>
      </c>
      <c r="D48" s="41" t="s">
        <v>189</v>
      </c>
      <c r="E48" s="43">
        <v>23241.99</v>
      </c>
    </row>
    <row r="49" spans="1:5" ht="51" x14ac:dyDescent="0.2">
      <c r="A49" s="48">
        <v>45970</v>
      </c>
      <c r="B49" s="42">
        <v>3769</v>
      </c>
      <c r="C49" s="41" t="s">
        <v>117</v>
      </c>
      <c r="D49" s="41" t="s">
        <v>190</v>
      </c>
      <c r="E49" s="43">
        <v>32570</v>
      </c>
    </row>
    <row r="50" spans="1:5" ht="51" x14ac:dyDescent="0.2">
      <c r="A50" s="48">
        <v>45970</v>
      </c>
      <c r="B50" s="42">
        <v>3770</v>
      </c>
      <c r="C50" s="41" t="s">
        <v>141</v>
      </c>
      <c r="D50" s="41" t="s">
        <v>191</v>
      </c>
      <c r="E50" s="43">
        <v>212500</v>
      </c>
    </row>
    <row r="51" spans="1:5" ht="63.75" x14ac:dyDescent="0.2">
      <c r="A51" s="48">
        <v>45970</v>
      </c>
      <c r="B51" s="42">
        <v>3771</v>
      </c>
      <c r="C51" s="41" t="s">
        <v>144</v>
      </c>
      <c r="D51" s="41" t="s">
        <v>192</v>
      </c>
      <c r="E51" s="43">
        <v>114460</v>
      </c>
    </row>
    <row r="52" spans="1:5" ht="38.25" x14ac:dyDescent="0.2">
      <c r="A52" s="48">
        <v>45970</v>
      </c>
      <c r="B52" s="42">
        <v>3783</v>
      </c>
      <c r="C52" s="41" t="s">
        <v>193</v>
      </c>
      <c r="D52" s="41" t="s">
        <v>194</v>
      </c>
      <c r="E52" s="43">
        <v>295000</v>
      </c>
    </row>
    <row r="53" spans="1:5" ht="63.75" x14ac:dyDescent="0.2">
      <c r="A53" s="48">
        <v>45970</v>
      </c>
      <c r="B53" s="42">
        <v>3784</v>
      </c>
      <c r="C53" s="41" t="s">
        <v>195</v>
      </c>
      <c r="D53" s="41" t="s">
        <v>196</v>
      </c>
      <c r="E53" s="43">
        <v>466217.8</v>
      </c>
    </row>
    <row r="54" spans="1:5" ht="51" x14ac:dyDescent="0.2">
      <c r="A54" s="48">
        <v>45970</v>
      </c>
      <c r="B54" s="42">
        <v>3786</v>
      </c>
      <c r="C54" s="41" t="s">
        <v>197</v>
      </c>
      <c r="D54" s="41" t="s">
        <v>198</v>
      </c>
      <c r="E54" s="43">
        <v>99474</v>
      </c>
    </row>
    <row r="55" spans="1:5" ht="51" x14ac:dyDescent="0.2">
      <c r="A55" s="48">
        <v>45970</v>
      </c>
      <c r="B55" s="42">
        <v>3788</v>
      </c>
      <c r="C55" s="41" t="s">
        <v>140</v>
      </c>
      <c r="D55" s="41" t="s">
        <v>199</v>
      </c>
      <c r="E55" s="43">
        <v>61892.73</v>
      </c>
    </row>
    <row r="56" spans="1:5" ht="63.75" x14ac:dyDescent="0.2">
      <c r="A56" s="48">
        <v>46000</v>
      </c>
      <c r="B56" s="42">
        <v>3790</v>
      </c>
      <c r="C56" s="41" t="s">
        <v>200</v>
      </c>
      <c r="D56" s="41" t="s">
        <v>201</v>
      </c>
      <c r="E56" s="43">
        <v>118000</v>
      </c>
    </row>
    <row r="57" spans="1:5" ht="63.75" x14ac:dyDescent="0.2">
      <c r="A57" s="48">
        <v>46000</v>
      </c>
      <c r="B57" s="42">
        <v>3794</v>
      </c>
      <c r="C57" s="41" t="s">
        <v>202</v>
      </c>
      <c r="D57" s="41" t="s">
        <v>203</v>
      </c>
      <c r="E57" s="43">
        <v>179360</v>
      </c>
    </row>
    <row r="58" spans="1:5" ht="63.75" x14ac:dyDescent="0.2">
      <c r="A58" s="48">
        <v>46000</v>
      </c>
      <c r="B58" s="42">
        <v>3797</v>
      </c>
      <c r="C58" s="41" t="s">
        <v>122</v>
      </c>
      <c r="D58" s="41" t="s">
        <v>204</v>
      </c>
      <c r="E58" s="43">
        <v>1454500</v>
      </c>
    </row>
    <row r="59" spans="1:5" ht="63.75" x14ac:dyDescent="0.2">
      <c r="A59" s="48">
        <v>46000</v>
      </c>
      <c r="B59" s="42">
        <v>3798</v>
      </c>
      <c r="C59" s="41" t="s">
        <v>205</v>
      </c>
      <c r="D59" s="41" t="s">
        <v>206</v>
      </c>
      <c r="E59" s="43">
        <v>2536480.7999999998</v>
      </c>
    </row>
    <row r="60" spans="1:5" ht="76.5" x14ac:dyDescent="0.2">
      <c r="A60" s="42" t="s">
        <v>207</v>
      </c>
      <c r="B60" s="42">
        <v>3820</v>
      </c>
      <c r="C60" s="41" t="s">
        <v>119</v>
      </c>
      <c r="D60" s="41" t="s">
        <v>208</v>
      </c>
      <c r="E60" s="43">
        <v>1838028.53</v>
      </c>
    </row>
    <row r="61" spans="1:5" ht="76.5" x14ac:dyDescent="0.2">
      <c r="A61" s="42" t="s">
        <v>207</v>
      </c>
      <c r="B61" s="42">
        <v>3838</v>
      </c>
      <c r="C61" s="41" t="s">
        <v>209</v>
      </c>
      <c r="D61" s="41" t="s">
        <v>210</v>
      </c>
      <c r="E61" s="43">
        <v>3049780.8</v>
      </c>
    </row>
    <row r="62" spans="1:5" ht="63.75" x14ac:dyDescent="0.2">
      <c r="A62" s="42" t="s">
        <v>207</v>
      </c>
      <c r="B62" s="42">
        <v>3844</v>
      </c>
      <c r="C62" s="41" t="s">
        <v>211</v>
      </c>
      <c r="D62" s="41" t="s">
        <v>212</v>
      </c>
      <c r="E62" s="43">
        <v>9883.68</v>
      </c>
    </row>
    <row r="63" spans="1:5" ht="63.75" x14ac:dyDescent="0.2">
      <c r="A63" s="42" t="s">
        <v>207</v>
      </c>
      <c r="B63" s="42">
        <v>3848</v>
      </c>
      <c r="C63" s="41" t="s">
        <v>146</v>
      </c>
      <c r="D63" s="41" t="s">
        <v>213</v>
      </c>
      <c r="E63" s="43">
        <v>325680</v>
      </c>
    </row>
    <row r="64" spans="1:5" ht="63.75" x14ac:dyDescent="0.2">
      <c r="A64" s="42" t="s">
        <v>207</v>
      </c>
      <c r="B64" s="42">
        <v>3849</v>
      </c>
      <c r="C64" s="41" t="s">
        <v>127</v>
      </c>
      <c r="D64" s="41" t="s">
        <v>214</v>
      </c>
      <c r="E64" s="43">
        <v>1928</v>
      </c>
    </row>
    <row r="65" spans="1:5" x14ac:dyDescent="0.2">
      <c r="A65" s="42" t="s">
        <v>207</v>
      </c>
      <c r="B65" s="42">
        <v>3852</v>
      </c>
      <c r="C65" s="41" t="s">
        <v>132</v>
      </c>
      <c r="D65" s="49" t="s">
        <v>215</v>
      </c>
      <c r="E65" s="43">
        <v>972556.91999999993</v>
      </c>
    </row>
    <row r="66" spans="1:5" x14ac:dyDescent="0.2">
      <c r="A66" s="42" t="s">
        <v>207</v>
      </c>
      <c r="B66" s="42">
        <v>3854</v>
      </c>
      <c r="C66" s="41" t="s">
        <v>132</v>
      </c>
      <c r="D66" s="49" t="s">
        <v>216</v>
      </c>
      <c r="E66" s="43">
        <v>23932913.66</v>
      </c>
    </row>
    <row r="67" spans="1:5" x14ac:dyDescent="0.2">
      <c r="A67" s="42" t="s">
        <v>207</v>
      </c>
      <c r="B67" s="42">
        <v>3856</v>
      </c>
      <c r="C67" s="41" t="s">
        <v>132</v>
      </c>
      <c r="D67" s="49" t="s">
        <v>217</v>
      </c>
      <c r="E67" s="43">
        <v>12367317.18</v>
      </c>
    </row>
    <row r="68" spans="1:5" x14ac:dyDescent="0.2">
      <c r="A68" s="42" t="s">
        <v>207</v>
      </c>
      <c r="B68" s="42">
        <v>3858</v>
      </c>
      <c r="C68" s="41" t="s">
        <v>132</v>
      </c>
      <c r="D68" s="49" t="s">
        <v>218</v>
      </c>
      <c r="E68" s="43">
        <v>5117429.7</v>
      </c>
    </row>
    <row r="69" spans="1:5" ht="25.5" x14ac:dyDescent="0.2">
      <c r="A69" s="42" t="s">
        <v>207</v>
      </c>
      <c r="B69" s="42">
        <v>3860</v>
      </c>
      <c r="C69" s="41" t="s">
        <v>111</v>
      </c>
      <c r="D69" s="49" t="s">
        <v>219</v>
      </c>
      <c r="E69" s="43">
        <v>2681000</v>
      </c>
    </row>
    <row r="70" spans="1:5" x14ac:dyDescent="0.2">
      <c r="A70" s="42" t="s">
        <v>220</v>
      </c>
      <c r="B70" s="42">
        <v>3862</v>
      </c>
      <c r="C70" s="41" t="s">
        <v>132</v>
      </c>
      <c r="D70" s="49" t="s">
        <v>221</v>
      </c>
      <c r="E70" s="43">
        <v>80703</v>
      </c>
    </row>
    <row r="71" spans="1:5" x14ac:dyDescent="0.2">
      <c r="A71" s="42" t="s">
        <v>220</v>
      </c>
      <c r="B71" s="42">
        <v>3864</v>
      </c>
      <c r="C71" s="41" t="s">
        <v>132</v>
      </c>
      <c r="D71" s="49" t="s">
        <v>222</v>
      </c>
      <c r="E71" s="43">
        <v>130277.7</v>
      </c>
    </row>
    <row r="72" spans="1:5" x14ac:dyDescent="0.2">
      <c r="A72" s="42" t="s">
        <v>220</v>
      </c>
      <c r="B72" s="42">
        <v>3866</v>
      </c>
      <c r="C72" s="41" t="s">
        <v>132</v>
      </c>
      <c r="D72" s="49" t="s">
        <v>223</v>
      </c>
      <c r="E72" s="43">
        <v>198683.09999999998</v>
      </c>
    </row>
    <row r="73" spans="1:5" ht="25.5" x14ac:dyDescent="0.2">
      <c r="A73" s="42" t="s">
        <v>220</v>
      </c>
      <c r="B73" s="42">
        <v>3868</v>
      </c>
      <c r="C73" s="41" t="s">
        <v>111</v>
      </c>
      <c r="D73" s="49" t="s">
        <v>224</v>
      </c>
      <c r="E73" s="43">
        <v>22500</v>
      </c>
    </row>
    <row r="74" spans="1:5" x14ac:dyDescent="0.2">
      <c r="A74" s="42" t="s">
        <v>220</v>
      </c>
      <c r="B74" s="42">
        <v>3870</v>
      </c>
      <c r="C74" s="41" t="s">
        <v>132</v>
      </c>
      <c r="D74" s="49" t="s">
        <v>225</v>
      </c>
      <c r="E74" s="43">
        <v>718256.7</v>
      </c>
    </row>
    <row r="75" spans="1:5" x14ac:dyDescent="0.2">
      <c r="A75" s="42" t="s">
        <v>220</v>
      </c>
      <c r="B75" s="42">
        <v>3872</v>
      </c>
      <c r="C75" s="41" t="s">
        <v>132</v>
      </c>
      <c r="D75" s="49" t="s">
        <v>226</v>
      </c>
      <c r="E75" s="43">
        <v>23712982.129999999</v>
      </c>
    </row>
    <row r="76" spans="1:5" ht="51" x14ac:dyDescent="0.2">
      <c r="A76" s="42" t="s">
        <v>220</v>
      </c>
      <c r="B76" s="42">
        <v>3873</v>
      </c>
      <c r="C76" s="41" t="s">
        <v>120</v>
      </c>
      <c r="D76" s="41" t="s">
        <v>227</v>
      </c>
      <c r="E76" s="43">
        <v>83047</v>
      </c>
    </row>
    <row r="77" spans="1:5" ht="51" x14ac:dyDescent="0.2">
      <c r="A77" s="42" t="s">
        <v>220</v>
      </c>
      <c r="B77" s="42">
        <v>3876</v>
      </c>
      <c r="C77" s="41" t="s">
        <v>228</v>
      </c>
      <c r="D77" s="41" t="s">
        <v>229</v>
      </c>
      <c r="E77" s="43">
        <v>82186.429999999993</v>
      </c>
    </row>
    <row r="78" spans="1:5" ht="51" x14ac:dyDescent="0.2">
      <c r="A78" s="42" t="s">
        <v>220</v>
      </c>
      <c r="B78" s="42">
        <v>3887</v>
      </c>
      <c r="C78" s="41" t="s">
        <v>133</v>
      </c>
      <c r="D78" s="41" t="s">
        <v>230</v>
      </c>
      <c r="E78" s="43">
        <v>1666666.67</v>
      </c>
    </row>
    <row r="79" spans="1:5" ht="51" x14ac:dyDescent="0.2">
      <c r="A79" s="42" t="s">
        <v>220</v>
      </c>
      <c r="B79" s="42">
        <v>3888</v>
      </c>
      <c r="C79" s="41" t="s">
        <v>133</v>
      </c>
      <c r="D79" s="41" t="s">
        <v>231</v>
      </c>
      <c r="E79" s="43">
        <v>28808959.25</v>
      </c>
    </row>
    <row r="80" spans="1:5" ht="76.5" x14ac:dyDescent="0.2">
      <c r="A80" s="42" t="s">
        <v>232</v>
      </c>
      <c r="B80" s="42">
        <v>3905</v>
      </c>
      <c r="C80" s="41" t="s">
        <v>147</v>
      </c>
      <c r="D80" s="41" t="s">
        <v>233</v>
      </c>
      <c r="E80" s="43">
        <v>2000000</v>
      </c>
    </row>
    <row r="81" spans="1:5" ht="76.5" x14ac:dyDescent="0.2">
      <c r="A81" s="42" t="s">
        <v>232</v>
      </c>
      <c r="B81" s="42">
        <v>3908</v>
      </c>
      <c r="C81" s="41" t="s">
        <v>147</v>
      </c>
      <c r="D81" s="41" t="s">
        <v>234</v>
      </c>
      <c r="E81" s="43">
        <v>2000000</v>
      </c>
    </row>
    <row r="82" spans="1:5" ht="51" x14ac:dyDescent="0.2">
      <c r="A82" s="42" t="s">
        <v>232</v>
      </c>
      <c r="B82" s="42">
        <v>3912</v>
      </c>
      <c r="C82" s="41" t="s">
        <v>129</v>
      </c>
      <c r="D82" s="41" t="s">
        <v>235</v>
      </c>
      <c r="E82" s="43">
        <v>279136</v>
      </c>
    </row>
    <row r="83" spans="1:5" ht="51" x14ac:dyDescent="0.2">
      <c r="A83" s="42" t="s">
        <v>232</v>
      </c>
      <c r="B83" s="42">
        <v>3913</v>
      </c>
      <c r="C83" s="41" t="s">
        <v>136</v>
      </c>
      <c r="D83" s="41" t="s">
        <v>236</v>
      </c>
      <c r="E83" s="43">
        <v>70325.7</v>
      </c>
    </row>
    <row r="84" spans="1:5" ht="76.5" x14ac:dyDescent="0.2">
      <c r="A84" s="42" t="s">
        <v>237</v>
      </c>
      <c r="B84" s="42">
        <v>3923</v>
      </c>
      <c r="C84" s="41" t="s">
        <v>111</v>
      </c>
      <c r="D84" s="41" t="s">
        <v>238</v>
      </c>
      <c r="E84" s="43">
        <v>16967000</v>
      </c>
    </row>
    <row r="85" spans="1:5" ht="51" x14ac:dyDescent="0.2">
      <c r="A85" s="42" t="s">
        <v>237</v>
      </c>
      <c r="B85" s="42">
        <v>3958</v>
      </c>
      <c r="C85" s="41" t="s">
        <v>138</v>
      </c>
      <c r="D85" s="41" t="s">
        <v>239</v>
      </c>
      <c r="E85" s="43">
        <v>843264.18</v>
      </c>
    </row>
    <row r="86" spans="1:5" ht="51" x14ac:dyDescent="0.2">
      <c r="A86" s="42" t="s">
        <v>240</v>
      </c>
      <c r="B86" s="42">
        <v>3961</v>
      </c>
      <c r="C86" s="41" t="s">
        <v>137</v>
      </c>
      <c r="D86" s="41" t="s">
        <v>241</v>
      </c>
      <c r="E86" s="43">
        <v>98368.55</v>
      </c>
    </row>
    <row r="87" spans="1:5" ht="38.25" x14ac:dyDescent="0.2">
      <c r="A87" s="42" t="s">
        <v>240</v>
      </c>
      <c r="B87" s="42">
        <v>3983</v>
      </c>
      <c r="C87" s="41" t="s">
        <v>132</v>
      </c>
      <c r="D87" s="41" t="s">
        <v>242</v>
      </c>
      <c r="E87" s="43">
        <v>450000</v>
      </c>
    </row>
    <row r="88" spans="1:5" ht="51" x14ac:dyDescent="0.2">
      <c r="A88" s="42" t="s">
        <v>240</v>
      </c>
      <c r="B88" s="42">
        <v>3984</v>
      </c>
      <c r="C88" s="41" t="s">
        <v>243</v>
      </c>
      <c r="D88" s="41" t="s">
        <v>244</v>
      </c>
      <c r="E88" s="43">
        <v>999869.33</v>
      </c>
    </row>
    <row r="89" spans="1:5" ht="38.25" x14ac:dyDescent="0.2">
      <c r="A89" s="42" t="s">
        <v>240</v>
      </c>
      <c r="B89" s="42">
        <v>3988</v>
      </c>
      <c r="C89" s="41" t="s">
        <v>245</v>
      </c>
      <c r="D89" s="41" t="s">
        <v>246</v>
      </c>
      <c r="E89" s="43">
        <v>5247114.33</v>
      </c>
    </row>
    <row r="90" spans="1:5" ht="38.25" x14ac:dyDescent="0.2">
      <c r="A90" s="42" t="s">
        <v>240</v>
      </c>
      <c r="B90" s="42">
        <v>3989</v>
      </c>
      <c r="C90" s="41" t="s">
        <v>247</v>
      </c>
      <c r="D90" s="41" t="s">
        <v>248</v>
      </c>
      <c r="E90" s="43">
        <v>5497081.6600000001</v>
      </c>
    </row>
    <row r="91" spans="1:5" ht="51" x14ac:dyDescent="0.2">
      <c r="A91" s="42" t="s">
        <v>240</v>
      </c>
      <c r="B91" s="42">
        <v>3991</v>
      </c>
      <c r="C91" s="41" t="s">
        <v>249</v>
      </c>
      <c r="D91" s="41" t="s">
        <v>250</v>
      </c>
      <c r="E91" s="43">
        <v>28320</v>
      </c>
    </row>
    <row r="92" spans="1:5" ht="51" x14ac:dyDescent="0.2">
      <c r="A92" s="42" t="s">
        <v>240</v>
      </c>
      <c r="B92" s="42">
        <v>3994</v>
      </c>
      <c r="C92" s="41" t="s">
        <v>251</v>
      </c>
      <c r="D92" s="41" t="s">
        <v>252</v>
      </c>
      <c r="E92" s="43">
        <v>104607</v>
      </c>
    </row>
    <row r="93" spans="1:5" ht="63.75" x14ac:dyDescent="0.2">
      <c r="A93" s="42" t="s">
        <v>240</v>
      </c>
      <c r="B93" s="42">
        <v>3995</v>
      </c>
      <c r="C93" s="41" t="s">
        <v>251</v>
      </c>
      <c r="D93" s="41" t="s">
        <v>253</v>
      </c>
      <c r="E93" s="43">
        <v>126566.8</v>
      </c>
    </row>
    <row r="94" spans="1:5" ht="51" x14ac:dyDescent="0.2">
      <c r="A94" s="42" t="s">
        <v>240</v>
      </c>
      <c r="B94" s="42">
        <v>3997</v>
      </c>
      <c r="C94" s="41" t="s">
        <v>142</v>
      </c>
      <c r="D94" s="41" t="s">
        <v>254</v>
      </c>
      <c r="E94" s="43">
        <v>6182.99</v>
      </c>
    </row>
    <row r="95" spans="1:5" ht="63.75" x14ac:dyDescent="0.2">
      <c r="A95" s="42" t="s">
        <v>240</v>
      </c>
      <c r="B95" s="42">
        <v>3999</v>
      </c>
      <c r="C95" s="41" t="s">
        <v>126</v>
      </c>
      <c r="D95" s="41" t="s">
        <v>255</v>
      </c>
      <c r="E95" s="43">
        <v>13778.32</v>
      </c>
    </row>
    <row r="96" spans="1:5" ht="51" x14ac:dyDescent="0.2">
      <c r="A96" s="42" t="s">
        <v>240</v>
      </c>
      <c r="B96" s="42">
        <v>4001</v>
      </c>
      <c r="C96" s="41" t="s">
        <v>197</v>
      </c>
      <c r="D96" s="41" t="s">
        <v>256</v>
      </c>
      <c r="E96" s="43">
        <v>248449</v>
      </c>
    </row>
    <row r="97" spans="1:5" ht="76.5" x14ac:dyDescent="0.2">
      <c r="A97" s="42" t="s">
        <v>257</v>
      </c>
      <c r="B97" s="42">
        <v>4016</v>
      </c>
      <c r="C97" s="41" t="s">
        <v>139</v>
      </c>
      <c r="D97" s="41" t="s">
        <v>258</v>
      </c>
      <c r="E97" s="43">
        <v>127991.8</v>
      </c>
    </row>
    <row r="98" spans="1:5" ht="76.5" x14ac:dyDescent="0.2">
      <c r="A98" s="42" t="s">
        <v>259</v>
      </c>
      <c r="B98" s="42">
        <v>4056</v>
      </c>
      <c r="C98" s="41" t="s">
        <v>251</v>
      </c>
      <c r="D98" s="41" t="s">
        <v>260</v>
      </c>
      <c r="E98" s="43">
        <v>42539</v>
      </c>
    </row>
    <row r="99" spans="1:5" ht="76.5" x14ac:dyDescent="0.2">
      <c r="A99" s="42" t="s">
        <v>259</v>
      </c>
      <c r="B99" s="42">
        <v>4060</v>
      </c>
      <c r="C99" s="41" t="s">
        <v>142</v>
      </c>
      <c r="D99" s="41" t="s">
        <v>261</v>
      </c>
      <c r="E99" s="43">
        <v>37170</v>
      </c>
    </row>
    <row r="100" spans="1:5" ht="51" x14ac:dyDescent="0.2">
      <c r="A100" s="42" t="s">
        <v>259</v>
      </c>
      <c r="B100" s="42">
        <v>4069</v>
      </c>
      <c r="C100" s="41" t="s">
        <v>262</v>
      </c>
      <c r="D100" s="41" t="s">
        <v>263</v>
      </c>
      <c r="E100" s="43">
        <v>147840</v>
      </c>
    </row>
    <row r="101" spans="1:5" ht="51" x14ac:dyDescent="0.2">
      <c r="A101" s="42" t="s">
        <v>259</v>
      </c>
      <c r="B101" s="42">
        <v>4072</v>
      </c>
      <c r="C101" s="41" t="s">
        <v>264</v>
      </c>
      <c r="D101" s="41" t="s">
        <v>265</v>
      </c>
      <c r="E101" s="43">
        <v>104250</v>
      </c>
    </row>
    <row r="102" spans="1:5" ht="51" x14ac:dyDescent="0.2">
      <c r="A102" s="42" t="s">
        <v>259</v>
      </c>
      <c r="B102" s="42">
        <v>4073</v>
      </c>
      <c r="C102" s="41" t="s">
        <v>266</v>
      </c>
      <c r="D102" s="41" t="s">
        <v>267</v>
      </c>
      <c r="E102" s="43">
        <v>592478</v>
      </c>
    </row>
    <row r="103" spans="1:5" ht="63.75" x14ac:dyDescent="0.2">
      <c r="A103" s="42" t="s">
        <v>259</v>
      </c>
      <c r="B103" s="42">
        <v>4077</v>
      </c>
      <c r="C103" s="41" t="s">
        <v>205</v>
      </c>
      <c r="D103" s="41" t="s">
        <v>268</v>
      </c>
      <c r="E103" s="43">
        <v>2389535.4</v>
      </c>
    </row>
    <row r="104" spans="1:5" ht="76.5" x14ac:dyDescent="0.2">
      <c r="A104" s="42" t="s">
        <v>259</v>
      </c>
      <c r="B104" s="42">
        <v>4080</v>
      </c>
      <c r="C104" s="41" t="s">
        <v>269</v>
      </c>
      <c r="D104" s="41" t="s">
        <v>270</v>
      </c>
      <c r="E104" s="43">
        <v>354000</v>
      </c>
    </row>
    <row r="105" spans="1:5" ht="30" x14ac:dyDescent="0.2">
      <c r="A105" s="42" t="s">
        <v>259</v>
      </c>
      <c r="B105" s="42">
        <v>4097</v>
      </c>
      <c r="C105" s="50" t="s">
        <v>111</v>
      </c>
      <c r="D105" s="49" t="s">
        <v>271</v>
      </c>
      <c r="E105" s="43">
        <v>100927</v>
      </c>
    </row>
    <row r="106" spans="1:5" ht="51" x14ac:dyDescent="0.2">
      <c r="A106" s="42" t="s">
        <v>272</v>
      </c>
      <c r="B106" s="42">
        <v>4103</v>
      </c>
      <c r="C106" s="50" t="s">
        <v>273</v>
      </c>
      <c r="D106" s="41" t="s">
        <v>274</v>
      </c>
      <c r="E106" s="43">
        <v>114531.28</v>
      </c>
    </row>
    <row r="107" spans="1:5" ht="63.75" x14ac:dyDescent="0.2">
      <c r="A107" s="42" t="s">
        <v>272</v>
      </c>
      <c r="B107" s="42">
        <v>4107</v>
      </c>
      <c r="C107" s="50" t="s">
        <v>275</v>
      </c>
      <c r="D107" s="41" t="s">
        <v>276</v>
      </c>
      <c r="E107" s="43">
        <v>156940</v>
      </c>
    </row>
    <row r="108" spans="1:5" ht="63.75" x14ac:dyDescent="0.2">
      <c r="A108" s="49" t="s">
        <v>277</v>
      </c>
      <c r="B108" s="42">
        <v>4109</v>
      </c>
      <c r="C108" s="50" t="s">
        <v>278</v>
      </c>
      <c r="D108" s="41" t="s">
        <v>279</v>
      </c>
      <c r="E108" s="51">
        <v>154877.9</v>
      </c>
    </row>
    <row r="109" spans="1:5" ht="63.75" x14ac:dyDescent="0.2">
      <c r="A109" s="49" t="s">
        <v>277</v>
      </c>
      <c r="B109" s="42">
        <v>4116</v>
      </c>
      <c r="C109" s="50" t="s">
        <v>280</v>
      </c>
      <c r="D109" s="41" t="s">
        <v>281</v>
      </c>
      <c r="E109" s="51">
        <v>102273</v>
      </c>
    </row>
    <row r="110" spans="1:5" ht="63.75" x14ac:dyDescent="0.2">
      <c r="A110" s="49" t="s">
        <v>277</v>
      </c>
      <c r="B110" s="42">
        <v>4117</v>
      </c>
      <c r="C110" s="50" t="s">
        <v>282</v>
      </c>
      <c r="D110" s="41" t="s">
        <v>283</v>
      </c>
      <c r="E110" s="51">
        <v>413000</v>
      </c>
    </row>
    <row r="111" spans="1:5" ht="60" x14ac:dyDescent="0.2">
      <c r="A111" s="49" t="s">
        <v>277</v>
      </c>
      <c r="B111" s="42">
        <v>4122</v>
      </c>
      <c r="C111" s="50" t="s">
        <v>284</v>
      </c>
      <c r="D111" s="41" t="s">
        <v>285</v>
      </c>
      <c r="E111" s="51">
        <v>173288.9</v>
      </c>
    </row>
    <row r="112" spans="1:5" ht="60" x14ac:dyDescent="0.2">
      <c r="A112" s="49" t="s">
        <v>277</v>
      </c>
      <c r="B112" s="42">
        <v>4123</v>
      </c>
      <c r="C112" s="50" t="s">
        <v>284</v>
      </c>
      <c r="D112" s="41" t="s">
        <v>286</v>
      </c>
      <c r="E112" s="51">
        <v>332170</v>
      </c>
    </row>
    <row r="113" spans="1:5" ht="63.75" x14ac:dyDescent="0.2">
      <c r="A113" s="49" t="s">
        <v>277</v>
      </c>
      <c r="B113" s="42">
        <v>4124</v>
      </c>
      <c r="C113" s="50" t="s">
        <v>287</v>
      </c>
      <c r="D113" s="41" t="s">
        <v>288</v>
      </c>
      <c r="E113" s="51">
        <v>354000</v>
      </c>
    </row>
    <row r="114" spans="1:5" ht="68.45" customHeight="1" x14ac:dyDescent="0.2">
      <c r="A114" s="49" t="s">
        <v>277</v>
      </c>
      <c r="B114" s="42">
        <v>4126</v>
      </c>
      <c r="C114" s="50" t="s">
        <v>289</v>
      </c>
      <c r="D114" s="41" t="s">
        <v>290</v>
      </c>
      <c r="E114" s="51">
        <v>9012.9599999999991</v>
      </c>
    </row>
    <row r="115" spans="1:5" ht="31.9" customHeight="1" x14ac:dyDescent="0.2">
      <c r="A115" s="49" t="s">
        <v>277</v>
      </c>
      <c r="B115" s="42">
        <v>4140</v>
      </c>
      <c r="C115" s="50" t="s">
        <v>291</v>
      </c>
      <c r="D115" s="41" t="s">
        <v>292</v>
      </c>
      <c r="E115" s="51">
        <v>88051</v>
      </c>
    </row>
    <row r="116" spans="1:5" ht="63.75" x14ac:dyDescent="0.2">
      <c r="A116" s="49" t="s">
        <v>293</v>
      </c>
      <c r="B116" s="42">
        <v>4148</v>
      </c>
      <c r="C116" s="50" t="s">
        <v>294</v>
      </c>
      <c r="D116" s="41" t="s">
        <v>295</v>
      </c>
      <c r="E116" s="51">
        <v>191520.49</v>
      </c>
    </row>
    <row r="117" spans="1:5" ht="36" customHeight="1" x14ac:dyDescent="0.2">
      <c r="A117" s="49" t="s">
        <v>293</v>
      </c>
      <c r="B117" s="42">
        <v>4150</v>
      </c>
      <c r="C117" s="50" t="s">
        <v>291</v>
      </c>
      <c r="D117" s="41" t="s">
        <v>296</v>
      </c>
      <c r="E117" s="51">
        <v>288196.56</v>
      </c>
    </row>
    <row r="118" spans="1:5" ht="29.45" customHeight="1" x14ac:dyDescent="0.25">
      <c r="A118" s="69" t="s">
        <v>105</v>
      </c>
      <c r="B118" s="69"/>
      <c r="C118" s="69"/>
      <c r="D118" s="69"/>
      <c r="E118" s="39">
        <f>SUM(E11:E117)</f>
        <v>228942941.28000009</v>
      </c>
    </row>
  </sheetData>
  <autoFilter ref="A10:E118" xr:uid="{6DAEBFF1-423C-4958-9BF4-90140145A229}"/>
  <mergeCells count="4">
    <mergeCell ref="A9:E9"/>
    <mergeCell ref="A7:E7"/>
    <mergeCell ref="A8:E8"/>
    <mergeCell ref="A118:D118"/>
  </mergeCells>
  <pageMargins left="0.54" right="0.17" top="0.59" bottom="0.22" header="0.4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Stephany Jimenez De Los Santos</cp:lastModifiedBy>
  <cp:lastPrinted>2025-10-01T16:35:22Z</cp:lastPrinted>
  <dcterms:created xsi:type="dcterms:W3CDTF">2022-09-16T14:51:44Z</dcterms:created>
  <dcterms:modified xsi:type="dcterms:W3CDTF">2025-10-02T13:20:48Z</dcterms:modified>
</cp:coreProperties>
</file>