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ministeriodeculturado.sharepoint.com/sites/oai-sp/Documentos OAI/AÑO 2025/Portal Transparencia/Octubre/Presupuesto/"/>
    </mc:Choice>
  </mc:AlternateContent>
  <xr:revisionPtr revIDLastSave="0" documentId="8_{7C236668-C027-4897-90E7-1DED27611B58}"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lib.'!$A$10:$E$157</definedName>
    <definedName name="_xlnm.Print_Area" localSheetId="0">'0001'!$A$1:$P$90</definedName>
    <definedName name="_xlnm.Print_Area" localSheetId="1">'listado de los lib.'!$A$1:$E$167</definedName>
    <definedName name="_xlnm.Print_Titles" localSheetId="0">'0001'!$1:$9</definedName>
    <definedName name="_xlnm.Print_Titles" localSheetId="1">'listado de los lib.'!$10:$10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57" i="3" l="1"/>
  <c r="C53" i="2"/>
  <c r="P12" i="2" l="1"/>
  <c r="C83" i="2" l="1"/>
  <c r="C82" i="2" s="1"/>
  <c r="B83" i="2"/>
  <c r="B82" i="2" s="1"/>
  <c r="C81" i="2"/>
  <c r="B81" i="2"/>
  <c r="C80" i="2"/>
  <c r="B80" i="2"/>
  <c r="C78" i="2"/>
  <c r="B78" i="2"/>
  <c r="C77" i="2"/>
  <c r="B77" i="2"/>
  <c r="C74" i="2"/>
  <c r="B74" i="2"/>
  <c r="C73" i="2"/>
  <c r="B73" i="2"/>
  <c r="C72" i="2"/>
  <c r="B72" i="2"/>
  <c r="C70" i="2"/>
  <c r="B70" i="2"/>
  <c r="C69" i="2"/>
  <c r="B69" i="2"/>
  <c r="B17" i="2"/>
  <c r="C11" i="2"/>
  <c r="N82" i="2"/>
  <c r="M82" i="2"/>
  <c r="I82" i="2"/>
  <c r="G82" i="2"/>
  <c r="F82" i="2"/>
  <c r="E82" i="2"/>
  <c r="D83" i="2"/>
  <c r="D82" i="2" s="1"/>
  <c r="L82" i="2"/>
  <c r="K82" i="2"/>
  <c r="J82" i="2"/>
  <c r="H82" i="2"/>
  <c r="D81" i="2"/>
  <c r="N79" i="2"/>
  <c r="M79" i="2"/>
  <c r="L79" i="2"/>
  <c r="I79" i="2"/>
  <c r="H79" i="2"/>
  <c r="E79" i="2"/>
  <c r="D80" i="2"/>
  <c r="K79" i="2"/>
  <c r="F79" i="2"/>
  <c r="I76" i="2"/>
  <c r="D78" i="2"/>
  <c r="N76" i="2"/>
  <c r="M76" i="2"/>
  <c r="K76" i="2"/>
  <c r="G76" i="2"/>
  <c r="F76" i="2"/>
  <c r="E76" i="2"/>
  <c r="D77" i="2"/>
  <c r="L76" i="2"/>
  <c r="D74" i="2"/>
  <c r="K71" i="2"/>
  <c r="J71" i="2"/>
  <c r="D73" i="2"/>
  <c r="N71" i="2"/>
  <c r="M71" i="2"/>
  <c r="L71" i="2"/>
  <c r="H71" i="2"/>
  <c r="E71" i="2"/>
  <c r="D72" i="2"/>
  <c r="L68" i="2"/>
  <c r="D70" i="2"/>
  <c r="N68" i="2"/>
  <c r="J68" i="2"/>
  <c r="I68" i="2"/>
  <c r="H68" i="2"/>
  <c r="G68" i="2"/>
  <c r="D69" i="2"/>
  <c r="K68" i="2"/>
  <c r="F68" i="2"/>
  <c r="M63" i="2"/>
  <c r="E63" i="2"/>
  <c r="L63" i="2"/>
  <c r="J63" i="2"/>
  <c r="I53" i="2"/>
  <c r="L53" i="2"/>
  <c r="M53" i="2"/>
  <c r="H53" i="2"/>
  <c r="E53" i="2"/>
  <c r="M46" i="2"/>
  <c r="E46" i="2"/>
  <c r="K46" i="2"/>
  <c r="H37" i="2"/>
  <c r="G37" i="2"/>
  <c r="J37" i="2"/>
  <c r="N27" i="2"/>
  <c r="F27" i="2"/>
  <c r="D17" i="2"/>
  <c r="L17" i="2"/>
  <c r="D11" i="2"/>
  <c r="N11" i="2"/>
  <c r="I11" i="2"/>
  <c r="L11" i="2"/>
  <c r="F11" i="2"/>
  <c r="D79" i="2" l="1"/>
  <c r="C79" i="2"/>
  <c r="B68" i="2"/>
  <c r="C37" i="2"/>
  <c r="D68" i="2"/>
  <c r="C71" i="2"/>
  <c r="F75" i="2"/>
  <c r="B76" i="2"/>
  <c r="B46" i="2"/>
  <c r="D63" i="2"/>
  <c r="B79" i="2"/>
  <c r="D76" i="2"/>
  <c r="D53" i="2"/>
  <c r="D71" i="2"/>
  <c r="C63" i="2"/>
  <c r="C68" i="2"/>
  <c r="C46" i="2"/>
  <c r="C76" i="2"/>
  <c r="K75" i="2"/>
  <c r="L75" i="2"/>
  <c r="E27" i="2"/>
  <c r="M27" i="2"/>
  <c r="F53" i="2"/>
  <c r="N53" i="2"/>
  <c r="K53" i="2"/>
  <c r="B11" i="2"/>
  <c r="J11" i="2"/>
  <c r="H27" i="2"/>
  <c r="J46" i="2"/>
  <c r="I46" i="2"/>
  <c r="F46" i="2"/>
  <c r="N46" i="2"/>
  <c r="G71" i="2"/>
  <c r="E75" i="2"/>
  <c r="M75" i="2"/>
  <c r="J76" i="2"/>
  <c r="F17" i="2"/>
  <c r="N17" i="2"/>
  <c r="K17" i="2"/>
  <c r="E37" i="2"/>
  <c r="M37" i="2"/>
  <c r="D37" i="2"/>
  <c r="L37" i="2"/>
  <c r="I37" i="2"/>
  <c r="H46" i="2"/>
  <c r="I63" i="2"/>
  <c r="F63" i="2"/>
  <c r="N63" i="2"/>
  <c r="K63" i="2"/>
  <c r="N75" i="2"/>
  <c r="I75" i="2"/>
  <c r="B37" i="2"/>
  <c r="H11" i="2"/>
  <c r="E11" i="2"/>
  <c r="M11" i="2"/>
  <c r="F37" i="2"/>
  <c r="N37" i="2"/>
  <c r="K37" i="2"/>
  <c r="I71" i="2"/>
  <c r="C17" i="2"/>
  <c r="C27" i="2"/>
  <c r="J27" i="2"/>
  <c r="G27" i="2"/>
  <c r="I27" i="2"/>
  <c r="K27" i="2"/>
  <c r="J53" i="2"/>
  <c r="G53" i="2"/>
  <c r="H76" i="2"/>
  <c r="H75" i="2" s="1"/>
  <c r="J79" i="2"/>
  <c r="G79" i="2"/>
  <c r="G75" i="2" s="1"/>
  <c r="B27" i="2"/>
  <c r="B71" i="2"/>
  <c r="I17" i="2"/>
  <c r="H17" i="2"/>
  <c r="E17" i="2"/>
  <c r="M17" i="2"/>
  <c r="G17" i="2"/>
  <c r="D27" i="2"/>
  <c r="L27" i="2"/>
  <c r="G63" i="2"/>
  <c r="E68" i="2"/>
  <c r="M68" i="2"/>
  <c r="B63" i="2"/>
  <c r="K11" i="2"/>
  <c r="G11" i="2"/>
  <c r="J17" i="2"/>
  <c r="G46" i="2"/>
  <c r="D46" i="2"/>
  <c r="L46" i="2"/>
  <c r="H63" i="2"/>
  <c r="F71" i="2"/>
  <c r="B53" i="2"/>
  <c r="O76" i="2"/>
  <c r="C75" i="2" l="1"/>
  <c r="D75" i="2"/>
  <c r="F84" i="2"/>
  <c r="B75" i="2"/>
  <c r="E84" i="2"/>
  <c r="I84" i="2"/>
  <c r="C84" i="2"/>
  <c r="N84" i="2"/>
  <c r="L84" i="2"/>
  <c r="M84" i="2"/>
  <c r="G84" i="2"/>
  <c r="J84" i="2"/>
  <c r="D84" i="2"/>
  <c r="B84" i="2"/>
  <c r="K84" i="2"/>
  <c r="H84" i="2"/>
  <c r="J75" i="2"/>
  <c r="P47" i="2"/>
  <c r="O82" i="2" l="1"/>
  <c r="O79" i="2"/>
  <c r="O68" i="2"/>
  <c r="O63" i="2"/>
  <c r="O53" i="2"/>
  <c r="P16" i="2"/>
  <c r="O11" i="2"/>
  <c r="O75" i="2" l="1"/>
  <c r="O17" i="2"/>
  <c r="O37" i="2"/>
  <c r="O46" i="2"/>
  <c r="O27" i="2"/>
  <c r="O71" i="2"/>
  <c r="P32" i="2"/>
  <c r="P30" i="2"/>
  <c r="P42" i="2"/>
  <c r="P65" i="2"/>
  <c r="P72" i="2"/>
  <c r="P20" i="2"/>
  <c r="P36" i="2"/>
  <c r="P50" i="2"/>
  <c r="P62" i="2"/>
  <c r="P81" i="2"/>
  <c r="P49" i="2"/>
  <c r="P56" i="2"/>
  <c r="P70" i="2"/>
  <c r="P80" i="2"/>
  <c r="P41" i="2"/>
  <c r="P58" i="2"/>
  <c r="P61" i="2"/>
  <c r="P78" i="2"/>
  <c r="P14" i="2"/>
  <c r="P44" i="2"/>
  <c r="P26" i="2"/>
  <c r="P43" i="2"/>
  <c r="P48" i="2"/>
  <c r="P52" i="2"/>
  <c r="P64" i="2"/>
  <c r="P69" i="2"/>
  <c r="P35" i="2"/>
  <c r="P60" i="2"/>
  <c r="P67" i="2"/>
  <c r="P74" i="2"/>
  <c r="P77" i="2"/>
  <c r="P38" i="2"/>
  <c r="P51" i="2"/>
  <c r="P22" i="2"/>
  <c r="P25" i="2"/>
  <c r="P29" i="2"/>
  <c r="P34" i="2"/>
  <c r="P40" i="2"/>
  <c r="P59" i="2"/>
  <c r="P66" i="2"/>
  <c r="P73" i="2"/>
  <c r="P83" i="2"/>
  <c r="P82" i="2" s="1"/>
  <c r="P31" i="2"/>
  <c r="P13" i="2"/>
  <c r="P23" i="2"/>
  <c r="P39" i="2"/>
  <c r="P54" i="2"/>
  <c r="P55" i="2"/>
  <c r="P15" i="2"/>
  <c r="P19" i="2"/>
  <c r="P21" i="2"/>
  <c r="P28" i="2"/>
  <c r="P45" i="2"/>
  <c r="P57" i="2"/>
  <c r="P33" i="2"/>
  <c r="P24" i="2"/>
  <c r="P18" i="2"/>
  <c r="P11" i="2" l="1"/>
  <c r="P76" i="2"/>
  <c r="P46" i="2"/>
  <c r="P27" i="2"/>
  <c r="P79" i="2"/>
  <c r="P71" i="2"/>
  <c r="P68" i="2"/>
  <c r="P17" i="2"/>
  <c r="P63" i="2"/>
  <c r="P53" i="2"/>
  <c r="P37" i="2"/>
  <c r="O84" i="2"/>
  <c r="P75" i="2" l="1"/>
  <c r="P84" i="2"/>
</calcChain>
</file>

<file path=xl/sharedStrings.xml><?xml version="1.0" encoding="utf-8"?>
<sst xmlns="http://schemas.openxmlformats.org/spreadsheetml/2006/main" count="506" uniqueCount="362">
  <si>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</si>
  <si>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</si>
  <si>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</si>
  <si>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</si>
  <si>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</si>
  <si>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</si>
  <si>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</si>
  <si>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</si>
  <si>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</si>
  <si>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</si>
  <si>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</si>
  <si>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</si>
  <si>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</si>
  <si>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</si>
  <si>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</si>
  <si>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</si>
  <si>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</si>
  <si>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</si>
  <si>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</si>
  <si>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</si>
  <si>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</si>
  <si>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</si>
  <si>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</si>
  <si>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</si>
  <si>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</si>
  <si>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</si>
  <si>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</si>
  <si>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</si>
  <si>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</si>
  <si>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</si>
  <si>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</si>
  <si>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</si>
  <si>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</si>
  <si>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</si>
  <si>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</si>
  <si>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</si>
  <si>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</si>
  <si>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</si>
  <si>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</si>
  <si>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</si>
  <si>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</si>
  <si>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</si>
  <si>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</si>
  <si>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</si>
  <si>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</si>
  <si>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</si>
  <si>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</si>
  <si>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</si>
  <si>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</si>
  <si>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</si>
  <si>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</si>
  <si>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</si>
  <si>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</si>
  <si>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</si>
  <si>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</si>
  <si>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</si>
  <si>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</si>
  <si>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</si>
  <si>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</si>
  <si>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</si>
  <si>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</si>
  <si>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</si>
  <si>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</si>
  <si>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</si>
  <si>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</si>
  <si>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</si>
  <si>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</si>
  <si>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</si>
  <si>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</si>
  <si>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</si>
  <si>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</si>
  <si>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</si>
  <si>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</si>
  <si>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</si>
  <si>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</si>
  <si>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</si>
  <si>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</si>
  <si>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</si>
  <si>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</si>
  <si>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</si>
  <si>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</si>
  <si>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</si>
  <si>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</si>
  <si>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</si>
  <si>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</si>
  <si>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</si>
  <si>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</si>
  <si>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</si>
  <si>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</si>
  <si>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</si>
  <si>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</si>
  <si>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</si>
  <si>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</si>
  <si>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</si>
  <si>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</si>
  <si>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</si>
  <si>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</si>
  <si>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</si>
  <si>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</si>
  <si>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UNIDAD EJECUTORA 0001 	</t>
  </si>
  <si>
    <t>Fecha</t>
  </si>
  <si>
    <t>LIB.</t>
  </si>
  <si>
    <t xml:space="preserve">Beneficiario </t>
  </si>
  <si>
    <t xml:space="preserve">Descripcion </t>
  </si>
  <si>
    <t>Monto</t>
  </si>
  <si>
    <t>TOTAL</t>
  </si>
  <si>
    <t>Año 2025</t>
  </si>
  <si>
    <t>JUANA VILLAR GUERRERO</t>
  </si>
  <si>
    <t xml:space="preserve">ENCDA. DEPTO. DE PRESUPUESTO </t>
  </si>
  <si>
    <t>ANA V. ADAMES LANTIGUA</t>
  </si>
  <si>
    <t>LISTADO DE LIBRAMIENTOS</t>
  </si>
  <si>
    <t>MINISTERIO DE CULTURA</t>
  </si>
  <si>
    <t>CORPORACIÓN ESTATAL DE RADIO Y TELEVISIÓN (CERTV)</t>
  </si>
  <si>
    <t>DIRECCION GENERAL DE MECENAZGO</t>
  </si>
  <si>
    <t>DIRECCION GENERAL DE CINE</t>
  </si>
  <si>
    <t>INSTITUTO DUARTIANO</t>
  </si>
  <si>
    <t>ALTICE DOMINICANA, SA</t>
  </si>
  <si>
    <t>AYUNTAMIENTO DEL MUNICIPIO DE SANTIAGO</t>
  </si>
  <si>
    <t>EDESUR DOMINICANA, S.A</t>
  </si>
  <si>
    <t>COMPANIA DOMINICANA DE TELEFONOS C POR A</t>
  </si>
  <si>
    <t>AYUNTAMIENTO DEL DISTRITO NACIONAL</t>
  </si>
  <si>
    <t>EMPRESA DISTRIBUIDORA DE ELECTRICIDAD DEL ESTE S A</t>
  </si>
  <si>
    <t>BANCO DE RESERVA DE LA REP.  DOM. BANCO SERVICIOS MULTIPLES, SA</t>
  </si>
  <si>
    <t>BANDA DE MUSICA MUNICIPAL BY LUIS ANTONIO BELTRE</t>
  </si>
  <si>
    <t>BANDA DE MUSICA DE DUVERGE</t>
  </si>
  <si>
    <t>BANDA MUNICIPAL DE MUSICA DE BANI</t>
  </si>
  <si>
    <t>PYQUI MOVIL, SRL</t>
  </si>
  <si>
    <t>CORPORACION DE ACUEDUCTO Y ALCANTARILLADO DE PTO PLATA</t>
  </si>
  <si>
    <t>LIBERTY NETWORKS DOMINICANA, SA</t>
  </si>
  <si>
    <t>EDENORTE DOMINICANA S A</t>
  </si>
  <si>
    <t>INST NAC DE AGUAS POTABLES Y ALCATARILLADOS</t>
  </si>
  <si>
    <t>2 BENEFICIARIOS</t>
  </si>
  <si>
    <t>ARCHIVO GRAL DE LA NACION</t>
  </si>
  <si>
    <t>CORPORACION DE ACUEDUCTO Y ALCANTARILLADO DE SANTIAGO</t>
  </si>
  <si>
    <t>ACADEMIA DOMINICANA DE LA HISTORIA</t>
  </si>
  <si>
    <t>CORPORACION DEL ACUEDUCTO Y ALCANTARILLADO DE SANTO DOMINGO</t>
  </si>
  <si>
    <t>SEGURO NACIONAL DE SALUD</t>
  </si>
  <si>
    <t>HUMANO SEGUROS S A</t>
  </si>
  <si>
    <t>TRAVELISTA, SRL</t>
  </si>
  <si>
    <t>SEGUROS RESERVAS, SA</t>
  </si>
  <si>
    <t>MULTIGRABADO SRL</t>
  </si>
  <si>
    <t>MARCIA ARISLEYDA PEREZ PIMENTEL</t>
  </si>
  <si>
    <t>PINK IGUANA, SRL</t>
  </si>
  <si>
    <t>FONDO REPONIBLE INSTITUCIONAL AL MINISTERIO DE CULTURA</t>
  </si>
  <si>
    <t>BANDA DE MUSICA VICENTE NOBLE</t>
  </si>
  <si>
    <t>XIOMARI VELOZ D' LUJO FIESTA, SRL</t>
  </si>
  <si>
    <t>RV DIESEL, SRL</t>
  </si>
  <si>
    <t>EVELMAR COMERCIAL, SRL</t>
  </si>
  <si>
    <t>EDITORA CORRIPIO, SAS</t>
  </si>
  <si>
    <t>GENIUS PRINT GRAPHIC, SRL</t>
  </si>
  <si>
    <t>CROS PUBLICIDAD, SRL</t>
  </si>
  <si>
    <t>INVERSIONES ND &amp; ASOCIADOS, SRL</t>
  </si>
  <si>
    <t>PLANETA AZUL, SA</t>
  </si>
  <si>
    <t>FERROELECTRO INDUSTRIAL Y REFRIGERACIÓN F&amp;H, SRL</t>
  </si>
  <si>
    <t>DESDE EL 01 AL 31 DEOCTUBRE 2025</t>
  </si>
  <si>
    <t>PAGO POR SERVICIOS DE ACTOS DE COMPROBACION Y NOTARIZACION DE FIRMAS DE DIFERENTES DOCUMENTOS DE ESTE MINISTERIO DE CULTURA, A REQUERIMIENTO DE LA DIRECCION JURIDICA, SEGUN ANEXOS.</t>
  </si>
  <si>
    <t>VÍCTOR ANTONIO ALEJANDRO GARRIDO MONTES DE OCA</t>
  </si>
  <si>
    <t>PAGO POR SERVICIOS DE ACTOS DE NOTARIZACION DE DIFERENTES DOCUMENTOS DE ESTE MINISTERIO DE CULTURA  A REQUERIMIENTO DE LA DIRECCION JURIDICA, SEGUN ANEXOS.</t>
  </si>
  <si>
    <t>CHB CONCEPTUAL HOLDING BUSINESS, SRL</t>
  </si>
  <si>
    <t>PAGO ALQUILER MES DE SEPTIEMBRE 2025,NAVE PARA  ALMACENAMIENTO DE MERCANCIAS Y ACTIVOS FIJOS DE LA SEDE Y SUS DEPENDENCIAS, CONT-BS-0005468-2025, PROC-CULT-CCC-PEPU-2025-0002, ORDEN 2025-00122, SEGUN ANEXOS.</t>
  </si>
  <si>
    <t>TRANSFERENCIA A FAVOR DE CORPORACION ESTATAL DE RADIO Y TELEVISION, (CERTV) CORRESPONDIENTE AL MES DE OCTUBRE 2025, PARA PAGO DE NOMINA Y APORTE PARA GASTOS ADMINISTRATIVOS Y ENERGIA ELECTRICA.</t>
  </si>
  <si>
    <t>TRANSFERENCIA A FAVOR DE LA BANDA DE MUSICA DE BANI, CORRESPONDIENTE AL MES DE OCTUBRE 2025, SEGUN ANEXOS.</t>
  </si>
  <si>
    <t>UNIÓN CARNAVALESCA DE DAJABÓN UCADA</t>
  </si>
  <si>
    <t>APORTE ECONOMICO CON EL PROPOSITO DE COLABORAR CON LA CELEBRACION DE LA FIESTAS PATRONALES ROSARIO 2025, A CELEBRARSE DEL 29 DE SEPTIEMBRE AL 07 DE OCTUBRE 2025 DEL MUNICIPIO DE DAJABON, SEGUN ANEXOS.</t>
  </si>
  <si>
    <t>PAGO POR ADQUISICION DE TICKETS DE COMBUSTIBLE (GASOLINA), PARA USO INSTITUCIONAL DE LA SEDE Y SUS DEPENDENCIAS, CORRESPONDIENTE AL LOTE 1,CERT. DE CONT. BS-0008787-2025, PROCESO CULT-CCC-SI-2025-0003, ORDEN 2025-00191. SEGUN ANEXOS.</t>
  </si>
  <si>
    <t>PAGO SERVICIOS TELEFONICOS Y FLOTAS DE ESTE MINISTERIO DE CULTURA Y SUS DEPENDENCIAS, CORRESPONDIENTE AL MES  SEPTIEMBRE 2025 (SERV. LARGA DISTANCIA,TELEFONO LOCAL INTERNET Y TV POR CABLE) SEGUN ANEXOS .</t>
  </si>
  <si>
    <t>COMPU-OFFICE DOMINICANA, SRL</t>
  </si>
  <si>
    <t>PAGO ADQUISICION DE 8 ESCANERES, PARA USO INSTITUCIONAL, PROCESO CULTURA-DAF-CM-2025-0038, ORDEN 2025-00197, SEGUN ANEXOS.</t>
  </si>
  <si>
    <t>SABALA MOREL MULTISERVICIOS S.R.L.</t>
  </si>
  <si>
    <t>ADQ. E INSTALACION DE MODULOS DE PLANCHAS PERFORADAS Y PERFIL GARVANIZADO, PARA SER UTILIZADOS EN EL MONTAJE DE LA EXPOSICION DE LA ARTISTA HOMENAJEADA ELSA NUÑEZ  EN LA XXXI BIENAL NAC.DE ARTE VISUALES 2025, PROC-CULT-DAF-CD-2025-0040, OR.2025-00166.</t>
  </si>
  <si>
    <t>PAGO VACACIONES A EX-EMPLEADOS SEPT. 2025</t>
  </si>
  <si>
    <t>PAGO INDEMNIZACION A EX-EMPLEADOS SEPT. 2025</t>
  </si>
  <si>
    <t>P/VACACIONES A EX-EMPLEADOS HDRO. AURA</t>
  </si>
  <si>
    <t>PAGO  POR SERVICIOS DE RECOGIDA DE BASURA DE LAS DEPENDENCIAS DE ESTE MINC, UBICADAS EN LA REGION NORTE, CORRESPONDIENTE AL MES DE OCTUBRE 2025, SEGUN ANEXOS.</t>
  </si>
  <si>
    <t>PAGO POR SERVICIOS DE IMPRESION DE ARTES INSTITUCIONALES, PROCESO CULTURA-DAF-CM-2025-0005, ORDEN 2025-00026, SEGUN ANEXOS.</t>
  </si>
  <si>
    <t>PAGO POR SERVICIOS  DE INTERNET MOVIL Y TELEFONICAS DE LAS FLOTAS DE ESTE MINISTERIO DE CULTURA, CORRESPONDIENTE AL MES DE SEPTIEMBRE  2025 (TEL. LOCAL Y SERV. DE INTERNET Y TV POR CABLE) SEGUN ANEXOS.</t>
  </si>
  <si>
    <t>JARDIN ILUSIONES S A</t>
  </si>
  <si>
    <t>PAGO ADQUISICION DE ARREGLOS FLORALES, PUCHEROS, OFRENDAS FLORALES, CORONAS FUNEBRES Y CENTROS DE MESA, PARA USO DE LAS ACTIVIDADES DE ESTE MINISTERIO, PROCESO CULTURA-DAF-CM-2023-0001, ORDEN 2023-00109, SEGUN ANEXOS.</t>
  </si>
  <si>
    <t>TRANSFERENCIA A FAVOR DEL INSTITUTO DUARTIANO, CORRESPONDIENTE A GASTOS CORRIENTES Y PAGO DE NOMINA DEL MES DE OCTUBRE 2025, SEGUN ANEXOS.</t>
  </si>
  <si>
    <t>TRANSFERENCIA A FAVOR DE BANDA DE MUSICA MUNICIPAL DE VICENTE NOBLE, CORRESPONDIENTE DEL MES  DE OCTUBRE 2025. SEGUN ANEXOS.</t>
  </si>
  <si>
    <t>TRANSFERENCIA A FAVOR DE LA DIRECCION GENERAL DE MECENAZGO, POR CONCEPTO DE GASTOS OPERATIVOS Y ADMINISTRATIVOS, CORRESPONDIENTE AL MES DE OCTUBRE 2025. SEGUN ANEXOS.</t>
  </si>
  <si>
    <t>TRANSFERENCIA A FAVOR DE PROYECTOS CULTURALES, CORRESPONDIENTE AL MES DE OCTUBRE 2025</t>
  </si>
  <si>
    <t>TRANSFERENCIA A FAVOR DE CORO DE CAMARA KORIBE, CORRESPONDIENTE AL MES DE OCTUBRE 2025</t>
  </si>
  <si>
    <t>TRANSFERENCIA A FAVOR DEL TEATRO ORQUESTAL DOMINICANO, CORRESPONDIENTE AL MES DE OCTUBRE 2025, SEGUN ANEXOS.</t>
  </si>
  <si>
    <t>TRANSFERENCIA A FAVOR DE ACTIVIDADES CULTURALES, CORRESPONDIENTE AL MES DE OCTUBRE 2025, SEGUN ANEXOS.</t>
  </si>
  <si>
    <t>TRANSFERENCIA A FAVOR DE LA DIRECCION DE CULTURA DOMINICANA EN EL EXTERIOR, CORRESPONDIENTE AL MES DE OCTUBRE 2025, SEGUN ANEXOS.</t>
  </si>
  <si>
    <t>PAGO FACTURA E450000062979 Y E450000062980, POR SERVICIOS DE ENERGIA ELECTRICA DEL CENTRO CULTURAL MARIA MONTEZ (BARAHONA), Y NAVE CREDICULTURA, DEPENDENCIA DE ESTE MINC, CORRESPONDIENTE AL MES DE AGOSTO 2025, SEGUN ANEXOS.</t>
  </si>
  <si>
    <t>DOMINICUS SHIPPING, EIRL</t>
  </si>
  <si>
    <t>PAGO POR SERVICIO DE ALQUILER DE EQUIPO TRANSPORTE DE CARGA A REQUERIMIENTO PARA ESTE MINISTERIO DE CULTURA Y SUS DEPENDENCIAS, PROCESO CULTURA-DAF-CM-2025-0013, ORDEN DE COMPRA 2025-00105, SEGUN ANEXOS.</t>
  </si>
  <si>
    <t>MI CASITA DE REGALOS BY HNAS. HERNÁNDEZ, SRL</t>
  </si>
  <si>
    <t>PAGO FACTURA B1500000070, POR ADQUISICION DE LIBRETAS ADHESIVAS, PROCESO CULTURA-DAF-CD-2025-0057, ORDEN DE COMPRA 2025-00212, SEGUN ANEXOS</t>
  </si>
  <si>
    <t>CASA ARMES SRL</t>
  </si>
  <si>
    <t>PAGO FACTURA E450000000033, POR ADQUISICION DE PINTURAS PARA USO INSTITUCIONAL, PROCESO CULTURA-DAF-CM-2025-0052, ORDEN 2025-00231, SEGUN ANEXOS</t>
  </si>
  <si>
    <t>COLORES Y TERMINACIONES BOURDIER CRUZ, SRL</t>
  </si>
  <si>
    <t>PAGO  POR ADQUISICION DE PINTURAS Y MASILLAS PARA USO INSTITUCIONAL, PROCESO CULTURA-DAF-CM-2025-0052, ORDEN 2025-00230, SEGUN ANEXOS.</t>
  </si>
  <si>
    <t>PAGO POR SUMINISTRO DE AGUA ,CORRESPONDIENTE AL MES DE SEPTIEMBRE 2025 DEL INMUEBLE DONDE ESTA UBICADA LA CASA DE LA CULTURA MARIA MONTES, EN LA PROVINCIA BARAHONA, DEPENDENCIA DE ESTE MINC, SEGUN ANEXOS.</t>
  </si>
  <si>
    <t>TECNOFIJACIONES DE DOMINICANA, SRL</t>
  </si>
  <si>
    <t>PAGO POR ADQUISICION DE PINTURAS Y MASILLAS, PARA USO INSTITUCIONAL, PROCESO CULTRUA-DAF-CM-2025-0052, ORDEN 2025-00229, SEGUN ANEXOS.</t>
  </si>
  <si>
    <t>PAGO A JURADOS, PREMIO  ANUAL DE LA HISTORIA, JOSE GABRIEL GARCIA EDICIÓN 2024.</t>
  </si>
  <si>
    <t>PAGO A JURADOS, PREMIO ANUAL DE LA LITERATURA 2025.-</t>
  </si>
  <si>
    <t>PAGO A GANADORES PREMIO ANUAL DE LA LITERATURA 2025.</t>
  </si>
  <si>
    <t>PAGO A GANADORES PREMIO ANUAL DE HISTORIA JOSE GABRIEL GARCIA EDICIÓN 2024.</t>
  </si>
  <si>
    <t>PAGO POR SERVICIOS DE ENERGIA ELECTRICA DE ESTE MINISTERIO DE CULTURA Y SUS DEPENDENCIAS, CORRESPONDIENTE AL MES DE SEPTIEMBRE 2025, SEGUN ANEXOS.</t>
  </si>
  <si>
    <t>PAGO POR SERVICIO DE ALQUILER DE EQUIPOS DE TRANSPORTE DE CARGA  A REQUERIMIENTO, PARA ESTE MINISTERIO Y SUS DEPENDENCIAS , PROCESO CULTURA-DAF-CM-2025-0013, ORDEN 2025-00105, SEGUN ANEXOS.</t>
  </si>
  <si>
    <t>PAGO POR SERVICIOS DE DISEÑO GRAFICO Y SERIGRAFIA (BOTONES PUBLICITARIOS Y PINES METALICOS CON LOGO DEL MINISTERIO, PROCESO CULTURA-DAF-CD-2025-0042, ORDEN 2025-00168, SEGUN ANEXOS.-</t>
  </si>
  <si>
    <t>TRANSFERENCIA A FAVOR DE LA DIRECCION GENERAL DE CINE, POR CONCEPTO DE GASTOS CORRIENTES Y NOMINA DEL MES DE OCTUBRE 2025. SEGUN ANEXOS.</t>
  </si>
  <si>
    <t>PAGO POR ADQUISICION DE T-SHIRTS, PARA SER UTILIZADOS EN LA XXVII FERIA INTERNACIONAL DEL LIBRO STO.DGO. 2025, PROC-CULT-DAF-CM-2025-0051, ORDEN 2025-00242, SEGUN ANEXOS.</t>
  </si>
  <si>
    <t>DISTRIBUIDORA Y SERVICIOS DIVERSOS DISOPE, SRL</t>
  </si>
  <si>
    <t>PAGO POR ADQUISICION DE MATERIALES POP, PARA DIFERENTES ACTIVIDADES DE ESTE MINISTERIO (XXXI BIENAL DE ARTES VISUALES, XXVII FERIA INTERNACIONAL DEL LIBRO STO DGO. 2025, PROC-CULT-DAF-CM-2025-0045, ORDEN 2025-00226, SEGUN ANEXOS.</t>
  </si>
  <si>
    <t>PAGO SERVICIOS DE ENERGIA ELECTRICA DE LAS DEPENDENCIAS DE ESTE MINISTERIO DE CULTURA EN LA REGION NORTE, CORRESPONDIENTE AL MES DE SEPTIEMBRE 2025, SEGUN ANEXOS</t>
  </si>
  <si>
    <t>13/10/2025</t>
  </si>
  <si>
    <t>PATRONATO DE TRAMPOLIN MUSEO INFANTIL, INC.</t>
  </si>
  <si>
    <t>TRANSFERENCIA DE FONDOS, CORRESPONDIENTE AL TERCER TRIMESTRE DEL CONVENIO DE GESTION CON LA ASOCIACION PATRONATO DE TRAMPOLIN, MUSEO INFANTIL, INC. CONT-CI-0000676-2025, SEGUN ANEXOS.</t>
  </si>
  <si>
    <t>FUNDACION PATRONATO CUEVA DE LAS MARAVILLAS</t>
  </si>
  <si>
    <t>TRANSFERENCIA DE FONDOS, CORRESPONDIENTES AL TERCER TRIMESTRE DEL CONVENIO DE GESTION CON LA FUNDACION PATRONATO CUEVA DE LAS MARAVILLAS, INC.CONTRATO CI-0000785-2025, SEGUN ANEXOS.</t>
  </si>
  <si>
    <t>PATRONATO DE LA CASA DEL GENERAL GREGORIO LUPERON</t>
  </si>
  <si>
    <t>SOLICITUD TRANSFERENCIA DE FONDOS CORRESPONDIENTE AL TERCER TRIMESTRE DEL CONVENIO DE GESTION CON EL PATRONATO DE LA CASA DEL GENERAL GREGORIO LUPERON, INC. CONTRATO NO. CI-0000870-2025, SEGUN ANEXOS.</t>
  </si>
  <si>
    <t>FUNDACION PRESIDENTE RAMON CACERES</t>
  </si>
  <si>
    <t>TRANSFERENCIA DE FONDOS CORRESPONDIENTE AL TERCER TRIMESTRE DEL CONVENIO DE GESTION CON LA FUNDACION PRESIDENTE RAMON CACERES, INC CONTRATO NO. CI-0000786-2025, SEGUN ANEXOS-</t>
  </si>
  <si>
    <t>TRANSFERENCIA A FAVOR DE LA BANDA DE MUSICA MUNICIPAL BY LUIS ANTONIO BELTRE, CORRESPONDIENTE AL MES DE OCTUBRE 2025, SEGUN ANEXOS.</t>
  </si>
  <si>
    <t>FUNDACION BONAO PARA LA CULTURA INC</t>
  </si>
  <si>
    <t>SOLICITUD DE TRANSFERENCIA DE FONDOS CORRESPONDIENTE AL TERCER  TRIMESTRE  DEL CONVENIO DE GESTION CON LA FUNDACION BONAO PARA LA CULTURA, INC. CONTRATO NO. CI-0000869-2025, SEGUN ANEXOS.</t>
  </si>
  <si>
    <t>PAGO POR ADQUISICION DE T-SHIRTS, DE ALGODON COLOR NEGRO, PARA SER UTILIZADOS EN EL FESTIVAL INTERNACIONAL DE TEATRO 2025,PROC-CULT- DAF-CM-2025-0051, ORDEN - 2025-00242, SEGUN ANEXOS.</t>
  </si>
  <si>
    <t>PAGO POR ADQUISICION DE UNIFORMES, PARA EL DEPARTAMENTO DE SERVICIOS GENERALES P/ SER UTILIZADOS EN LA XXVII FIL STO.DGO. 2025,Y OTRAS ACTIVIDADES DE ESTE MINC.PROC-CULT- DAF-CM-2025-0051, ORDEN - 2025-00242, SEGUN ANEXOS.</t>
  </si>
  <si>
    <t>PAGO POR SUMINISTRO DE AGUA POTABLE Y ALCANTARILLADO DEL INMUEBLE DONDE ESTA UBICADA LA OFICINA DE PATRIMONIO CULTURAL EN LA PROVINCIA PTO. PTA. DEPENDENCIA DE ESTE MINC. CORRESP. AL MES DE OCTUBRE 2025, SEGUN ANEXOS.</t>
  </si>
  <si>
    <t>PAGO POR ADQUISICION DE MATERIALES VARIOS, PARA SER UTILIZADOS EN LOS TALLERES IMPARTIDOS POR ESTE MINC.EN EL PABELLON INFANTIL DE LA XXVII FIL.STO.DGO. 2025, PROC-CULT-DAF-CD-2025, ORDEN 2025-00319, SEGUN ANEXOS.</t>
  </si>
  <si>
    <t>PAGO SEGURO DE VIDA COLECTIVO, POLIZA NO.2-2-102-0120483 DEL MINISTERIO DE CULTURA, CORRESPONDIENTE AL MES OCTUBRE 2025, SEGUN ANEXOS.</t>
  </si>
  <si>
    <t>14/10/2025</t>
  </si>
  <si>
    <t>P/INCENT. POR CUMP. DE INDIC. (EDI) 2025-P11 INACT. MINC</t>
  </si>
  <si>
    <t>P/INCENT. POR CUMP. DE INDIC.(EDI) 2025-P01 ACT. MINC-ISR RT</t>
  </si>
  <si>
    <t>P/INCENT. POR CUMP. DE INDIC. (EDI) 2025-P01 ACT. MINC</t>
  </si>
  <si>
    <t>P/INCENT. POR CUMP. DE INDIC. (EDI) 2025-P13 ACT. MINC</t>
  </si>
  <si>
    <t>P/INCENT. POR CUMP. DE INDIC. (EDI) 2025-P13 INACT. MINC</t>
  </si>
  <si>
    <t>P/INCENT. POR CUMP. DE INDIC. (EDI) 2025-P11 ACT. MINC</t>
  </si>
  <si>
    <t>P/INCENT. POR CUMP. DE INDIC. (EDI) 2025-P01 INACT. MINC</t>
  </si>
  <si>
    <t>TRANSFERENCIA  A FAVOR DEL ARCHIVO GENERAL DE LA NACION (AGN), PARA CUBRIR GASTOS DE CAPITAL CORRESPONDIENTE A  OCTUBRE 2025, SEGUN ANEXOS.</t>
  </si>
  <si>
    <t>TRANSFERENCIA  A FAVOR DE LA  ACADEMIA DOMINICANA DE LA HISTORIA, CORRESPONDIENTE  AL  MES DE OCTUBRE 2025, SEGUN ANEXOS.</t>
  </si>
  <si>
    <t>TRANSFERENCIA A FAVOR DE LA BANDA DE MUSICA DE DUVERGE CORRESPONDIENTE AL MES DE OCTUBRE 2025. SEGUN ANEXOS.</t>
  </si>
  <si>
    <t>TRANSFERENCIA A FAVOR DEL ARCHIVO GENERAL DE LA NACION (AGN), CORRESPONDIENTE A GASTOS Y PAGO DE NOMINA DEL MES DE OCTUBRE 2025, SEGUN ANEXOS.</t>
  </si>
  <si>
    <t>P/INCENT. POR CUMP. DE INDIC. (EDI) 2025-P01 ACT. MINC-MIL</t>
  </si>
  <si>
    <t>P/INCENT. POR CUMP. DE INDIC.(EDI) 2025-P01 INACT. MINC-HDRO</t>
  </si>
  <si>
    <t>PAGO MENOS 20% DE LA CERT. DE CONT. NO.BS-0009841-2025, POR SERVICIOS DE IMPRESION DE LIBROS EN EL MARCO DE LA CELEBRACION DE LA XXVII FERIA INT. DEL LIBRO STO.DGO. 2025 Y REVISTA  AIDA. PROC-CULT-CCC-CP-2025-0009, ORDEN 2025-00213, SEGUN ANEXOS.</t>
  </si>
  <si>
    <t>PAGO POLIZA DE RESPONSABILIDAD CIVIL EN EL MARCO DE A XXVII FIL STO DGO 2025, QUE FUE REALIZADA DEL 25 DE SEPT. AL 5 DE OCTUBRE EN LA PLAZA DE LA CULTURA JUAN PABLO DUARTE, SEGUN ANEXOS.</t>
  </si>
  <si>
    <t>15/10/2025</t>
  </si>
  <si>
    <t>PAGO  POR SERVICIOS DE AGUA, CLOACA Y AYUNTAMIENTO DEL GRAN TEATRO DEL CIBAO, CONTRATO 01236928, CORRESPONDIENTE AL MES DE SEPTIEMBRE 2025, DEPENDENCIA DE ESTE MINC, SEGUN ANEXOS.</t>
  </si>
  <si>
    <t>PAGO POR SERVICIOS DE AGUA, CLOACA Y AYUNTAMIENTO DEL CENTRO DE LA CULTURA DE SANTIAGO, CONTRATO 01058338, DEPENDENCIA DE ESTE MINC, UBICADA EN LA REGION NORTE, CORRESPONDIENTE AL MES DE OCTUBRE 2025, DEGUN ANEXOS.</t>
  </si>
  <si>
    <t>PAGO DE TARJETAS FLOTILLA CORPORACION NO. 422694, DE LA  ASIGNACION DE COMBUSTIBLE CORRESPONDIENTE AL CORTE DEL 02 DE NOVIEMBRE 2025, DONDE SE REFLEJAN LOS CONSUMOS DEL MES DE OCTUBRE 2025, SEGUN ANEXOS.</t>
  </si>
  <si>
    <t>PAGO POR IMPRESION DE BAJANTE Y BANNER, PARA EL XII FESTIVAL INTERNACIONAL DE TEATRO 2025, PROCESO CULTURA-DAF-CM-2025-0027, ORDEN 2025-00151, SEGUN ANEXOS.</t>
  </si>
  <si>
    <t>FUNDACION TIERRA BLANCA</t>
  </si>
  <si>
    <t>APORTE ECONOMICO CON EL PROPOSITO DE COLABORAR CON LA XII FERIA INTERNACIONAL DEL LIBRO Y LA CULTURA NEIBA 2025, QUE ESTARA DEDICADA  AL ILUSTRE ESCRITOR DR. ARMANDO ARTURO SOSA LEYBA, A CELEBRARSE DEL 23 AL 26 DE OCTUBRE 2025, EN LA PROVINCIA DE NEYBA.</t>
  </si>
  <si>
    <t>CLÚSTER TURÍSTICO DE DAJABÓN</t>
  </si>
  <si>
    <t>APORTE ECONOMICO CON EL PROPOSITO DE COLABORAR CON LA FERIA ECOTURISTICA "DAJABON VIVELO, ES EL PRIMER PASO HACIA UNA NUEVA NARRATIVA, PARA DAJABON Y SUS COMUNIDADES A CELEBRARSE EL 21 DE OCTUBRE 2025, EN EL HOTEL EMBAJADOR, SALON EMBASSY GARDEN.</t>
  </si>
  <si>
    <t>MAGAMA CONSTRUCCIONES, SRL</t>
  </si>
  <si>
    <t>PAGO POR SERVICIOS DE HERRERIA, PARA MANTENIMIENTO CORRECTIVO, SUMINISTRO E INSTALACION DE MATERIALES Y MANO DE OBRA, P/ TRABAJOS VARIOS EN ESTE MINC. Y SUS DEPENDENCIAS LOTE I. PROC-CULT-DAF-CM-2025-0036, ORDEN 2025-00178, SEGUN ANEXOS.</t>
  </si>
  <si>
    <t>VILMA DARIANA RODRIGUEZ DE JIMENEZ</t>
  </si>
  <si>
    <t>PAGO POR ADQUISICION DE PALMAS ARECAS Y POLICARPIOS, PARA  AMBIENTACION EN LA XXVII FERIA INTERNACIONAL DEL LIBRO 2025, PROCESO CULTURA-DAF-CM-2025-0046, ORDEN 2025-00227, SEGUN ANEXOS.</t>
  </si>
  <si>
    <t>16/10/2025</t>
  </si>
  <si>
    <t>PAGO POR SERVICIOS DE REDUNDANCIA DE CONEXION A INTERNET, VIA PROVEEDOR ALTERNO, CORRESPONDIENTE AL MES DE OCTUBRE 2025, SEGUN ANEXOS.</t>
  </si>
  <si>
    <t>PAGO POR SERVICIOS DE RECOGIDA  DE BASURA DE ESTE MINISTERIO DE CULTURA Y SUS DEPENDENCIAS, CORRESPONDIENTE AL MES DE OCTUBRE 2025, SEGUN ANEXOS.</t>
  </si>
  <si>
    <t>DONCELLA, SRL</t>
  </si>
  <si>
    <t>PAGO POR SERVICIOS DE LAVADO MECANIZADO DE ALFOMBRAS, LIMPIEZA DE CRISTALES, LAVADO Y CRISTALIZADO DE PISO EN EL CENTRO DE LA CULTURA ERCILIA PEPIN, PROCESO CULTURA DAF-CD-2025-0073, ORDEN DE COMPRA 2025-00311, SEGUN ANEXOS.-</t>
  </si>
  <si>
    <t>PAGO POR CONFECCION DE SELLO SHINY S-828 Y PLACA CONMEMORATIVA EN HONOR A ISAEL PEREZ RODRIGUEZ ENTREGADA EN EL MARCO DE LA CELEBRACION DE LA XXVII FIL. STO.DGO. 2025, PROC-CULT-UC-CD-2023-0134, ORDEN-2023-00369, SEGUN ANEXOS.</t>
  </si>
  <si>
    <t>PAGO  POR SERVICIO DE POSICIONAMIENTO GLOBAL (GPS), PARA LA FLOTILLA VEHICULAR DE ESTE MINC. PROCESO CULTURAL-DAF-CD-2025-0019, ORDEN CULTURA-2025-00054, CORRESPONDIENTE AL MES DE SEPTIEMBRE 2025, SEGUN ANEXOS.</t>
  </si>
  <si>
    <t>17/10/2025</t>
  </si>
  <si>
    <t>EXPRESS SERVICIOS LOGISTICOS ESLOGIST, EIRL</t>
  </si>
  <si>
    <t>PAGO POR SERVICIO DE DESADUANIZACION QUE INCLUYE GESTION DE PAGO DE IMPUESTOS, ALMACENAJE Y CARGA DE LIBROS ENVIADOS POR EDITORIALES INTERNACIONALES PARTICIPANTES EN LA XXVII FIL. STO.DGO. 2025, PROC-CULT-DAF-CD-2025-0058, ORDEN 2025-00203.</t>
  </si>
  <si>
    <t>P/COMP. PRIMA DE TRANSPORTE OCTUBRE 2025 P01-MINC.</t>
  </si>
  <si>
    <t>P/INTERINATO OCTUBRE 2025 P01-MINC-</t>
  </si>
  <si>
    <t>PAGO POR SERVICIOS DE CONFECCION DE SELLOS GOMIGRAFOS SHINY REDONDOS R542 42MM, QUE FUERON UTILIZADOD EN LAS ACTIVIDADES Y EVENTOS RELACIONADOS CON LA XXVII FIL 2025 ESTE MINISTERIO, PROCESO CULTURA-DAF-CD-2025-0030, ORDEN 2025-00137, SEGUN ANEXOS.</t>
  </si>
  <si>
    <t>P/PERIODO PROBATORIO OCTUBRE 2025 P01-MINC</t>
  </si>
  <si>
    <t>P/SUPLENCIA OCTUBRE 2025 P01-MINC</t>
  </si>
  <si>
    <t>P/CARACTER EVENTUAL OCTUBRE 2025 P01-MINC</t>
  </si>
  <si>
    <t>PAGO POR IMPRESION DE BAJANTE Y BANNER, PARA EL PROYECTO REGIONAL INVENTARIO DE PCI AFRODESCENDIENTE DE LA REGION SICA Y CUBA, PROC-CULT-DAF-CM-2025-0027, ORDEN 2025-00151, SEGUN ANEXOS.</t>
  </si>
  <si>
    <t>SERVICIOS PORTÁTILES DOMINICANOS, (SERVIPORT), SRL</t>
  </si>
  <si>
    <t>PAGO POR CONTRATACION DE SERVICIO DE ALQUILER DE BAÑOS PORTATILES PARA LA FERIA INTERNACIONAL DEL LIBRO SANTO DOMINGO 2025, PROCESO CULTURA-DAF-CM-2025-0049, ORDEN CULTURA-2025-00222, SEGUN ANEXOS</t>
  </si>
  <si>
    <t>PAGO POR REMOZAMIENTO Y PINTURA DE LIBROS, QUE FUERON UTILIZADOS EN LA XXVII FERIA INTERNACIONAL DEL LIBRO STO.DGO. 2025,, PROCESO CULTURA-DAF-CM-2025-0055, ORDEN 2025-00240, SEGUN ANEXOS.</t>
  </si>
  <si>
    <t>PAGO POR SERVICIOS DE TRASLADOS E INSTALACIONES DE LIBREROS, EN EL MARCO DE LA CELEBRACION XXVII FIL. STO.DGO. 2025, PROCESO CULTURA-DAF-CD-2025-0067, ORDEN 2025-00262, SEGUN ANEXOS.</t>
  </si>
  <si>
    <t>PAGO ALQUILER MES DE OCTUBRE 2025,NAVE PARA  ALMACENAMIENTO DE MERCANCIAS Y ACTIVOS FIJOS DE LA SEDE Y SUS DEPENDENCIAS, CONT-BS-0005468-2025, PROC-CULT-CCC-PEPU-2025-0002, ORDEN 2025-00122, SEGUN ANEXOS.</t>
  </si>
  <si>
    <t>PAGO POR ADQUISICION DE ARTICULOS Y MATERIALES ELECTRICOS PARA EL MONTAJE DE LA XXVII FERIA INTERNACIONAL DEL LIBRO 2025, PROCESO CULTURA-DAF-CM-2025-0062, ORDEN CULTURA-2025-00277-</t>
  </si>
  <si>
    <t>P/SUELDO FIJO OCTUBRE 2025 P11-MINC-</t>
  </si>
  <si>
    <t>SERVICIOS ELECTRICOS PROFESIONALES SERPRONAL, SRL</t>
  </si>
  <si>
    <t>PAGO POR ADQUISICION DE ARTICULOS ELECTRICOS PARA EL MONTAJE DE LA XXVII FERIA INTERNACIONAL DEL LIBRO SANTO DOMINGO 2025, PROCESO CULTURA-DAF-CM-2025-0062, ORDEN DE COMPRA 2025-00279, SEGUN ANEXOS.</t>
  </si>
  <si>
    <t>P/COMP. DE SEGURIDAD OCTUBRE 2025 P01-MINC-</t>
  </si>
  <si>
    <t>P/EMPLEADOS TEMPORALES OCTUBRE 2025 P01-MINC-</t>
  </si>
  <si>
    <t>P/TRAMITE PENSION OCTUBRE 2025 P01-MINC</t>
  </si>
  <si>
    <t>FL&amp;M COMERCIAL, SRL</t>
  </si>
  <si>
    <t>PAGO POR ADQUISICION DE BOMBA CENTRIFUGA PARA CISTERNA 1.5 HP 110V, PARA MONTAJE DE LA XXVII, FERIA INTERNACIONAL DEL LIBRO 2025, PROCESO CULTURA-DAF-CM-2025-0062, ORDEN-2025-00274, SEGUN ANEXOS.</t>
  </si>
  <si>
    <t>PAGO POR SERVICIOS DE IMPRESION DE SOBRES PARA XII FESTIVAL INTERNACIONAL DE TEATRO RD 2025, PROCESO CULTURA-DAF-CM-2025-0005, ORDEN DE COMPRA 2025-00026, SEGUN ANEXOS.</t>
  </si>
  <si>
    <t>SOLDIER ELECTRONIC SECURITY SES, SRL</t>
  </si>
  <si>
    <t>PAGO POR ADQUISICION DE ARTICULOS Y MATERIALES ELECTRICOS PARA EL MONTAJE DE LA XXVII FIL 2025 PROCESO CULTURA-DAF-CM-2025-0062, ORDEN DE COMPRA CULTURA-2025-00276, SEGUN ANEXOS.</t>
  </si>
  <si>
    <t>P/SUELDO FIJO OCTUBRE 2025 P01-MINC</t>
  </si>
  <si>
    <t>INDUSTRIALES TECHA, SRL</t>
  </si>
  <si>
    <t>PAGO MENOS 20%  DE LA  CERT. CO BS-0007394-2025, POR SERV DE DESINFECCION, FUMIGACION Y CONTROL DE  PLAGAS EN LAS INSTALACIONES DEL MINC. Y SUS DEPENDENCIAS, PROCESO CULTURA-CCC-CP-2025-0006, ORDEN 2025-00160, SEGUN ANEXOS.</t>
  </si>
  <si>
    <t>20/10/2025</t>
  </si>
  <si>
    <t>P/SUELDO FIJO OCTUBRE 2025 P13-MINC-</t>
  </si>
  <si>
    <t>CENTRO DE TERMINACIÓN E IMPRESIONES Y J V, SRL</t>
  </si>
  <si>
    <t>PAGO POR IMPRESION DE GAFETES PLASTIFICADOS Y PROGRAMAS PARA LA FIL. SANTO DOMINGO 2025, PROCESO CULTURA-DAF-CM-2025-0034, ORDEN -2025-00175, SEGUN  ANEXOS.</t>
  </si>
  <si>
    <t>CLUSTER TURISTICO Y PRODUCTIVO DE LA PROVINCIA DE BARAHONA, INC</t>
  </si>
  <si>
    <t>APORTE ECONONICO CON EL PROPOSITO DE COLABORAR CON LA INICIATIVA "BARAHONA EN COLORES" UN PROYECTO ARTISTICO-CULTURAL QUE TRANSFORMARA DISTINTOS ESPACIOS DEL MUNICIPIO, SEGUN ANEXOS.</t>
  </si>
  <si>
    <t>21/10/2025</t>
  </si>
  <si>
    <t>PAGO POR SERVICIOS DE AGUA POTABLE DE ESTE MINISTERIO DE CULTURA Y SUS DEPENDENCIAS, CORESPONDIENTE AL MES DE OCTUBRE 2025, SEGUN ANEXOS.</t>
  </si>
  <si>
    <t>PAGO CERTIFICACION DE CONTRATO BS-0008216-2025, POR  SERVICIOS DE CATERING PARA  ACTIVIDADES  DE ESTE MINISTERIO DECULTURA  Y SUS DEPENDENCIAS,  PROCESO CULTURA-CCC-CP-2025-0007, ORDEN 2025-00163. SEGUN ANEXOS.</t>
  </si>
  <si>
    <t>PAGO POR SERVICIOS DE GESTION DE EVENTOS, PARA REALIZAR ACTIVIDADES EN LA SEDE Y DEPENDENCIAS DEL MINISTERIO, CONT. NO. BS-0007236-2025, PROCESO CULTURA-CCC-CP-2025-0005, ORDEN 2025-00159, SEGUN ANEXOS.</t>
  </si>
  <si>
    <t>PAGO MENOS 20%  DE LA CERT.DE CONT.NO.BS-0009600-2025, SERVICIOS  DE MONTAJE, ALQUILERES Y ARRENDAMIENTOS DE EQUIPOS, PARA SER UTILIZADOS EN LA FIL. STO.DGO. 2025, PROC-CULT-CCC-PEEX-2025-0002, ORDEN 2025-00210. SEGUN ANEXOS.</t>
  </si>
  <si>
    <t>SANTO DOMINGO MOTORS COMPANY, SA</t>
  </si>
  <si>
    <t>PAGO POR SERVICIO DE MANTENIMIENTO PREVENTIVO Y CORRECTIVO DE LA CAMIONETA NISSAN FRONTIER 2025, PLACA S18364, DE LA FLOTILLA VEHICULAR DE ESTE MINC. PROCESO CULTURA-DAF-CD-2025-0068, ORDEN 2025-00259, SEGUN ANEXOS.</t>
  </si>
  <si>
    <t>TRANSFERENCIA A FAVOR DE LA DIRECCION GENERAL DE CINE POR CONCEPTO DE AUMENTO DE APROPIACION PARA EL AÑO 2025, SEGUN ANEXOS.</t>
  </si>
  <si>
    <t>PAGO MENOS 20% DE LA CERT. CO NO BS-0008930-2025, POR  SERVICIOS  DE MONTAJE, ALQUILERES Y ARRENDAMIENTOS DE EQUIPOS P/ SER UTILIZADOS EN LA FIL. STO. DGO. 2025, PROC-CULT-CCC-PEEX-2025-0001, LOTE 3, OR.2025-00200, SEGUN ANEXOS.</t>
  </si>
  <si>
    <t>EQUIPOS CONSERJERÍA Y SOLUCIONES EMPRESARIAL MUÑOZ NÚÑEZ, SRL (ECONSE)</t>
  </si>
  <si>
    <t>PAGO CORRESPONDIENTE CONT. BS-0010564-2025, POR SERVICIOS DE CONTRATACIÓN DE UNA EMPRESA ESPECIALIZADA EN PERSONAL DE LIMPIEZA PARA ASISTENCIA EN LA FIL SANTO DOMINGO 2025, PROCESO CULTURA-CCC-CP-2025-0011, SEGUN ANEXOS.</t>
  </si>
  <si>
    <t>27/10/2025</t>
  </si>
  <si>
    <t>PAGO SEGURO DE SALUD COMPLEMENTARIO DE LOS EMPLEADOS DEL MINISTERIO DE CULTURA, CORRESPONDIENTE AL MES DE OCTUBRE 2025, SEGUN  ANEXOS.</t>
  </si>
  <si>
    <t>TONER DEPOT MULTISERVICIOS EORG, SRL</t>
  </si>
  <si>
    <t>PAGO POR SERVICIOS DE ALQUILER DE IMPRESORAS Y MANT. DE LOS EQUIPOS DE IMPRESION DE ESTE MINC. Y SUS DEPENDENCIAS, CORRESPONDIENTE A LOS MESES DE JUNIO, JULIO Y AGOSTO 2025, CONT.NO.BS-0007238-2025, PROC-CULT-CCC-CP-2025-0003, OR. 2025-00157, SEGUN ANEXOS</t>
  </si>
  <si>
    <t>PAGO SEGURO DE SALUD COMPLEMENTARIO DE EMPLEADOS DEL MINISTERIO DE CULTURA, CORRESPONDIENTE AL PERIODO DEL 01/10/2025 AL 31/10/2025,  MENOS N/C E340000011232 $1,603.92, MAS N/D E330000000924 $1,525.77, SEGUN ANEXOS.-</t>
  </si>
  <si>
    <t>28/10/2025</t>
  </si>
  <si>
    <t>P/COMP. MILITAR ADIC.DEL PERSONAL QUE LABORO EN LA FIL2025-25 SEP AL 5 OCT.-MINC-</t>
  </si>
  <si>
    <t>P/COMPENSACION ALIMENTARIA DEL PERSONAL QUE LABORO EN LA FIL2025-25 SEP AL 5 OCT.-MINC-</t>
  </si>
  <si>
    <t>P/CARACTER EVENTUAL DEL PERSONAL QUE LABORO EN LA FIL2025-25 SEP AL 5 OCT.-MINC-</t>
  </si>
  <si>
    <t>P/OTROS VIATICOS-MUSEO DEL PERSONAL QUE LABORO EN LA FIL2025-25 SEP AL 5 OCT.-MINC-</t>
  </si>
  <si>
    <t>29/10/2025</t>
  </si>
  <si>
    <t>PAGO FACT. B1500000528, MENOS 20% AMORTIZACION AL AVANCE DE LA CO. BS-0005663-2025, PROCESO CULTURA-CCC-CP-2025-0001, ORDEN DE COMPRA 2025-00111, POR SERV DE ALOJAMIENTO DEL 8 AL 12 DE SEPT 2025 DE LOS FACILITADORES DE LA CRESPIAL, SEGUN ANEXOS</t>
  </si>
  <si>
    <t>ADEENE, SRL</t>
  </si>
  <si>
    <t>PAGO SERVICIOS DE CONCEPTUALIZACION, CREACION DE DISEÑO, LINEA GRAFICA, PROD. GRAL. LOGISTICA, MONTAJE Y DESMONTAJE DE LOS ACTOS DE INAUGURACION, CLAUSURA E INST. DE LA SALA DE PRENSA DE LA FIL. 2025, CONT.NO.BS-0010994-2025, PROC-CULT-CCC-PEOR-2025-0004.</t>
  </si>
  <si>
    <t>SIERRA PEÑA AUTO SERVICE, SRL</t>
  </si>
  <si>
    <t>PAGO DE LA CERT. DE CONTRATO BS-0005832-2025, POR SERVICIO DE MANTENIMIENTO Y REPARACION DE VEHICULOS DE LA FLOTILLA VEHÍCULAR DE ESTE MINISTERIO, PROCESO CULTURA-DAF-CM-2025-0012, ORDEN 2025-00104, SEGUN ANEXOS.</t>
  </si>
  <si>
    <t>SBC SOCIAL BUSINESS, EIRL</t>
  </si>
  <si>
    <t>PAGO POR CONTRATACION DE SERV. DE PUBLICIDAD EN PROG. DE RADIO, TELEVISION, PORTAL WEB, REDES SOCIALES, PLATAFORMAS Y PERIODICOS DIGITALES EN EL MARCO DE LA XXVII FIL SANTO DGO. 2025, PROCESO CULTURA-CCC-PEPB-2025-0004, ORDEN COMPRA 2025-00334, SEGUN ANEX</t>
  </si>
  <si>
    <t>P/OTROS VIATICOS DEL PERSONAL QUE LABORO EN LA FIL2025-25 SEP AL 5 OCT.-MINC.</t>
  </si>
  <si>
    <t>PAGO FACTURA E450000000032, POR SERVICIOS HIDROSANITARIOS BRINDADOS EN ESTE MINISTERIO DE CULTURA, PROCESO CULTURA-DAF-CD-2025-0039, ORDEN CULTURA-2025-00165, SEGUN ANEXOS.</t>
  </si>
  <si>
    <t>30/10/2025</t>
  </si>
  <si>
    <t>EXIMEDIA, SRL</t>
  </si>
  <si>
    <t>PAGO POR CAPACITACION EN EL CURSO-TALLER "PRESENTACION DE ALTO IMPACTO"REALIZADO POR 7 COLABORADORES DE ESTE MINISTERIO DEL 03 AL 29 DE SEPTIEMBRE 2025, PROC-CULT-DAF-CD-2025-0061, ORDEN 2025-00211, SEGUN ANEXOS.</t>
  </si>
  <si>
    <t>MARIA ELENA NUÑEZ &amp; ASOCIADOS, SRL</t>
  </si>
  <si>
    <t>PAGO POR CONTRATACION DE SERV. DE PUBLICIDAD EN PROGRAMAS DE TELEVISION EN EL MARCO DE LA XXVII FERIA INTERNACIONAL DEL LIBRO SANTO DOMINGO 2025, PROCESO CULTURA-CCC-PEPB-2025-0004, ORDEN DE COMPRA 2025-00332, SEGUN ANEXOS</t>
  </si>
  <si>
    <t>LEMON CREATIVO S.R.L.</t>
  </si>
  <si>
    <t>PAGO POR SERVICIOS DE DISEÑO GRAFICO Y SERIGRAFIA(CAMISETAS, CAMISAS Y POLOSHIRT CON LOGO INSTITUCIONAL Y DE LA COMISION DE ETICA), PROCESO CULTURA-DAF-CD-2025-0042, ORDEN DE COMPRA 2025-00169, SEGUN DOCUMENTOS ANEXOS.</t>
  </si>
  <si>
    <t>PROVESOL PROVEEDORES DE SOLUCIONES, SRL</t>
  </si>
  <si>
    <t>PAGO POR ADQUISICION DE EQUIPOS AUDIOVISUALES Y ELECTRONICOS PARA LA SEDE Y DIFERENTES DEPENDENCIAS DE ESTE MINISTERIO DE CULTURA (PARA EL FITE 2025 Y OTRAS ACTIVIDADES), PROCESO CULTURA-DAF-CM-2025-0064, ORDEN DE COMPRA 2025-00313, SEGUN ANEXOS.</t>
  </si>
  <si>
    <t>MEDIANET, SRL</t>
  </si>
  <si>
    <t>PAGO POR SERVICIOS DE PUBLICIDAD EN PROGRAMAS DE RADIO, TV. PORTAL WEB, REDES SOCIALES, PARA PLATAFORMAS Y PERIODICOS DIGITALES FIL.STO DGO. 2025, PROCESO CULTURA-CCC-PEPB-2025-0004, ORDEN 2025-00336, SEGUN ANEXOS.</t>
  </si>
  <si>
    <t>HOLAND TRADE, SRL</t>
  </si>
  <si>
    <t>PAGO POR ADQUISICION DE MOBILIARIO, PARA USO DE ESTE MINISTERIO Y SUS DEPENDENCIAS FIL. STO.DGO. 2025, PROCESO CULTURA-DAF-CM-2025-0065, ORDEN 2025-00320, SEGUN ANEXOS.</t>
  </si>
  <si>
    <t>ESCENOGRAFÍA DISEÑOS Y CONSTRUCCIONES ORTEGA EDISCONS, SRL</t>
  </si>
  <si>
    <t>PAGO POR SERV. DE MONTAJE Y DESMONTE (PANELES Y ESCRITORIOS) EN EL MUSEO DEL HOMBRE DOMINICANO, EN EL MARCO DE LA XXVII FIL SANTO DOMINGO 2025, PROCESO CULTURA-DAF-CD-2025-0053, ORDEN DE COMPRA 2025-00205, SEGUN ANEXOS.</t>
  </si>
  <si>
    <t>31/10/2025</t>
  </si>
  <si>
    <t>SMART IT, SRL</t>
  </si>
  <si>
    <t>PAGO POR ADQUISICION E INSTALACION DE DISPOSITIVOS, CONTADORES DE PERSONAS P/ SER UTILIZADOS EN LA FIL. STO.DGO 2025 Y EN LAS DISTINTAS ACTIVIDADES Y EVENTOS DESARROLLADOS POR ESTE MINC.PROCESO CULTURA-DAF-CM-2025-0058, ORDEN 2025-00248, SEGUN ANEXOS.</t>
  </si>
  <si>
    <t>CENTROXPERT STE, SRL</t>
  </si>
  <si>
    <t>PAGO POR ADQUISICION DE UN (1) SCANNER PARA USO INSTITUCIONAL, PROCESO CULTURA-DAF-CM-2025-0038, ORDEN 2025-00198, SEGUN ANEXOS.</t>
  </si>
  <si>
    <t>INVERSIONES SANFRA, SRL</t>
  </si>
  <si>
    <t>PAGO POR ADQUISICION DE PAPEL BOND 8 1/2 X11.  PARA USO DE ESTE MINISTERIO  Y LA XXVII FERIA INTERNACIONAL DEL LIBRO 2025, PROCESO CULTURA-2025DAF-CM-2025-0066, ORDEN DE COMPRA CULTURA-2025-00357, SEGUN DOCUMENTOS ANEXOS.-</t>
  </si>
  <si>
    <t>A M R LIGHTING DE SING, SRL</t>
  </si>
  <si>
    <t>PAGO POR SERVICIO DE ALQUILER DE VALLAS DE SEGURIDAD, LAS CUALES FUERON UTILIZADAS EN LA XXVII FIL. STO.DGO. 2025, PROCESO CULTURA-DAF-CM-2025-0050, ORDEN 2025-00221, SEGUN ANEXOS.</t>
  </si>
  <si>
    <t>PAGO FACTURAS VARIAS, SEGUN CERT. DE CONTRATO NO. BS-0005029-2025, POR ADQUISICION DE AGUA POTABLE PARA CONSUMO INSTITUCIONAL DE LA SEDE, SUS DEPENDENCIAS Y ACTIVIDADES, PROCESO CULTURA-DAF-CM-2025-0001, ORDEN CULTURA-2025-00031, SEGUN ANEXOS.</t>
  </si>
  <si>
    <t>ATENEO AMANTES DE LA LUZ INC</t>
  </si>
  <si>
    <t>TRANSFERENCIA A FAVOR DE ATENEO AMANTES DE LA LUZ, INC, CORRESPONDIENTE A LOS MESES DE JULIO, AGOSTO Y SEPTIEMBRE 2025.</t>
  </si>
  <si>
    <t>LA 37 POR LAS TABLAS, INC</t>
  </si>
  <si>
    <t>TRANSFERENCIA  A FAVOR DE FUNDACION LA 37 POR LAS TABLAS, ASFL DEL SECTOR CULTURAL, CORRESPONDIENTE A LA SUBVENCION DE LOS MESES DE AGOSTO Y SEPTIEMBRE 2025, SEGUN ANEXOS.</t>
  </si>
  <si>
    <t>31 BENEFICIARIOS</t>
  </si>
  <si>
    <t>PAGO TRANSFERENCIA A FAVOR DE (31) ASFL DEL SECTOR CULTURAL, CORRESPONDIENTE A LA SUBVENCION DEL MES DE OCTUBRE 2025, SEGUN ANEXOS.</t>
  </si>
  <si>
    <t>En RD$2,116,514,042.13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</si>
</sst>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0_);_(* \(#,##0.0\);_(* &quot;-&quot;??_);_(@_)"/>
  </numFmts>
  <fonts count="20" x14ac:knownFonts="1">
    <font>
      <sz val="10"/>
      <color rgb="FF000000"/>
      <name val="Times New Roman"/>
      <family val="1"/>
    </font>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sz val="11"/>
      <color rgb="FF00000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7">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4" fillId="0" borderId="0" applyFont="0" applyFill="0" applyBorder="0" applyAlignment="0" applyProtection="0"/>
  </cellStyleXfs>
  <cellXfs count="70">
    <xf numFmtId="0" fontId="0" fillId="0" borderId="0" xfId="0"/>
    <xf numFmtId="0" fontId="0" fillId="0" borderId="0" xfId="0" applyAlignment="1">
      <alignment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9" fillId="0" borderId="0" xfId="0" applyFont="1" applyAlignment="1">
      <alignment horizontal="left" vertical="center"/>
    </xf>
    <xf numFmtId="0" fontId="8" fillId="2" borderId="10"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8" fillId="2" borderId="1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10" fillId="0" borderId="11" xfId="0" applyFont="1" applyBorder="1" applyAlignment="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xf>
    <xf numFmtId="165" fontId="13" fillId="0" borderId="8" xfId="0" applyNumberFormat="1" applyFont="1" applyBorder="1" applyAlignment="1">
      <alignment vertical="center"/>
    </xf>
    <xf numFmtId="0" fontId="13" fillId="0" borderId="0" xfId="0" applyFont="1" applyAlignment="1">
      <alignment horizontal="left" vertical="center" wrapText="1"/>
    </xf>
    <xf numFmtId="4" fontId="13"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3" fillId="0" borderId="8" xfId="0" applyNumberFormat="1" applyFont="1" applyBorder="1" applyAlignment="1">
      <alignment vertical="center"/>
    </xf>
    <xf numFmtId="0" fontId="3" fillId="4" borderId="12" xfId="0" applyFont="1" applyFill="1" applyBorder="1" applyAlignment="1">
      <alignment horizontal="center"/>
    </xf>
    <xf numFmtId="0" fontId="0" fillId="5" borderId="0" xfId="0" applyFill="1"/>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40" fontId="0" fillId="0" borderId="0" xfId="0" applyNumberFormat="1" applyAlignment="1">
      <alignment vertical="center"/>
    </xf>
    <xf numFmtId="39" fontId="17" fillId="4" borderId="12" xfId="0" applyNumberFormat="1" applyFont="1" applyFill="1" applyBorder="1" applyAlignment="1">
      <alignment horizontal="center"/>
    </xf>
    <xf numFmtId="39" fontId="17" fillId="6" borderId="12" xfId="0" applyNumberFormat="1" applyFont="1" applyFill="1" applyBorder="1"/>
    <xf numFmtId="39" fontId="0" fillId="5" borderId="0" xfId="0" applyNumberFormat="1" applyFill="1"/>
    <xf numFmtId="0" fontId="0" fillId="0" borderId="12" xfId="0" applyBorder="1" applyAlignment="1">
      <alignment horizontal="left" wrapText="1"/>
    </xf>
    <xf numFmtId="0" fontId="0" fillId="0" borderId="12" xfId="0" applyBorder="1"/>
    <xf numFmtId="0" fontId="1" fillId="0" borderId="0" xfId="0" applyFont="1" applyAlignment="1">
      <alignment horizontal="center" vertical="center"/>
    </xf>
    <xf numFmtId="0" fontId="1" fillId="0" borderId="0" xfId="0" applyFont="1" applyAlignment="1">
      <alignment vertical="center"/>
    </xf>
    <xf numFmtId="0" fontId="19" fillId="0" borderId="0" xfId="0" applyFont="1" applyAlignment="1">
      <alignment vertical="center"/>
    </xf>
    <xf numFmtId="4" fontId="0" fillId="5" borderId="0" xfId="0" applyNumberFormat="1" applyFill="1" applyAlignment="1">
      <alignment vertical="center"/>
    </xf>
    <xf numFmtId="14" fontId="0" fillId="0" borderId="12" xfId="0" applyNumberFormat="1" applyBorder="1"/>
    <xf numFmtId="0" fontId="0" fillId="0" borderId="12" xfId="0" applyBorder="1" applyAlignment="1">
      <alignment vertical="center" wrapText="1"/>
    </xf>
    <xf numFmtId="43" fontId="0" fillId="0" borderId="12" xfId="0" applyNumberFormat="1" applyBorder="1"/>
    <xf numFmtId="0" fontId="6" fillId="5" borderId="1" xfId="0" applyFont="1" applyFill="1" applyBorder="1" applyAlignment="1">
      <alignment horizontal="center" vertical="center" wrapText="1" readingOrder="1"/>
    </xf>
    <xf numFmtId="0" fontId="6"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5" fillId="5" borderId="0" xfId="0" applyFont="1" applyFill="1" applyAlignment="1">
      <alignment horizontal="center" vertical="center" wrapText="1" readingOrder="1"/>
    </xf>
    <xf numFmtId="0" fontId="3" fillId="0" borderId="13"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2" borderId="2" xfId="0" applyFont="1" applyFill="1" applyBorder="1" applyAlignment="1">
      <alignment horizontal="center" vertical="center"/>
    </xf>
    <xf numFmtId="164" fontId="8" fillId="2" borderId="2" xfId="1" applyFont="1" applyFill="1" applyBorder="1" applyAlignment="1">
      <alignment horizontal="center" vertical="center" wrapText="1"/>
    </xf>
    <xf numFmtId="164" fontId="8" fillId="2" borderId="6" xfId="1"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2" fillId="0" borderId="0" xfId="0" applyFont="1" applyAlignment="1">
      <alignment horizontal="left" vertical="center" wrapText="1"/>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xf numFmtId="0" fontId="17" fillId="6" borderId="14" xfId="0" applyFont="1" applyFill="1" applyBorder="1" applyAlignment="1">
      <alignment horizontal="center"/>
    </xf>
    <xf numFmtId="0" fontId="17" fillId="6" borderId="15" xfId="0" applyFont="1" applyFill="1" applyBorder="1" applyAlignment="1">
      <alignment horizontal="center"/>
    </xf>
    <xf numFmtId="0" fontId="17" fillId="6" borderId="16"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497205</xdr:colOff>
      <xdr:row>0</xdr:row>
      <xdr:rowOff>0</xdr:rowOff>
    </xdr:from>
    <xdr:to>
      <xdr:col>6</xdr:col>
      <xdr:colOff>743223</xdr:colOff>
      <xdr:row>1</xdr:row>
      <xdr:rowOff>231904</xdr:rowOff>
    </xdr:to>
    <xdr:pic>
      <xdr:nvPicPr>
        <xdr:cNvPr id="3" name="Picture 2" descr="A blue and red text on a black background&#10;&#10;Description automatically generated">
          <a:extLst>
            <a:ext uri="{FF2B5EF4-FFF2-40B4-BE49-F238E27FC236}">
              <a16:creationId xmlns:a16="http://schemas.microsoft.com/office/drawing/2014/main" id="{EAD9F13E-CA8A-F134-18FB-F297AFB72E8A}"/>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6342834" y="0"/>
          <a:ext cx="1580878" cy="7925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175260</xdr:colOff>
      <xdr:row>158</xdr:row>
      <xdr:rowOff>99060</xdr:rowOff>
    </xdr:from>
    <xdr:to>
      <xdr:col>4</xdr:col>
      <xdr:colOff>921639</xdr:colOff>
      <xdr:row>164</xdr:row>
      <xdr:rowOff>22860</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1"/>
        <a:stretch>
          <a:fillRect/>
        </a:stretch>
      </xdr:blipFill>
      <xdr:spPr>
        <a:xfrm>
          <a:off x="175260" y="89527380"/>
          <a:ext cx="7657719" cy="929640"/>
        </a:xfrm>
        <a:prstGeom prst="rect">
          <a:avLst/>
        </a:prstGeom>
      </xdr:spPr>
    </xdr:pic>
    <xdr:clientData/>
  </xdr:twoCellAnchor>
  <xdr:twoCellAnchor editAs="oneCell">
    <xdr:from>
      <xdr:col>2</xdr:col>
      <xdr:colOff>1426561</xdr:colOff>
      <xdr:row>0</xdr:row>
      <xdr:rowOff>0</xdr:rowOff>
    </xdr:from>
    <xdr:to>
      <xdr:col>3</xdr:col>
      <xdr:colOff>2495550</xdr:colOff>
      <xdr:row>5</xdr:row>
      <xdr:rowOff>455296</xdr:rowOff>
    </xdr:to>
    <xdr:pic>
      <xdr:nvPicPr>
        <xdr:cNvPr id="4" name="Picture 3" descr="A blue and red text on a black background&#10;&#10;Description automatically generated">
          <a:extLst>
            <a:ext uri="{FF2B5EF4-FFF2-40B4-BE49-F238E27FC236}">
              <a16:creationId xmlns:a16="http://schemas.microsoft.com/office/drawing/2014/main" id="{F42A9BC5-A246-45FC-ADD0-A73EAB6C6445}"/>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2712436" y="0"/>
          <a:ext cx="2640614" cy="1312546"/>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4" tint="-0.499984740745262"/>
  </sheetPr>
  <dimension ref="A1:R100"/>
  <sheetViews>
    <sheetView showGridLines="0" tabSelected="1" zoomScale="175" zoomScaleNormal="175" workbookViewId="0">
      <selection activeCell="A3" sqref="A3:P3"/>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44.45" customHeight="1" x14ac:dyDescent="0.2">
      <c r="A1" s="34"/>
      <c r="B1" s="34"/>
      <c r="C1" s="34"/>
      <c r="D1" s="34"/>
      <c r="E1" s="34"/>
      <c r="F1" s="34"/>
      <c r="G1" s="34"/>
      <c r="H1" s="34"/>
      <c r="I1" s="34"/>
      <c r="J1" s="34"/>
      <c r="K1" s="34"/>
      <c r="L1" s="34"/>
      <c r="M1" s="34"/>
      <c r="N1" s="34"/>
      <c r="O1" s="34"/>
      <c r="P1" s="46"/>
    </row>
    <row r="2" spans="1:17" ht="19.899999999999999" customHeight="1" x14ac:dyDescent="0.2">
      <c r="A2" s="34"/>
      <c r="B2" s="34"/>
      <c r="C2" s="34"/>
      <c r="D2" s="34"/>
      <c r="E2" s="34"/>
      <c r="F2" s="34"/>
      <c r="G2" s="34"/>
      <c r="H2" s="34"/>
      <c r="I2" s="34"/>
      <c r="J2" s="34"/>
      <c r="K2" s="34"/>
      <c r="L2" s="34"/>
      <c r="M2" s="34"/>
      <c r="N2" s="34"/>
      <c r="O2" s="34"/>
      <c r="P2" s="34"/>
    </row>
    <row r="3" spans="1:17" ht="18.600000000000001" customHeight="1" x14ac:dyDescent="0.2">
      <c r="A3" s="50" t="s">
        <v>0</v>
      </c>
      <c r="B3" s="51"/>
      <c r="C3" s="51"/>
      <c r="D3" s="51"/>
      <c r="E3" s="51"/>
      <c r="F3" s="51"/>
      <c r="G3" s="51"/>
      <c r="H3" s="51"/>
      <c r="I3" s="51"/>
      <c r="J3" s="51"/>
      <c r="K3" s="51"/>
      <c r="L3" s="51"/>
      <c r="M3" s="51"/>
      <c r="N3" s="51"/>
      <c r="O3" s="51"/>
      <c r="P3" s="51"/>
    </row>
    <row r="4" spans="1:17" ht="13.15" customHeight="1" x14ac:dyDescent="0.2">
      <c r="A4" s="52" t="s">
        <v>106</v>
      </c>
      <c r="B4" s="53"/>
      <c r="C4" s="53"/>
      <c r="D4" s="53"/>
      <c r="E4" s="53"/>
      <c r="F4" s="53"/>
      <c r="G4" s="53"/>
      <c r="H4" s="53"/>
      <c r="I4" s="53"/>
      <c r="J4" s="53"/>
      <c r="K4" s="53"/>
      <c r="L4" s="53"/>
      <c r="M4" s="53"/>
      <c r="N4" s="53"/>
      <c r="O4" s="53"/>
      <c r="P4" s="53"/>
    </row>
    <row r="5" spans="1:17" ht="15.75" customHeight="1" x14ac:dyDescent="0.2">
      <c r="A5" s="50" t="s">
        <v>1</v>
      </c>
      <c r="B5" s="51"/>
      <c r="C5" s="51"/>
      <c r="D5" s="51"/>
      <c r="E5" s="51"/>
      <c r="F5" s="51"/>
      <c r="G5" s="51"/>
      <c r="H5" s="51"/>
      <c r="I5" s="51"/>
      <c r="J5" s="51"/>
      <c r="K5" s="51"/>
      <c r="L5" s="51"/>
      <c r="M5" s="51"/>
      <c r="N5" s="51"/>
      <c r="O5" s="51"/>
      <c r="P5" s="51"/>
    </row>
    <row r="6" spans="1:17" ht="15.75" customHeight="1" x14ac:dyDescent="0.2">
      <c r="A6" s="54" t="s">
        <v>361</v>
      </c>
      <c r="B6" s="54"/>
      <c r="C6" s="54"/>
      <c r="D6" s="54"/>
      <c r="E6" s="54"/>
      <c r="F6" s="54"/>
      <c r="G6" s="54"/>
      <c r="H6" s="54"/>
      <c r="I6" s="54"/>
      <c r="J6" s="54"/>
      <c r="K6" s="54"/>
      <c r="L6" s="54"/>
      <c r="M6" s="54"/>
      <c r="N6" s="54"/>
      <c r="O6" s="54"/>
      <c r="P6" s="54"/>
    </row>
    <row r="7" spans="1:17" ht="15.75" x14ac:dyDescent="0.2">
      <c r="A7" s="50" t="s">
        <v>95</v>
      </c>
      <c r="B7" s="51"/>
      <c r="C7" s="51"/>
      <c r="D7" s="51"/>
      <c r="E7" s="51"/>
      <c r="F7" s="51"/>
      <c r="G7" s="51"/>
      <c r="H7" s="51"/>
      <c r="I7" s="51"/>
      <c r="J7" s="51"/>
      <c r="K7" s="51"/>
      <c r="L7" s="51"/>
      <c r="M7" s="51"/>
      <c r="N7" s="51"/>
      <c r="O7" s="51"/>
      <c r="P7" s="51"/>
    </row>
    <row r="8" spans="1:17" ht="25.5" customHeight="1" x14ac:dyDescent="0.2">
      <c r="A8" s="58" t="s">
        <v>2</v>
      </c>
      <c r="B8" s="59" t="s">
        <v>3</v>
      </c>
      <c r="C8" s="59" t="s">
        <v>4</v>
      </c>
      <c r="D8" s="61" t="s">
        <v>5</v>
      </c>
      <c r="E8" s="62"/>
      <c r="F8" s="62"/>
      <c r="G8" s="62"/>
      <c r="H8" s="62"/>
      <c r="I8" s="62"/>
      <c r="J8" s="62"/>
      <c r="K8" s="62"/>
      <c r="L8" s="62"/>
      <c r="M8" s="62"/>
      <c r="N8" s="62"/>
      <c r="O8" s="62"/>
      <c r="P8" s="63"/>
    </row>
    <row r="9" spans="1:17" x14ac:dyDescent="0.2">
      <c r="A9" s="58"/>
      <c r="B9" s="60"/>
      <c r="C9" s="60"/>
      <c r="D9" s="2" t="s">
        <v>6</v>
      </c>
      <c r="E9" s="2" t="s">
        <v>7</v>
      </c>
      <c r="F9" s="2" t="s">
        <v>8</v>
      </c>
      <c r="G9" s="2" t="s">
        <v>9</v>
      </c>
      <c r="H9" s="3" t="s">
        <v>10</v>
      </c>
      <c r="I9" s="2" t="s">
        <v>11</v>
      </c>
      <c r="J9" s="3" t="s">
        <v>12</v>
      </c>
      <c r="K9" s="2" t="s">
        <v>13</v>
      </c>
      <c r="L9" s="2" t="s">
        <v>14</v>
      </c>
      <c r="M9" s="2" t="s">
        <v>15</v>
      </c>
      <c r="N9" s="2" t="s">
        <v>16</v>
      </c>
      <c r="O9" s="3" t="s">
        <v>17</v>
      </c>
      <c r="P9" s="2" t="s">
        <v>18</v>
      </c>
    </row>
    <row r="10" spans="1:17" x14ac:dyDescent="0.2">
      <c r="A10" s="4" t="s">
        <v>19</v>
      </c>
      <c r="B10" s="23"/>
      <c r="C10" s="23"/>
      <c r="D10" s="23"/>
      <c r="E10" s="23"/>
      <c r="F10" s="23"/>
      <c r="G10" s="23"/>
      <c r="H10" s="23"/>
      <c r="I10" s="23"/>
      <c r="J10" s="23"/>
      <c r="K10" s="23"/>
      <c r="L10" s="23"/>
      <c r="M10" s="23"/>
      <c r="N10" s="23"/>
      <c r="O10" s="23"/>
      <c r="P10" s="23"/>
    </row>
    <row r="11" spans="1:17" x14ac:dyDescent="0.2">
      <c r="A11" s="5" t="s">
        <v>20</v>
      </c>
      <c r="B11" s="25">
        <f t="shared" ref="B11:C11" si="0">B12+B13+B16+B14+B15</f>
        <v>1048367836</v>
      </c>
      <c r="C11" s="25">
        <f t="shared" si="0"/>
        <v>1057527154</v>
      </c>
      <c r="D11" s="25">
        <f t="shared" ref="D11:N11" si="1">D12+D13+D16+D14+D15</f>
        <v>66701214.709999993</v>
      </c>
      <c r="E11" s="25">
        <f t="shared" si="1"/>
        <v>70385514.75</v>
      </c>
      <c r="F11" s="25">
        <f t="shared" si="1"/>
        <v>74623818.069999993</v>
      </c>
      <c r="G11" s="25">
        <f t="shared" si="1"/>
        <v>72237343.170000002</v>
      </c>
      <c r="H11" s="25">
        <f t="shared" si="1"/>
        <v>122486227.21000001</v>
      </c>
      <c r="I11" s="25">
        <f t="shared" si="1"/>
        <v>69500605.800000012</v>
      </c>
      <c r="J11" s="25">
        <f t="shared" si="1"/>
        <v>70314395.359999999</v>
      </c>
      <c r="K11" s="25">
        <f t="shared" si="1"/>
        <v>81253598.659999996</v>
      </c>
      <c r="L11" s="25">
        <f t="shared" si="1"/>
        <v>70123598.090000004</v>
      </c>
      <c r="M11" s="25">
        <f t="shared" si="1"/>
        <v>139552726.81</v>
      </c>
      <c r="N11" s="25">
        <f t="shared" si="1"/>
        <v>0</v>
      </c>
      <c r="O11" s="25">
        <f t="shared" ref="O11" si="2">O12+O13+O16+O14+O15</f>
        <v>0</v>
      </c>
      <c r="P11" s="25">
        <f>P12+P13+P16+P14+P15</f>
        <v>837179042.62999976</v>
      </c>
    </row>
    <row r="12" spans="1:17" x14ac:dyDescent="0.2">
      <c r="A12" s="6" t="s">
        <v>21</v>
      </c>
      <c r="B12" s="27">
        <v>748863590</v>
      </c>
      <c r="C12" s="27">
        <v>767254330.33000004</v>
      </c>
      <c r="D12" s="27">
        <v>55734068.159999996</v>
      </c>
      <c r="E12" s="27">
        <v>59140234.689999998</v>
      </c>
      <c r="F12" s="27">
        <v>63070183.949999996</v>
      </c>
      <c r="G12" s="27">
        <v>60660528.030000001</v>
      </c>
      <c r="H12" s="27">
        <v>58971107.469999999</v>
      </c>
      <c r="I12" s="27">
        <v>57905259.760000005</v>
      </c>
      <c r="J12" s="27">
        <v>58694753.709999993</v>
      </c>
      <c r="K12" s="27">
        <v>61171254.200000003</v>
      </c>
      <c r="L12" s="27">
        <v>58408568.159999996</v>
      </c>
      <c r="M12" s="27">
        <v>65560703.530000001</v>
      </c>
      <c r="N12" s="27">
        <v>0</v>
      </c>
      <c r="O12" s="27">
        <v>0</v>
      </c>
      <c r="P12" s="27">
        <f>D12+E12+F12+G12+H12+I12+J12+K12+L12+M12+N12+O12</f>
        <v>599316661.65999985</v>
      </c>
    </row>
    <row r="13" spans="1:17" x14ac:dyDescent="0.2">
      <c r="A13" s="6" t="s">
        <v>22</v>
      </c>
      <c r="B13" s="27">
        <v>156142090</v>
      </c>
      <c r="C13" s="27">
        <v>165663756.66999999</v>
      </c>
      <c r="D13" s="27">
        <v>2549000</v>
      </c>
      <c r="E13" s="27">
        <v>2693600.67</v>
      </c>
      <c r="F13" s="27">
        <v>2736361</v>
      </c>
      <c r="G13" s="27">
        <v>2763800</v>
      </c>
      <c r="H13" s="27">
        <v>54634740.029999994</v>
      </c>
      <c r="I13" s="27">
        <v>2739374</v>
      </c>
      <c r="J13" s="27">
        <v>2751848</v>
      </c>
      <c r="K13" s="27">
        <v>11276473.1</v>
      </c>
      <c r="L13" s="27">
        <v>2892478</v>
      </c>
      <c r="M13" s="27">
        <v>64252904.269999996</v>
      </c>
      <c r="N13" s="27">
        <v>0</v>
      </c>
      <c r="O13" s="27">
        <v>0</v>
      </c>
      <c r="P13" s="27">
        <f t="shared" ref="P13:P36" si="3">D13+E13+F13+G13+H13+I13+J13+K13+L13+M13+N13+O13</f>
        <v>149290579.06999999</v>
      </c>
    </row>
    <row r="14" spans="1:17" x14ac:dyDescent="0.2">
      <c r="A14" s="8" t="s">
        <v>23</v>
      </c>
      <c r="B14" s="27">
        <v>0</v>
      </c>
      <c r="C14" s="27">
        <v>0</v>
      </c>
      <c r="D14" s="27">
        <v>0</v>
      </c>
      <c r="E14" s="27">
        <v>0</v>
      </c>
      <c r="F14" s="27">
        <v>0</v>
      </c>
      <c r="G14" s="27">
        <v>0</v>
      </c>
      <c r="H14" s="27">
        <v>0</v>
      </c>
      <c r="I14" s="27">
        <v>0</v>
      </c>
      <c r="J14" s="27">
        <v>0</v>
      </c>
      <c r="K14" s="27">
        <v>0</v>
      </c>
      <c r="L14" s="27">
        <v>0</v>
      </c>
      <c r="M14" s="27">
        <v>0</v>
      </c>
      <c r="N14" s="27">
        <v>0</v>
      </c>
      <c r="O14" s="27">
        <v>0</v>
      </c>
      <c r="P14" s="27">
        <f t="shared" si="3"/>
        <v>0</v>
      </c>
      <c r="Q14" s="9"/>
    </row>
    <row r="15" spans="1:17" x14ac:dyDescent="0.2">
      <c r="A15" s="8" t="s">
        <v>24</v>
      </c>
      <c r="B15" s="27">
        <v>46841071</v>
      </c>
      <c r="C15" s="27">
        <v>17300358</v>
      </c>
      <c r="D15" s="27">
        <v>0</v>
      </c>
      <c r="E15" s="27">
        <v>0</v>
      </c>
      <c r="F15" s="27">
        <v>0</v>
      </c>
      <c r="G15" s="27">
        <v>0</v>
      </c>
      <c r="H15" s="27">
        <v>0</v>
      </c>
      <c r="I15" s="27">
        <v>0</v>
      </c>
      <c r="J15" s="27">
        <v>0</v>
      </c>
      <c r="K15" s="27">
        <v>0</v>
      </c>
      <c r="L15" s="27">
        <v>0</v>
      </c>
      <c r="M15" s="27">
        <v>0</v>
      </c>
      <c r="N15" s="27">
        <v>0</v>
      </c>
      <c r="O15" s="27">
        <v>0</v>
      </c>
      <c r="P15" s="27">
        <f t="shared" si="3"/>
        <v>0</v>
      </c>
    </row>
    <row r="16" spans="1:17" x14ac:dyDescent="0.2">
      <c r="A16" s="8" t="s">
        <v>25</v>
      </c>
      <c r="B16" s="27">
        <v>96521085</v>
      </c>
      <c r="C16" s="27">
        <v>107308709</v>
      </c>
      <c r="D16" s="27">
        <v>8418146.5499999989</v>
      </c>
      <c r="E16" s="27">
        <v>8551679.3900000006</v>
      </c>
      <c r="F16" s="27">
        <v>8817273.120000001</v>
      </c>
      <c r="G16" s="27">
        <v>8813015.1400000006</v>
      </c>
      <c r="H16" s="27">
        <v>8880379.7100000009</v>
      </c>
      <c r="I16" s="27">
        <v>8855972.0400000028</v>
      </c>
      <c r="J16" s="27">
        <v>8867793.6500000022</v>
      </c>
      <c r="K16" s="27">
        <v>8805871.3600000013</v>
      </c>
      <c r="L16" s="27">
        <v>8822551.9299999997</v>
      </c>
      <c r="M16" s="27">
        <v>9739119.0099999998</v>
      </c>
      <c r="N16" s="27">
        <v>0</v>
      </c>
      <c r="O16" s="27">
        <v>0</v>
      </c>
      <c r="P16" s="27">
        <f t="shared" si="3"/>
        <v>88571801.900000021</v>
      </c>
    </row>
    <row r="17" spans="1:16" x14ac:dyDescent="0.2">
      <c r="A17" s="5" t="s">
        <v>26</v>
      </c>
      <c r="B17" s="25">
        <f t="shared" ref="B17:C17" si="4">B18+B19+B20+B21+B22+B23+B24+B25+B26</f>
        <v>432902880</v>
      </c>
      <c r="C17" s="25">
        <f t="shared" si="4"/>
        <v>449777541.96000004</v>
      </c>
      <c r="D17" s="25">
        <f t="shared" ref="D17:N17" si="5">D18+D19+D20+D21+D22+D23+D24+D25+D26</f>
        <v>10124558.140000001</v>
      </c>
      <c r="E17" s="25">
        <f t="shared" si="5"/>
        <v>10014594.459999999</v>
      </c>
      <c r="F17" s="25">
        <f t="shared" si="5"/>
        <v>11430317.23</v>
      </c>
      <c r="G17" s="25">
        <f t="shared" si="5"/>
        <v>17037311.140000001</v>
      </c>
      <c r="H17" s="25">
        <f t="shared" si="5"/>
        <v>13295882.380000001</v>
      </c>
      <c r="I17" s="25">
        <f t="shared" si="5"/>
        <v>26631340.030000001</v>
      </c>
      <c r="J17" s="25">
        <f t="shared" si="5"/>
        <v>21014810.920000002</v>
      </c>
      <c r="K17" s="25">
        <f t="shared" si="5"/>
        <v>28446944.720000003</v>
      </c>
      <c r="L17" s="25">
        <f t="shared" si="5"/>
        <v>43580003.109999999</v>
      </c>
      <c r="M17" s="25">
        <f t="shared" si="5"/>
        <v>75193310.340000004</v>
      </c>
      <c r="N17" s="25">
        <f t="shared" si="5"/>
        <v>0</v>
      </c>
      <c r="O17" s="25">
        <f t="shared" ref="O17:P17" si="6">O18+O19+O20+O21+O22+O23+O24+O25+O26</f>
        <v>0</v>
      </c>
      <c r="P17" s="25">
        <f t="shared" si="6"/>
        <v>256769072.47</v>
      </c>
    </row>
    <row r="18" spans="1:16" x14ac:dyDescent="0.2">
      <c r="A18" s="6" t="s">
        <v>27</v>
      </c>
      <c r="B18" s="27">
        <v>122490444</v>
      </c>
      <c r="C18" s="27">
        <v>107072241</v>
      </c>
      <c r="D18" s="27">
        <v>7494450.1600000001</v>
      </c>
      <c r="E18" s="27">
        <v>6509511.46</v>
      </c>
      <c r="F18" s="27">
        <v>6726201.29</v>
      </c>
      <c r="G18" s="27">
        <v>7531155.6099999994</v>
      </c>
      <c r="H18" s="27">
        <v>8709599.0800000001</v>
      </c>
      <c r="I18" s="27">
        <v>7965244.4699999997</v>
      </c>
      <c r="J18" s="27">
        <v>7278665.2700000005</v>
      </c>
      <c r="K18" s="27">
        <v>8919409.8599999994</v>
      </c>
      <c r="L18" s="27">
        <v>8339129.0900000008</v>
      </c>
      <c r="M18" s="27">
        <v>8547628.290000001</v>
      </c>
      <c r="N18" s="27">
        <v>0</v>
      </c>
      <c r="O18" s="27">
        <v>0</v>
      </c>
      <c r="P18" s="27">
        <f t="shared" si="3"/>
        <v>78020994.580000013</v>
      </c>
    </row>
    <row r="19" spans="1:16" x14ac:dyDescent="0.2">
      <c r="A19" s="8" t="s">
        <v>28</v>
      </c>
      <c r="B19" s="27">
        <v>23300000</v>
      </c>
      <c r="C19" s="27">
        <v>24134941</v>
      </c>
      <c r="D19" s="27">
        <v>0</v>
      </c>
      <c r="E19" s="27">
        <v>185138.04</v>
      </c>
      <c r="F19" s="27">
        <v>6127</v>
      </c>
      <c r="G19" s="27">
        <v>1574317.56</v>
      </c>
      <c r="H19" s="27">
        <v>249999.99</v>
      </c>
      <c r="I19" s="27">
        <v>481377</v>
      </c>
      <c r="J19" s="27">
        <v>851267.86</v>
      </c>
      <c r="K19" s="27">
        <v>43345.95</v>
      </c>
      <c r="L19" s="27">
        <v>2487965.87</v>
      </c>
      <c r="M19" s="27">
        <v>3473094.3000000003</v>
      </c>
      <c r="N19" s="27">
        <v>0</v>
      </c>
      <c r="O19" s="27">
        <v>0</v>
      </c>
      <c r="P19" s="27">
        <f t="shared" si="3"/>
        <v>9352633.5700000003</v>
      </c>
    </row>
    <row r="20" spans="1:16" x14ac:dyDescent="0.2">
      <c r="A20" s="6" t="s">
        <v>29</v>
      </c>
      <c r="B20" s="27">
        <v>13000000</v>
      </c>
      <c r="C20" s="27">
        <v>12510500</v>
      </c>
      <c r="D20" s="27">
        <v>0</v>
      </c>
      <c r="E20" s="27">
        <v>73685</v>
      </c>
      <c r="F20" s="27">
        <v>212455</v>
      </c>
      <c r="G20" s="27">
        <v>2143492</v>
      </c>
      <c r="H20" s="27">
        <v>532266.97</v>
      </c>
      <c r="I20" s="27">
        <v>426865</v>
      </c>
      <c r="J20" s="27">
        <v>1932591.76</v>
      </c>
      <c r="K20" s="27">
        <v>652758.68999999994</v>
      </c>
      <c r="L20" s="27">
        <v>743385.97</v>
      </c>
      <c r="M20" s="27">
        <v>4351174.16</v>
      </c>
      <c r="N20" s="27">
        <v>0</v>
      </c>
      <c r="O20" s="27">
        <v>0</v>
      </c>
      <c r="P20" s="27">
        <f t="shared" si="3"/>
        <v>11068674.550000001</v>
      </c>
    </row>
    <row r="21" spans="1:16" x14ac:dyDescent="0.2">
      <c r="A21" s="6" t="s">
        <v>30</v>
      </c>
      <c r="B21" s="27">
        <v>6150000</v>
      </c>
      <c r="C21" s="27">
        <v>7693935</v>
      </c>
      <c r="D21" s="27">
        <v>0</v>
      </c>
      <c r="E21" s="27">
        <v>0</v>
      </c>
      <c r="F21" s="27">
        <v>0</v>
      </c>
      <c r="G21" s="27">
        <v>458735.49</v>
      </c>
      <c r="H21" s="27">
        <v>0</v>
      </c>
      <c r="I21" s="27">
        <v>679146.35</v>
      </c>
      <c r="J21" s="27">
        <v>473476.79</v>
      </c>
      <c r="K21" s="27">
        <v>95971.86</v>
      </c>
      <c r="L21" s="27">
        <v>3970021.96</v>
      </c>
      <c r="M21" s="27">
        <v>0</v>
      </c>
      <c r="N21" s="27">
        <v>0</v>
      </c>
      <c r="O21" s="27">
        <v>0</v>
      </c>
      <c r="P21" s="27">
        <f t="shared" si="3"/>
        <v>5677352.4500000002</v>
      </c>
    </row>
    <row r="22" spans="1:16" x14ac:dyDescent="0.2">
      <c r="A22" s="6" t="s">
        <v>31</v>
      </c>
      <c r="B22" s="27">
        <v>12310000</v>
      </c>
      <c r="C22" s="27">
        <v>35062644</v>
      </c>
      <c r="D22" s="27">
        <v>0</v>
      </c>
      <c r="E22" s="27">
        <v>425972.33</v>
      </c>
      <c r="F22" s="27">
        <v>0</v>
      </c>
      <c r="G22" s="27">
        <v>677431.40999999992</v>
      </c>
      <c r="H22" s="27">
        <v>814958.73</v>
      </c>
      <c r="I22" s="27">
        <v>1470205.9</v>
      </c>
      <c r="J22" s="27">
        <v>2596937.06</v>
      </c>
      <c r="K22" s="27">
        <v>373327.38999999996</v>
      </c>
      <c r="L22" s="27">
        <v>127991.8</v>
      </c>
      <c r="M22" s="27">
        <v>3910581.23</v>
      </c>
      <c r="N22" s="27">
        <v>0</v>
      </c>
      <c r="O22" s="27">
        <v>0</v>
      </c>
      <c r="P22" s="27">
        <f t="shared" si="3"/>
        <v>10397405.85</v>
      </c>
    </row>
    <row r="23" spans="1:16" x14ac:dyDescent="0.2">
      <c r="A23" s="6" t="s">
        <v>32</v>
      </c>
      <c r="B23" s="27">
        <v>20305727</v>
      </c>
      <c r="C23" s="27">
        <v>16058362.960000001</v>
      </c>
      <c r="D23" s="27">
        <v>911119.38</v>
      </c>
      <c r="E23" s="27">
        <v>137767.51999999999</v>
      </c>
      <c r="F23" s="27">
        <v>1848146.03</v>
      </c>
      <c r="G23" s="27">
        <v>930725.47</v>
      </c>
      <c r="H23" s="27">
        <v>900168.03</v>
      </c>
      <c r="I23" s="27">
        <v>983506.05</v>
      </c>
      <c r="J23" s="27">
        <v>1395631.05</v>
      </c>
      <c r="K23" s="27">
        <v>3072363.57</v>
      </c>
      <c r="L23" s="27">
        <v>1003525.4600000001</v>
      </c>
      <c r="M23" s="27">
        <v>1933526.52</v>
      </c>
      <c r="N23" s="27">
        <v>0</v>
      </c>
      <c r="O23" s="27">
        <v>0</v>
      </c>
      <c r="P23" s="27">
        <f t="shared" si="3"/>
        <v>13116479.08</v>
      </c>
    </row>
    <row r="24" spans="1:16" ht="16.149999999999999" customHeight="1" x14ac:dyDescent="0.2">
      <c r="A24" s="8" t="s">
        <v>33</v>
      </c>
      <c r="B24" s="27">
        <v>56320000</v>
      </c>
      <c r="C24" s="27">
        <v>14004731</v>
      </c>
      <c r="D24" s="27">
        <v>0</v>
      </c>
      <c r="E24" s="27">
        <v>247825.35</v>
      </c>
      <c r="F24" s="27">
        <v>393636.31000000006</v>
      </c>
      <c r="G24" s="27">
        <v>23836</v>
      </c>
      <c r="H24" s="27">
        <v>133324.69</v>
      </c>
      <c r="I24" s="27">
        <v>1340854.1499999999</v>
      </c>
      <c r="J24" s="27">
        <v>435425.82</v>
      </c>
      <c r="K24" s="27">
        <v>566237.04</v>
      </c>
      <c r="L24" s="27">
        <v>243072.44999999998</v>
      </c>
      <c r="M24" s="27">
        <v>996129.5</v>
      </c>
      <c r="N24" s="27">
        <v>0</v>
      </c>
      <c r="O24" s="27">
        <v>0</v>
      </c>
      <c r="P24" s="27">
        <f t="shared" si="3"/>
        <v>4380341.3100000005</v>
      </c>
    </row>
    <row r="25" spans="1:16" x14ac:dyDescent="0.2">
      <c r="A25" s="8" t="s">
        <v>34</v>
      </c>
      <c r="B25" s="27">
        <v>114226709</v>
      </c>
      <c r="C25" s="27">
        <v>180764712</v>
      </c>
      <c r="D25" s="27">
        <v>0</v>
      </c>
      <c r="E25" s="27">
        <v>287913.68</v>
      </c>
      <c r="F25" s="27">
        <v>336435</v>
      </c>
      <c r="G25" s="27">
        <v>200994.4</v>
      </c>
      <c r="H25" s="27">
        <v>1473829.8900000001</v>
      </c>
      <c r="I25" s="27">
        <v>9160749.1099999994</v>
      </c>
      <c r="J25" s="27">
        <v>1385932.85</v>
      </c>
      <c r="K25" s="27">
        <v>13771571.92</v>
      </c>
      <c r="L25" s="27">
        <v>19785817.309999999</v>
      </c>
      <c r="M25" s="27">
        <v>50663322.840000011</v>
      </c>
      <c r="N25" s="27">
        <v>0</v>
      </c>
      <c r="O25" s="27">
        <v>0</v>
      </c>
      <c r="P25" s="27">
        <f t="shared" si="3"/>
        <v>97066567</v>
      </c>
    </row>
    <row r="26" spans="1:16" x14ac:dyDescent="0.2">
      <c r="A26" s="8" t="s">
        <v>35</v>
      </c>
      <c r="B26" s="27">
        <v>64800000</v>
      </c>
      <c r="C26" s="27">
        <v>52475475</v>
      </c>
      <c r="D26" s="27">
        <v>1718988.6</v>
      </c>
      <c r="E26" s="27">
        <v>2146781.0799999996</v>
      </c>
      <c r="F26" s="27">
        <v>1907316.6</v>
      </c>
      <c r="G26" s="27">
        <v>3496623.2</v>
      </c>
      <c r="H26" s="27">
        <v>481735</v>
      </c>
      <c r="I26" s="27">
        <v>4123392</v>
      </c>
      <c r="J26" s="27">
        <v>4664882.46</v>
      </c>
      <c r="K26" s="27">
        <v>951958.44000000006</v>
      </c>
      <c r="L26" s="27">
        <v>6879093.1999999993</v>
      </c>
      <c r="M26" s="27">
        <v>1317853.5</v>
      </c>
      <c r="N26" s="27">
        <v>0</v>
      </c>
      <c r="O26" s="27">
        <v>0</v>
      </c>
      <c r="P26" s="27">
        <f t="shared" si="3"/>
        <v>27688624.080000002</v>
      </c>
    </row>
    <row r="27" spans="1:16" x14ac:dyDescent="0.2">
      <c r="A27" s="5" t="s">
        <v>36</v>
      </c>
      <c r="B27" s="25">
        <f t="shared" ref="B27:C27" si="7">B36+B34+B33+B32+B31+B30+B29+B28+B35</f>
        <v>51537600</v>
      </c>
      <c r="C27" s="25">
        <f t="shared" si="7"/>
        <v>53724279</v>
      </c>
      <c r="D27" s="25">
        <f t="shared" ref="D27:N27" si="8">D36+D34+D33+D32+D31+D30+D29+D28+D35</f>
        <v>949000</v>
      </c>
      <c r="E27" s="25">
        <f t="shared" si="8"/>
        <v>976679.1</v>
      </c>
      <c r="F27" s="25">
        <f t="shared" si="8"/>
        <v>1197717.26</v>
      </c>
      <c r="G27" s="25">
        <f t="shared" si="8"/>
        <v>1303619.3700000001</v>
      </c>
      <c r="H27" s="25">
        <f t="shared" si="8"/>
        <v>2075804.86</v>
      </c>
      <c r="I27" s="25">
        <f t="shared" si="8"/>
        <v>2924949.8699999996</v>
      </c>
      <c r="J27" s="25">
        <f t="shared" si="8"/>
        <v>3231317.15</v>
      </c>
      <c r="K27" s="25">
        <f t="shared" si="8"/>
        <v>1899448</v>
      </c>
      <c r="L27" s="25">
        <f t="shared" si="8"/>
        <v>4964111.71</v>
      </c>
      <c r="M27" s="25">
        <f t="shared" si="8"/>
        <v>11644653.110000001</v>
      </c>
      <c r="N27" s="25">
        <f t="shared" si="8"/>
        <v>0</v>
      </c>
      <c r="O27" s="25">
        <f t="shared" ref="O27:P27" si="9">O36+O34+O33+O32+O31+O30+O29+O28+O35</f>
        <v>0</v>
      </c>
      <c r="P27" s="25">
        <f t="shared" si="9"/>
        <v>31167300.429999996</v>
      </c>
    </row>
    <row r="28" spans="1:16" ht="10.9" customHeight="1" x14ac:dyDescent="0.2">
      <c r="A28" s="28" t="s">
        <v>37</v>
      </c>
      <c r="B28" s="27">
        <v>2010000</v>
      </c>
      <c r="C28" s="27">
        <v>4185748</v>
      </c>
      <c r="D28" s="27">
        <v>0</v>
      </c>
      <c r="E28" s="27">
        <v>71079.100000000006</v>
      </c>
      <c r="F28" s="27">
        <v>30975</v>
      </c>
      <c r="G28" s="27">
        <v>418919.02</v>
      </c>
      <c r="H28" s="27">
        <v>74528.800000000003</v>
      </c>
      <c r="I28" s="27">
        <v>140420</v>
      </c>
      <c r="J28" s="27">
        <v>384406.32</v>
      </c>
      <c r="K28" s="27">
        <v>0</v>
      </c>
      <c r="L28" s="27">
        <v>218781.28</v>
      </c>
      <c r="M28" s="27">
        <v>609851.14</v>
      </c>
      <c r="N28" s="27">
        <v>0</v>
      </c>
      <c r="O28" s="27">
        <v>0</v>
      </c>
      <c r="P28" s="27">
        <f t="shared" si="3"/>
        <v>1948960.6600000001</v>
      </c>
    </row>
    <row r="29" spans="1:16" ht="10.9" customHeight="1" x14ac:dyDescent="0.2">
      <c r="A29" s="26" t="s">
        <v>38</v>
      </c>
      <c r="B29" s="27">
        <v>1400000</v>
      </c>
      <c r="C29" s="27">
        <v>1351747</v>
      </c>
      <c r="D29" s="27">
        <v>0</v>
      </c>
      <c r="E29" s="27">
        <v>0</v>
      </c>
      <c r="F29" s="27">
        <v>0</v>
      </c>
      <c r="G29" s="27">
        <v>248083.20000000001</v>
      </c>
      <c r="H29" s="27">
        <v>0</v>
      </c>
      <c r="I29" s="27">
        <v>248390</v>
      </c>
      <c r="J29" s="27">
        <v>1321.6</v>
      </c>
      <c r="K29" s="27">
        <v>0</v>
      </c>
      <c r="L29" s="27">
        <v>405389</v>
      </c>
      <c r="M29" s="27">
        <v>743.4</v>
      </c>
      <c r="N29" s="27">
        <v>0</v>
      </c>
      <c r="O29" s="27">
        <v>0</v>
      </c>
      <c r="P29" s="27">
        <f t="shared" si="3"/>
        <v>903927.20000000007</v>
      </c>
    </row>
    <row r="30" spans="1:16" ht="10.9" customHeight="1" x14ac:dyDescent="0.2">
      <c r="A30" s="28" t="s">
        <v>39</v>
      </c>
      <c r="B30" s="27">
        <v>3620000</v>
      </c>
      <c r="C30" s="27">
        <v>1797424</v>
      </c>
      <c r="D30" s="27">
        <v>0</v>
      </c>
      <c r="E30" s="27">
        <v>0</v>
      </c>
      <c r="F30" s="27">
        <v>0</v>
      </c>
      <c r="G30" s="27">
        <v>0</v>
      </c>
      <c r="H30" s="27">
        <v>227541.4</v>
      </c>
      <c r="I30" s="27">
        <v>98976.04</v>
      </c>
      <c r="J30" s="27">
        <v>0</v>
      </c>
      <c r="K30" s="27">
        <v>6900</v>
      </c>
      <c r="L30" s="27">
        <v>28025</v>
      </c>
      <c r="M30" s="27">
        <v>418605</v>
      </c>
      <c r="N30" s="27">
        <v>0</v>
      </c>
      <c r="O30" s="27">
        <v>0</v>
      </c>
      <c r="P30" s="27">
        <f t="shared" si="3"/>
        <v>780047.44</v>
      </c>
    </row>
    <row r="31" spans="1:16" ht="10.9" customHeight="1" x14ac:dyDescent="0.2">
      <c r="A31" s="26" t="s">
        <v>40</v>
      </c>
      <c r="B31" s="27">
        <v>100000</v>
      </c>
      <c r="C31" s="27">
        <v>184000</v>
      </c>
      <c r="D31" s="27">
        <v>0</v>
      </c>
      <c r="E31" s="27">
        <v>0</v>
      </c>
      <c r="F31" s="27">
        <v>0</v>
      </c>
      <c r="G31" s="27">
        <v>33754.400000000001</v>
      </c>
      <c r="H31" s="27">
        <v>0</v>
      </c>
      <c r="I31" s="27">
        <v>0</v>
      </c>
      <c r="J31" s="27">
        <v>0</v>
      </c>
      <c r="K31" s="27">
        <v>129960</v>
      </c>
      <c r="L31" s="27">
        <v>0</v>
      </c>
      <c r="M31" s="27">
        <v>0</v>
      </c>
      <c r="N31" s="27">
        <v>0</v>
      </c>
      <c r="O31" s="27">
        <v>0</v>
      </c>
      <c r="P31" s="27">
        <f t="shared" si="3"/>
        <v>163714.4</v>
      </c>
    </row>
    <row r="32" spans="1:16" ht="10.9" customHeight="1" x14ac:dyDescent="0.2">
      <c r="A32" s="28" t="s">
        <v>41</v>
      </c>
      <c r="B32" s="27">
        <v>950000</v>
      </c>
      <c r="C32" s="27">
        <v>687642</v>
      </c>
      <c r="D32" s="27">
        <v>0</v>
      </c>
      <c r="E32" s="27">
        <v>0</v>
      </c>
      <c r="F32" s="27">
        <v>0</v>
      </c>
      <c r="G32" s="27">
        <v>0</v>
      </c>
      <c r="H32" s="27">
        <v>0</v>
      </c>
      <c r="I32" s="27">
        <v>3044.4</v>
      </c>
      <c r="J32" s="27">
        <v>1646.1</v>
      </c>
      <c r="K32" s="27">
        <v>0</v>
      </c>
      <c r="L32" s="27">
        <v>85136.43</v>
      </c>
      <c r="M32" s="27">
        <v>0</v>
      </c>
      <c r="N32" s="27">
        <v>0</v>
      </c>
      <c r="O32" s="27">
        <v>0</v>
      </c>
      <c r="P32" s="27">
        <f t="shared" si="3"/>
        <v>89826.93</v>
      </c>
    </row>
    <row r="33" spans="1:16" ht="10.9" customHeight="1" x14ac:dyDescent="0.2">
      <c r="A33" s="28" t="s">
        <v>42</v>
      </c>
      <c r="B33" s="27">
        <v>860000</v>
      </c>
      <c r="C33" s="27">
        <v>879637</v>
      </c>
      <c r="D33" s="27">
        <v>0</v>
      </c>
      <c r="E33" s="27">
        <v>0</v>
      </c>
      <c r="F33" s="27">
        <v>0</v>
      </c>
      <c r="G33" s="27">
        <v>0</v>
      </c>
      <c r="H33" s="27">
        <v>7461.51</v>
      </c>
      <c r="I33" s="27">
        <v>62245</v>
      </c>
      <c r="J33" s="27">
        <v>93985.819999999992</v>
      </c>
      <c r="K33" s="27">
        <v>0</v>
      </c>
      <c r="L33" s="27">
        <v>162136.55000000002</v>
      </c>
      <c r="M33" s="27">
        <v>186723.20000000001</v>
      </c>
      <c r="N33" s="27">
        <v>0</v>
      </c>
      <c r="O33" s="27">
        <v>0</v>
      </c>
      <c r="P33" s="27">
        <f t="shared" si="3"/>
        <v>512552.08</v>
      </c>
    </row>
    <row r="34" spans="1:16" ht="10.9" customHeight="1" x14ac:dyDescent="0.2">
      <c r="A34" s="28" t="s">
        <v>43</v>
      </c>
      <c r="B34" s="27">
        <v>29487600</v>
      </c>
      <c r="C34" s="27">
        <v>26859228</v>
      </c>
      <c r="D34" s="27">
        <v>949000</v>
      </c>
      <c r="E34" s="27">
        <v>905600</v>
      </c>
      <c r="F34" s="27">
        <v>970504.7</v>
      </c>
      <c r="G34" s="27">
        <v>552000.37</v>
      </c>
      <c r="H34" s="27">
        <v>1468853.54</v>
      </c>
      <c r="I34" s="27">
        <v>1365248.94</v>
      </c>
      <c r="J34" s="27">
        <v>1354694.24</v>
      </c>
      <c r="K34" s="27">
        <v>1420500</v>
      </c>
      <c r="L34" s="27">
        <v>2078551.68</v>
      </c>
      <c r="M34" s="27">
        <v>6436340.1900000004</v>
      </c>
      <c r="N34" s="27">
        <v>0</v>
      </c>
      <c r="O34" s="27">
        <v>0</v>
      </c>
      <c r="P34" s="27">
        <f t="shared" si="3"/>
        <v>17501293.66</v>
      </c>
    </row>
    <row r="35" spans="1:16" ht="10.9" customHeight="1" x14ac:dyDescent="0.2">
      <c r="A35" s="28" t="s">
        <v>44</v>
      </c>
      <c r="B35" s="27">
        <v>0</v>
      </c>
      <c r="C35" s="27">
        <v>0</v>
      </c>
      <c r="D35" s="27">
        <v>0</v>
      </c>
      <c r="E35" s="27">
        <v>0</v>
      </c>
      <c r="F35" s="27">
        <v>0</v>
      </c>
      <c r="G35" s="27">
        <v>0</v>
      </c>
      <c r="H35" s="27">
        <v>0</v>
      </c>
      <c r="I35" s="27">
        <v>0</v>
      </c>
      <c r="J35" s="27">
        <v>0</v>
      </c>
      <c r="K35" s="27">
        <v>0</v>
      </c>
      <c r="L35" s="27">
        <v>0</v>
      </c>
      <c r="M35" s="27">
        <v>0</v>
      </c>
      <c r="N35" s="27">
        <v>0</v>
      </c>
      <c r="O35" s="27">
        <v>0</v>
      </c>
      <c r="P35" s="27">
        <f t="shared" si="3"/>
        <v>0</v>
      </c>
    </row>
    <row r="36" spans="1:16" ht="10.9" customHeight="1" x14ac:dyDescent="0.2">
      <c r="A36" s="26" t="s">
        <v>45</v>
      </c>
      <c r="B36" s="27">
        <v>13110000</v>
      </c>
      <c r="C36" s="27">
        <v>17778853</v>
      </c>
      <c r="D36" s="27">
        <v>0</v>
      </c>
      <c r="E36" s="27">
        <v>0</v>
      </c>
      <c r="F36" s="27">
        <v>196237.56</v>
      </c>
      <c r="G36" s="27">
        <v>50862.38</v>
      </c>
      <c r="H36" s="27">
        <v>297419.61000000004</v>
      </c>
      <c r="I36" s="27">
        <v>1006625.4899999999</v>
      </c>
      <c r="J36" s="27">
        <v>1395263.07</v>
      </c>
      <c r="K36" s="27">
        <v>342088</v>
      </c>
      <c r="L36" s="27">
        <v>1986091.77</v>
      </c>
      <c r="M36" s="27">
        <v>3992390.18</v>
      </c>
      <c r="N36" s="27">
        <v>0</v>
      </c>
      <c r="O36" s="27">
        <v>0</v>
      </c>
      <c r="P36" s="27">
        <f t="shared" si="3"/>
        <v>9266978.0600000005</v>
      </c>
    </row>
    <row r="37" spans="1:16" ht="9.6" customHeight="1" x14ac:dyDescent="0.2">
      <c r="A37" s="24" t="s">
        <v>46</v>
      </c>
      <c r="B37" s="25">
        <f t="shared" ref="B37:C37" si="10">B38+B39+B41+B43+B44+B45+B40+B42</f>
        <v>1171210324</v>
      </c>
      <c r="C37" s="25">
        <f t="shared" si="10"/>
        <v>1220588620</v>
      </c>
      <c r="D37" s="25">
        <f t="shared" ref="D37:N37" si="11">D38+D39+D41+D43+D44+D45+D40+D42</f>
        <v>60357670.049999997</v>
      </c>
      <c r="E37" s="25">
        <f t="shared" si="11"/>
        <v>72154030.430000007</v>
      </c>
      <c r="F37" s="25">
        <f t="shared" si="11"/>
        <v>151363786.56</v>
      </c>
      <c r="G37" s="25">
        <f t="shared" si="11"/>
        <v>90182251.200000003</v>
      </c>
      <c r="H37" s="25">
        <f t="shared" si="11"/>
        <v>84744944.049999997</v>
      </c>
      <c r="I37" s="25">
        <f t="shared" si="11"/>
        <v>85743322.709999993</v>
      </c>
      <c r="J37" s="25">
        <f t="shared" si="11"/>
        <v>103198527.38</v>
      </c>
      <c r="K37" s="25">
        <f t="shared" si="11"/>
        <v>81703496.359999999</v>
      </c>
      <c r="L37" s="25">
        <f t="shared" si="11"/>
        <v>108608561.7</v>
      </c>
      <c r="M37" s="25">
        <f t="shared" si="11"/>
        <v>108977578.03</v>
      </c>
      <c r="N37" s="25">
        <f t="shared" si="11"/>
        <v>0</v>
      </c>
      <c r="O37" s="25">
        <f t="shared" ref="O37:P37" si="12">O38+O39+O41+O43+O44+O45+O40+O42</f>
        <v>0</v>
      </c>
      <c r="P37" s="25">
        <f t="shared" si="12"/>
        <v>947034168.47000003</v>
      </c>
    </row>
    <row r="38" spans="1:16" x14ac:dyDescent="0.2">
      <c r="A38" s="28" t="s">
        <v>47</v>
      </c>
      <c r="B38" s="27">
        <v>184456250</v>
      </c>
      <c r="C38" s="27">
        <v>221834546</v>
      </c>
      <c r="D38" s="27">
        <v>0</v>
      </c>
      <c r="E38" s="27">
        <v>0</v>
      </c>
      <c r="F38" s="27">
        <v>34387339.5</v>
      </c>
      <c r="G38" s="27">
        <v>10856754.82</v>
      </c>
      <c r="H38" s="27">
        <v>5419447.6699999999</v>
      </c>
      <c r="I38" s="27">
        <v>6417826.3300000001</v>
      </c>
      <c r="J38" s="27">
        <v>23873031</v>
      </c>
      <c r="K38" s="27">
        <v>2399999.98</v>
      </c>
      <c r="L38" s="27">
        <v>29261065.32</v>
      </c>
      <c r="M38" s="27">
        <v>17652081.649999999</v>
      </c>
      <c r="N38" s="27">
        <v>0</v>
      </c>
      <c r="O38" s="27">
        <v>0</v>
      </c>
      <c r="P38" s="27">
        <f t="shared" ref="P38:P74" si="13">D38+E38+F38+G38+H38+I38+J38+K38+L38+M38+N38+O38</f>
        <v>130267546.27000001</v>
      </c>
    </row>
    <row r="39" spans="1:16" ht="16.5" x14ac:dyDescent="0.2">
      <c r="A39" s="28" t="s">
        <v>48</v>
      </c>
      <c r="B39" s="27">
        <v>570856474</v>
      </c>
      <c r="C39" s="27">
        <v>582856474</v>
      </c>
      <c r="D39" s="27">
        <v>47085409.549999997</v>
      </c>
      <c r="E39" s="27">
        <v>47085405.539999999</v>
      </c>
      <c r="F39" s="27">
        <v>47085405.539999999</v>
      </c>
      <c r="G39" s="27">
        <v>47085405.539999999</v>
      </c>
      <c r="H39" s="27">
        <v>47085405.539999999</v>
      </c>
      <c r="I39" s="27">
        <v>47085405.539999999</v>
      </c>
      <c r="J39" s="27">
        <v>47085405.539999999</v>
      </c>
      <c r="K39" s="27">
        <v>47085405.539999999</v>
      </c>
      <c r="L39" s="27">
        <v>47085405.539999999</v>
      </c>
      <c r="M39" s="27">
        <v>59085405.540000007</v>
      </c>
      <c r="N39" s="27">
        <v>0</v>
      </c>
      <c r="O39" s="27">
        <v>0</v>
      </c>
      <c r="P39" s="27">
        <f t="shared" si="13"/>
        <v>482854059.41000009</v>
      </c>
    </row>
    <row r="40" spans="1:16" ht="16.5" x14ac:dyDescent="0.2">
      <c r="A40" s="28" t="s">
        <v>49</v>
      </c>
      <c r="B40" s="27">
        <v>0</v>
      </c>
      <c r="C40" s="27">
        <v>0</v>
      </c>
      <c r="D40" s="27">
        <v>0</v>
      </c>
      <c r="E40" s="27">
        <v>0</v>
      </c>
      <c r="F40" s="27">
        <v>0</v>
      </c>
      <c r="G40" s="27">
        <v>0</v>
      </c>
      <c r="H40" s="27">
        <v>0</v>
      </c>
      <c r="I40" s="27">
        <v>0</v>
      </c>
      <c r="J40" s="27">
        <v>0</v>
      </c>
      <c r="K40" s="27">
        <v>0</v>
      </c>
      <c r="L40" s="27">
        <v>0</v>
      </c>
      <c r="M40" s="27">
        <v>0</v>
      </c>
      <c r="N40" s="27">
        <v>0</v>
      </c>
      <c r="O40" s="27">
        <v>0</v>
      </c>
      <c r="P40" s="27">
        <f t="shared" si="13"/>
        <v>0</v>
      </c>
    </row>
    <row r="41" spans="1:16" ht="16.5" x14ac:dyDescent="0.2">
      <c r="A41" s="28" t="s">
        <v>50</v>
      </c>
      <c r="B41" s="27">
        <v>169657636</v>
      </c>
      <c r="C41" s="27">
        <v>169657636</v>
      </c>
      <c r="D41" s="27">
        <v>13272260.5</v>
      </c>
      <c r="E41" s="27">
        <v>13272260.5</v>
      </c>
      <c r="F41" s="27">
        <v>13272260.5</v>
      </c>
      <c r="G41" s="27">
        <v>13272260.5</v>
      </c>
      <c r="H41" s="27">
        <v>13272260.5</v>
      </c>
      <c r="I41" s="27">
        <v>13272260.5</v>
      </c>
      <c r="J41" s="27">
        <v>13272260.5</v>
      </c>
      <c r="K41" s="27">
        <v>13272260.5</v>
      </c>
      <c r="L41" s="27">
        <v>13272260.5</v>
      </c>
      <c r="M41" s="27">
        <v>13272260.5</v>
      </c>
      <c r="N41" s="27">
        <v>0</v>
      </c>
      <c r="O41" s="27">
        <v>0</v>
      </c>
      <c r="P41" s="27">
        <f t="shared" si="13"/>
        <v>132722605</v>
      </c>
    </row>
    <row r="42" spans="1:16" ht="16.5" x14ac:dyDescent="0.2">
      <c r="A42" s="28" t="s">
        <v>51</v>
      </c>
      <c r="B42" s="27">
        <v>0</v>
      </c>
      <c r="C42" s="27">
        <v>0</v>
      </c>
      <c r="D42" s="27">
        <v>0</v>
      </c>
      <c r="E42" s="27">
        <v>0</v>
      </c>
      <c r="F42" s="27">
        <v>0</v>
      </c>
      <c r="G42" s="27">
        <v>0</v>
      </c>
      <c r="H42" s="27">
        <v>0</v>
      </c>
      <c r="I42" s="27">
        <v>0</v>
      </c>
      <c r="J42" s="27">
        <v>0</v>
      </c>
      <c r="K42" s="27">
        <v>0</v>
      </c>
      <c r="L42" s="27">
        <v>0</v>
      </c>
      <c r="M42" s="27">
        <v>0</v>
      </c>
      <c r="N42" s="27">
        <v>0</v>
      </c>
      <c r="O42" s="27">
        <v>0</v>
      </c>
      <c r="P42" s="27">
        <f t="shared" si="13"/>
        <v>0</v>
      </c>
    </row>
    <row r="43" spans="1:16" x14ac:dyDescent="0.2">
      <c r="A43" s="6" t="s">
        <v>52</v>
      </c>
      <c r="B43" s="27">
        <v>0</v>
      </c>
      <c r="C43" s="27">
        <v>0</v>
      </c>
      <c r="D43" s="27">
        <v>0</v>
      </c>
      <c r="E43" s="27">
        <v>0</v>
      </c>
      <c r="F43" s="27">
        <v>0</v>
      </c>
      <c r="G43" s="27">
        <v>0</v>
      </c>
      <c r="H43" s="27">
        <v>0</v>
      </c>
      <c r="I43" s="27">
        <v>0</v>
      </c>
      <c r="J43" s="27">
        <v>0</v>
      </c>
      <c r="K43" s="27">
        <v>0</v>
      </c>
      <c r="L43" s="27">
        <v>0</v>
      </c>
      <c r="M43" s="27">
        <v>0</v>
      </c>
      <c r="N43" s="27">
        <v>0</v>
      </c>
      <c r="O43" s="27">
        <v>0</v>
      </c>
      <c r="P43" s="27">
        <f t="shared" si="13"/>
        <v>0</v>
      </c>
    </row>
    <row r="44" spans="1:16" x14ac:dyDescent="0.2">
      <c r="A44" s="8" t="s">
        <v>53</v>
      </c>
      <c r="B44" s="27">
        <v>11556832</v>
      </c>
      <c r="C44" s="27">
        <v>11556832</v>
      </c>
      <c r="D44" s="27">
        <v>0</v>
      </c>
      <c r="E44" s="27">
        <v>11511654.390000001</v>
      </c>
      <c r="F44" s="27">
        <v>0</v>
      </c>
      <c r="G44" s="27">
        <v>0</v>
      </c>
      <c r="H44" s="27">
        <v>0</v>
      </c>
      <c r="I44" s="27">
        <v>0</v>
      </c>
      <c r="J44" s="27">
        <v>0</v>
      </c>
      <c r="K44" s="27">
        <v>0</v>
      </c>
      <c r="L44" s="27">
        <v>0</v>
      </c>
      <c r="M44" s="27">
        <v>0</v>
      </c>
      <c r="N44" s="27">
        <v>0</v>
      </c>
      <c r="O44" s="27">
        <v>0</v>
      </c>
      <c r="P44" s="27">
        <f t="shared" si="13"/>
        <v>11511654.390000001</v>
      </c>
    </row>
    <row r="45" spans="1:16" ht="16.5" x14ac:dyDescent="0.2">
      <c r="A45" s="8" t="s">
        <v>54</v>
      </c>
      <c r="B45" s="27">
        <v>234683132</v>
      </c>
      <c r="C45" s="27">
        <v>234683132</v>
      </c>
      <c r="D45" s="27">
        <v>0</v>
      </c>
      <c r="E45" s="27">
        <v>284710</v>
      </c>
      <c r="F45" s="27">
        <v>56618781.019999996</v>
      </c>
      <c r="G45" s="27">
        <v>18967830.34</v>
      </c>
      <c r="H45" s="27">
        <v>18967830.34</v>
      </c>
      <c r="I45" s="27">
        <v>18967830.34</v>
      </c>
      <c r="J45" s="27">
        <v>18967830.34</v>
      </c>
      <c r="K45" s="27">
        <v>18945830.34</v>
      </c>
      <c r="L45" s="27">
        <v>18989830.34</v>
      </c>
      <c r="M45" s="27">
        <v>18967830.34</v>
      </c>
      <c r="N45" s="27">
        <v>0</v>
      </c>
      <c r="O45" s="27">
        <v>0</v>
      </c>
      <c r="P45" s="27">
        <f t="shared" si="13"/>
        <v>189678303.40000001</v>
      </c>
    </row>
    <row r="46" spans="1:16" s="11" customFormat="1" ht="15" x14ac:dyDescent="0.2">
      <c r="A46" s="5" t="s">
        <v>55</v>
      </c>
      <c r="B46" s="25">
        <f t="shared" ref="B46:C46" si="14">SUM(B47:B52)</f>
        <v>22098250</v>
      </c>
      <c r="C46" s="25">
        <f t="shared" si="14"/>
        <v>23372975</v>
      </c>
      <c r="D46" s="25">
        <f t="shared" ref="D46:N46" si="15">SUM(D47:D52)</f>
        <v>1666666.67</v>
      </c>
      <c r="E46" s="25">
        <f t="shared" si="15"/>
        <v>1666666.67</v>
      </c>
      <c r="F46" s="25">
        <f t="shared" si="15"/>
        <v>1666666.67</v>
      </c>
      <c r="G46" s="25">
        <f t="shared" si="15"/>
        <v>1666666.67</v>
      </c>
      <c r="H46" s="25">
        <f t="shared" si="15"/>
        <v>1666666.67</v>
      </c>
      <c r="I46" s="25">
        <f t="shared" si="15"/>
        <v>1666666.67</v>
      </c>
      <c r="J46" s="25">
        <f t="shared" si="15"/>
        <v>1666666.67</v>
      </c>
      <c r="K46" s="25">
        <f t="shared" si="15"/>
        <v>1666666.67</v>
      </c>
      <c r="L46" s="25">
        <f t="shared" si="15"/>
        <v>1666666.67</v>
      </c>
      <c r="M46" s="25">
        <f t="shared" si="15"/>
        <v>1666666.67</v>
      </c>
      <c r="N46" s="25">
        <f t="shared" si="15"/>
        <v>0</v>
      </c>
      <c r="O46" s="25">
        <f t="shared" ref="O46:P46" si="16">SUM(O47:O52)</f>
        <v>0</v>
      </c>
      <c r="P46" s="25">
        <f t="shared" si="16"/>
        <v>16666666.699999999</v>
      </c>
    </row>
    <row r="47" spans="1:16" x14ac:dyDescent="0.2">
      <c r="A47" s="8" t="s">
        <v>56</v>
      </c>
      <c r="B47" s="27">
        <v>0</v>
      </c>
      <c r="C47" s="27">
        <v>0</v>
      </c>
      <c r="D47" s="27">
        <v>0</v>
      </c>
      <c r="E47" s="27">
        <v>0</v>
      </c>
      <c r="F47" s="27">
        <v>0</v>
      </c>
      <c r="G47" s="27">
        <v>0</v>
      </c>
      <c r="H47" s="27">
        <v>0</v>
      </c>
      <c r="I47" s="27">
        <v>0</v>
      </c>
      <c r="J47" s="27">
        <v>0</v>
      </c>
      <c r="K47" s="27">
        <v>0</v>
      </c>
      <c r="L47" s="27">
        <v>0</v>
      </c>
      <c r="M47" s="27">
        <v>0</v>
      </c>
      <c r="N47" s="27">
        <v>0</v>
      </c>
      <c r="O47" s="27">
        <v>0</v>
      </c>
      <c r="P47" s="27">
        <f t="shared" si="13"/>
        <v>0</v>
      </c>
    </row>
    <row r="48" spans="1:16" x14ac:dyDescent="0.2">
      <c r="A48" s="8" t="s">
        <v>57</v>
      </c>
      <c r="B48" s="27">
        <v>22098250</v>
      </c>
      <c r="C48" s="27">
        <v>23372975</v>
      </c>
      <c r="D48" s="27">
        <v>1666666.67</v>
      </c>
      <c r="E48" s="27">
        <v>1666666.67</v>
      </c>
      <c r="F48" s="27">
        <v>1666666.67</v>
      </c>
      <c r="G48" s="27">
        <v>1666666.67</v>
      </c>
      <c r="H48" s="27">
        <v>1666666.67</v>
      </c>
      <c r="I48" s="27">
        <v>1666666.67</v>
      </c>
      <c r="J48" s="27">
        <v>1666666.67</v>
      </c>
      <c r="K48" s="27">
        <v>1666666.67</v>
      </c>
      <c r="L48" s="27">
        <v>1666666.67</v>
      </c>
      <c r="M48" s="27">
        <v>1666666.67</v>
      </c>
      <c r="N48" s="27">
        <v>0</v>
      </c>
      <c r="O48" s="27">
        <v>0</v>
      </c>
      <c r="P48" s="27">
        <f t="shared" si="13"/>
        <v>16666666.699999999</v>
      </c>
    </row>
    <row r="49" spans="1:16" ht="16.5" x14ac:dyDescent="0.2">
      <c r="A49" s="8" t="s">
        <v>58</v>
      </c>
      <c r="B49" s="27">
        <v>0</v>
      </c>
      <c r="C49" s="27">
        <v>0</v>
      </c>
      <c r="D49" s="27">
        <v>0</v>
      </c>
      <c r="E49" s="27">
        <v>0</v>
      </c>
      <c r="F49" s="27">
        <v>0</v>
      </c>
      <c r="G49" s="27">
        <v>0</v>
      </c>
      <c r="H49" s="27">
        <v>0</v>
      </c>
      <c r="I49" s="27">
        <v>0</v>
      </c>
      <c r="J49" s="27">
        <v>0</v>
      </c>
      <c r="K49" s="27">
        <v>0</v>
      </c>
      <c r="L49" s="27">
        <v>0</v>
      </c>
      <c r="M49" s="27">
        <v>0</v>
      </c>
      <c r="N49" s="27">
        <v>0</v>
      </c>
      <c r="O49" s="27">
        <v>0</v>
      </c>
      <c r="P49" s="27">
        <f t="shared" si="13"/>
        <v>0</v>
      </c>
    </row>
    <row r="50" spans="1:16" ht="16.5" x14ac:dyDescent="0.2">
      <c r="A50" s="8" t="s">
        <v>59</v>
      </c>
      <c r="B50" s="27">
        <v>0</v>
      </c>
      <c r="C50" s="27">
        <v>0</v>
      </c>
      <c r="D50" s="27">
        <v>0</v>
      </c>
      <c r="E50" s="27">
        <v>0</v>
      </c>
      <c r="F50" s="27">
        <v>0</v>
      </c>
      <c r="G50" s="27">
        <v>0</v>
      </c>
      <c r="H50" s="27">
        <v>0</v>
      </c>
      <c r="I50" s="27">
        <v>0</v>
      </c>
      <c r="J50" s="27">
        <v>0</v>
      </c>
      <c r="K50" s="27">
        <v>0</v>
      </c>
      <c r="L50" s="27">
        <v>0</v>
      </c>
      <c r="M50" s="27">
        <v>0</v>
      </c>
      <c r="N50" s="27">
        <v>0</v>
      </c>
      <c r="O50" s="27">
        <v>0</v>
      </c>
      <c r="P50" s="27">
        <f t="shared" si="13"/>
        <v>0</v>
      </c>
    </row>
    <row r="51" spans="1:16" x14ac:dyDescent="0.2">
      <c r="A51" s="8" t="s">
        <v>60</v>
      </c>
      <c r="B51" s="27">
        <v>0</v>
      </c>
      <c r="C51" s="27">
        <v>0</v>
      </c>
      <c r="D51" s="27">
        <v>0</v>
      </c>
      <c r="E51" s="27">
        <v>0</v>
      </c>
      <c r="F51" s="27">
        <v>0</v>
      </c>
      <c r="G51" s="27">
        <v>0</v>
      </c>
      <c r="H51" s="27">
        <v>0</v>
      </c>
      <c r="I51" s="27">
        <v>0</v>
      </c>
      <c r="J51" s="27">
        <v>0</v>
      </c>
      <c r="K51" s="27">
        <v>0</v>
      </c>
      <c r="L51" s="27">
        <v>0</v>
      </c>
      <c r="M51" s="27">
        <v>0</v>
      </c>
      <c r="N51" s="27">
        <v>0</v>
      </c>
      <c r="O51" s="27">
        <v>0</v>
      </c>
      <c r="P51" s="27">
        <f t="shared" si="13"/>
        <v>0</v>
      </c>
    </row>
    <row r="52" spans="1:16" x14ac:dyDescent="0.2">
      <c r="A52" s="8" t="s">
        <v>61</v>
      </c>
      <c r="B52" s="27">
        <v>0</v>
      </c>
      <c r="C52" s="27">
        <v>0</v>
      </c>
      <c r="D52" s="27">
        <v>0</v>
      </c>
      <c r="E52" s="27">
        <v>0</v>
      </c>
      <c r="F52" s="27">
        <v>0</v>
      </c>
      <c r="G52" s="27">
        <v>0</v>
      </c>
      <c r="H52" s="27">
        <v>0</v>
      </c>
      <c r="I52" s="27">
        <v>0</v>
      </c>
      <c r="J52" s="27">
        <v>0</v>
      </c>
      <c r="K52" s="27">
        <v>0</v>
      </c>
      <c r="L52" s="27">
        <v>0</v>
      </c>
      <c r="M52" s="27">
        <v>0</v>
      </c>
      <c r="N52" s="27">
        <v>0</v>
      </c>
      <c r="O52" s="27">
        <v>0</v>
      </c>
      <c r="P52" s="27">
        <f t="shared" si="13"/>
        <v>0</v>
      </c>
    </row>
    <row r="53" spans="1:16" ht="16.149999999999999" customHeight="1" x14ac:dyDescent="0.2">
      <c r="A53" s="5" t="s">
        <v>62</v>
      </c>
      <c r="B53" s="25">
        <f t="shared" ref="B53:H53" si="17">B54+B55+B57+B58+B59+B61+B56+B62+B60</f>
        <v>26410000</v>
      </c>
      <c r="C53" s="25">
        <f>C54+C55+C57+C58+C59+C61+C56+C62+C60</f>
        <v>36756208</v>
      </c>
      <c r="D53" s="25">
        <f t="shared" si="17"/>
        <v>194849.2</v>
      </c>
      <c r="E53" s="25">
        <f t="shared" si="17"/>
        <v>0</v>
      </c>
      <c r="F53" s="25">
        <f t="shared" si="17"/>
        <v>0</v>
      </c>
      <c r="G53" s="25">
        <f t="shared" si="17"/>
        <v>0</v>
      </c>
      <c r="H53" s="25">
        <f t="shared" si="17"/>
        <v>0</v>
      </c>
      <c r="I53" s="25">
        <f t="shared" ref="I53:N53" si="18">I54+I55+I57+I58+I59+I61+I56+I62+I60</f>
        <v>1077494.4100000001</v>
      </c>
      <c r="J53" s="25">
        <f t="shared" si="18"/>
        <v>988620.65999999992</v>
      </c>
      <c r="K53" s="25">
        <f t="shared" si="18"/>
        <v>16758278</v>
      </c>
      <c r="L53" s="25">
        <f t="shared" si="18"/>
        <v>0</v>
      </c>
      <c r="M53" s="25">
        <f t="shared" si="18"/>
        <v>2121547.85</v>
      </c>
      <c r="N53" s="25">
        <f t="shared" si="18"/>
        <v>0</v>
      </c>
      <c r="O53" s="25">
        <f t="shared" ref="O53:P53" si="19">O54+O55+O57+O58+O59+O61+O56+O62+O60</f>
        <v>0</v>
      </c>
      <c r="P53" s="25">
        <f t="shared" si="19"/>
        <v>21140790.120000001</v>
      </c>
    </row>
    <row r="54" spans="1:16" ht="10.9" customHeight="1" x14ac:dyDescent="0.2">
      <c r="A54" s="6" t="s">
        <v>63</v>
      </c>
      <c r="B54" s="27">
        <v>8100000</v>
      </c>
      <c r="C54" s="27">
        <v>6106345</v>
      </c>
      <c r="D54" s="27">
        <v>0</v>
      </c>
      <c r="E54" s="27">
        <v>0</v>
      </c>
      <c r="F54" s="27">
        <v>0</v>
      </c>
      <c r="G54" s="27">
        <v>0</v>
      </c>
      <c r="H54" s="27">
        <v>0</v>
      </c>
      <c r="I54" s="27">
        <v>140249.96</v>
      </c>
      <c r="J54" s="27">
        <v>0</v>
      </c>
      <c r="K54" s="27">
        <v>11813</v>
      </c>
      <c r="L54" s="27">
        <v>0</v>
      </c>
      <c r="M54" s="27">
        <v>1401500.72</v>
      </c>
      <c r="N54" s="27">
        <v>0</v>
      </c>
      <c r="O54" s="27">
        <v>0</v>
      </c>
      <c r="P54" s="27">
        <f t="shared" ref="P54:P59" si="20">D54+E54+F54+G54+H54+I54+J54+K54+L54+M54+N54+O54</f>
        <v>1553563.68</v>
      </c>
    </row>
    <row r="55" spans="1:16" ht="10.9" customHeight="1" x14ac:dyDescent="0.2">
      <c r="A55" s="8" t="s">
        <v>64</v>
      </c>
      <c r="B55" s="27">
        <v>1300000</v>
      </c>
      <c r="C55" s="27">
        <v>5189509</v>
      </c>
      <c r="D55" s="27">
        <v>0</v>
      </c>
      <c r="E55" s="27">
        <v>0</v>
      </c>
      <c r="F55" s="27">
        <v>0</v>
      </c>
      <c r="G55" s="27">
        <v>0</v>
      </c>
      <c r="H55" s="27">
        <v>0</v>
      </c>
      <c r="I55" s="27">
        <v>0</v>
      </c>
      <c r="J55" s="27">
        <v>661857.96</v>
      </c>
      <c r="K55" s="27">
        <v>0</v>
      </c>
      <c r="L55" s="27">
        <v>0</v>
      </c>
      <c r="M55" s="27">
        <v>681127.19</v>
      </c>
      <c r="N55" s="27">
        <v>0</v>
      </c>
      <c r="O55" s="27">
        <v>0</v>
      </c>
      <c r="P55" s="27">
        <f t="shared" si="20"/>
        <v>1342985.15</v>
      </c>
    </row>
    <row r="56" spans="1:16" ht="10.9" customHeight="1" x14ac:dyDescent="0.2">
      <c r="A56" s="8" t="s">
        <v>65</v>
      </c>
      <c r="B56" s="27">
        <v>50000</v>
      </c>
      <c r="C56" s="27">
        <v>25000</v>
      </c>
      <c r="D56" s="27">
        <v>0</v>
      </c>
      <c r="E56" s="27">
        <v>0</v>
      </c>
      <c r="F56" s="27">
        <v>0</v>
      </c>
      <c r="G56" s="27">
        <v>0</v>
      </c>
      <c r="H56" s="27">
        <v>0</v>
      </c>
      <c r="I56" s="27">
        <v>0</v>
      </c>
      <c r="J56" s="27">
        <v>0</v>
      </c>
      <c r="K56" s="27">
        <v>0</v>
      </c>
      <c r="L56" s="27">
        <v>0</v>
      </c>
      <c r="M56" s="27">
        <v>0</v>
      </c>
      <c r="N56" s="27">
        <v>0</v>
      </c>
      <c r="O56" s="27">
        <v>0</v>
      </c>
      <c r="P56" s="27">
        <f t="shared" si="20"/>
        <v>0</v>
      </c>
    </row>
    <row r="57" spans="1:16" ht="10.9" customHeight="1" x14ac:dyDescent="0.2">
      <c r="A57" s="8" t="s">
        <v>66</v>
      </c>
      <c r="B57" s="27">
        <v>10060000</v>
      </c>
      <c r="C57" s="27">
        <v>21276913</v>
      </c>
      <c r="D57" s="27">
        <v>0</v>
      </c>
      <c r="E57" s="27">
        <v>0</v>
      </c>
      <c r="F57" s="27">
        <v>0</v>
      </c>
      <c r="G57" s="27">
        <v>0</v>
      </c>
      <c r="H57" s="27">
        <v>0</v>
      </c>
      <c r="I57" s="27">
        <v>587579.58000000007</v>
      </c>
      <c r="J57" s="27">
        <v>191151.2</v>
      </c>
      <c r="K57" s="27">
        <v>16517700</v>
      </c>
      <c r="L57" s="27">
        <v>0</v>
      </c>
      <c r="M57" s="27">
        <v>0</v>
      </c>
      <c r="N57" s="27">
        <v>0</v>
      </c>
      <c r="O57" s="27">
        <v>0</v>
      </c>
      <c r="P57" s="27">
        <f t="shared" si="20"/>
        <v>17296430.780000001</v>
      </c>
    </row>
    <row r="58" spans="1:16" ht="10.9" customHeight="1" x14ac:dyDescent="0.2">
      <c r="A58" s="8" t="s">
        <v>67</v>
      </c>
      <c r="B58" s="27">
        <v>6480000</v>
      </c>
      <c r="C58" s="27">
        <v>3636872</v>
      </c>
      <c r="D58" s="27">
        <v>194849.2</v>
      </c>
      <c r="E58" s="27">
        <v>0</v>
      </c>
      <c r="F58" s="27">
        <v>0</v>
      </c>
      <c r="G58" s="27">
        <v>0</v>
      </c>
      <c r="H58" s="27">
        <v>0</v>
      </c>
      <c r="I58" s="27">
        <v>349664.87</v>
      </c>
      <c r="J58" s="27">
        <v>135611.5</v>
      </c>
      <c r="K58" s="27">
        <v>228765</v>
      </c>
      <c r="L58" s="27">
        <v>0</v>
      </c>
      <c r="M58" s="27">
        <v>38919.94</v>
      </c>
      <c r="N58" s="27">
        <v>0</v>
      </c>
      <c r="O58" s="27">
        <v>0</v>
      </c>
      <c r="P58" s="27">
        <f t="shared" si="20"/>
        <v>947810.51</v>
      </c>
    </row>
    <row r="59" spans="1:16" ht="10.9" customHeight="1" x14ac:dyDescent="0.2">
      <c r="A59" s="8" t="s">
        <v>68</v>
      </c>
      <c r="B59" s="27">
        <v>400000</v>
      </c>
      <c r="C59" s="27">
        <v>100000</v>
      </c>
      <c r="D59" s="27">
        <v>0</v>
      </c>
      <c r="E59" s="27">
        <v>0</v>
      </c>
      <c r="F59" s="27">
        <v>0</v>
      </c>
      <c r="G59" s="27">
        <v>0</v>
      </c>
      <c r="H59" s="27">
        <v>0</v>
      </c>
      <c r="I59" s="27">
        <v>0</v>
      </c>
      <c r="J59" s="27">
        <v>0</v>
      </c>
      <c r="K59" s="27">
        <v>0</v>
      </c>
      <c r="L59" s="27">
        <v>0</v>
      </c>
      <c r="M59" s="27">
        <v>0</v>
      </c>
      <c r="N59" s="27">
        <v>0</v>
      </c>
      <c r="O59" s="27">
        <v>0</v>
      </c>
      <c r="P59" s="27">
        <f t="shared" si="20"/>
        <v>0</v>
      </c>
    </row>
    <row r="60" spans="1:16" ht="10.9" customHeight="1" x14ac:dyDescent="0.2">
      <c r="A60" s="6" t="s">
        <v>69</v>
      </c>
      <c r="B60" s="27">
        <v>0</v>
      </c>
      <c r="C60" s="27">
        <v>0</v>
      </c>
      <c r="D60" s="27">
        <v>0</v>
      </c>
      <c r="E60" s="27">
        <v>0</v>
      </c>
      <c r="F60" s="27">
        <v>0</v>
      </c>
      <c r="G60" s="27">
        <v>0</v>
      </c>
      <c r="H60" s="27">
        <v>0</v>
      </c>
      <c r="I60" s="27">
        <v>0</v>
      </c>
      <c r="J60" s="27">
        <v>0</v>
      </c>
      <c r="K60" s="27">
        <v>0</v>
      </c>
      <c r="L60" s="27">
        <v>0</v>
      </c>
      <c r="M60" s="27">
        <v>0</v>
      </c>
      <c r="N60" s="27">
        <v>0</v>
      </c>
      <c r="O60" s="27">
        <v>0</v>
      </c>
      <c r="P60" s="27">
        <f t="shared" si="13"/>
        <v>0</v>
      </c>
    </row>
    <row r="61" spans="1:16" ht="10.9" customHeight="1" x14ac:dyDescent="0.2">
      <c r="A61" s="6" t="s">
        <v>70</v>
      </c>
      <c r="B61" s="27">
        <v>0</v>
      </c>
      <c r="C61" s="27">
        <v>401569</v>
      </c>
      <c r="D61" s="27">
        <v>0</v>
      </c>
      <c r="E61" s="27">
        <v>0</v>
      </c>
      <c r="F61" s="27">
        <v>0</v>
      </c>
      <c r="G61" s="27">
        <v>0</v>
      </c>
      <c r="H61" s="27">
        <v>0</v>
      </c>
      <c r="I61" s="27">
        <v>0</v>
      </c>
      <c r="J61" s="27">
        <v>0</v>
      </c>
      <c r="K61" s="27">
        <v>0</v>
      </c>
      <c r="L61" s="27">
        <v>0</v>
      </c>
      <c r="M61" s="27">
        <v>0</v>
      </c>
      <c r="N61" s="27">
        <v>0</v>
      </c>
      <c r="O61" s="27">
        <v>0</v>
      </c>
      <c r="P61" s="27">
        <f t="shared" si="13"/>
        <v>0</v>
      </c>
    </row>
    <row r="62" spans="1:16" ht="10.9" customHeight="1" x14ac:dyDescent="0.2">
      <c r="A62" s="8" t="s">
        <v>71</v>
      </c>
      <c r="B62" s="27">
        <v>20000</v>
      </c>
      <c r="C62" s="27">
        <v>20000</v>
      </c>
      <c r="D62" s="27">
        <v>0</v>
      </c>
      <c r="E62" s="27">
        <v>0</v>
      </c>
      <c r="F62" s="27">
        <v>0</v>
      </c>
      <c r="G62" s="27">
        <v>0</v>
      </c>
      <c r="H62" s="27">
        <v>0</v>
      </c>
      <c r="I62" s="27">
        <v>0</v>
      </c>
      <c r="J62" s="27">
        <v>0</v>
      </c>
      <c r="K62" s="27">
        <v>0</v>
      </c>
      <c r="L62" s="27">
        <v>0</v>
      </c>
      <c r="M62" s="27">
        <v>0</v>
      </c>
      <c r="N62" s="27">
        <v>0</v>
      </c>
      <c r="O62" s="27">
        <v>0</v>
      </c>
      <c r="P62" s="27">
        <f t="shared" si="13"/>
        <v>0</v>
      </c>
    </row>
    <row r="63" spans="1:16" x14ac:dyDescent="0.2">
      <c r="A63" s="12" t="s">
        <v>72</v>
      </c>
      <c r="B63" s="25">
        <f t="shared" ref="B63:C63" si="21">B64+B65+B66+B67</f>
        <v>17100000</v>
      </c>
      <c r="C63" s="25">
        <f t="shared" si="21"/>
        <v>12387420</v>
      </c>
      <c r="D63" s="25">
        <f t="shared" ref="D63:N63" si="22">D64+D65+D66+D67</f>
        <v>0</v>
      </c>
      <c r="E63" s="25">
        <f t="shared" si="22"/>
        <v>0</v>
      </c>
      <c r="F63" s="25">
        <f t="shared" si="22"/>
        <v>0</v>
      </c>
      <c r="G63" s="25">
        <f t="shared" si="22"/>
        <v>0</v>
      </c>
      <c r="H63" s="25">
        <f t="shared" si="22"/>
        <v>0</v>
      </c>
      <c r="I63" s="25">
        <f t="shared" si="22"/>
        <v>5099396.6500000004</v>
      </c>
      <c r="J63" s="25">
        <f t="shared" si="22"/>
        <v>0</v>
      </c>
      <c r="K63" s="25">
        <f t="shared" si="22"/>
        <v>1457604.6600000001</v>
      </c>
      <c r="L63" s="25">
        <f t="shared" si="22"/>
        <v>0</v>
      </c>
      <c r="M63" s="25">
        <f t="shared" si="22"/>
        <v>0</v>
      </c>
      <c r="N63" s="25">
        <f t="shared" si="22"/>
        <v>0</v>
      </c>
      <c r="O63" s="25">
        <f t="shared" ref="O63:P63" si="23">O64+O65+O66+O67</f>
        <v>0</v>
      </c>
      <c r="P63" s="25">
        <f t="shared" si="23"/>
        <v>6557001.3100000005</v>
      </c>
    </row>
    <row r="64" spans="1:16" x14ac:dyDescent="0.2">
      <c r="A64" s="6" t="s">
        <v>73</v>
      </c>
      <c r="B64" s="27">
        <v>17000000</v>
      </c>
      <c r="C64" s="27">
        <v>12387420</v>
      </c>
      <c r="D64" s="27">
        <v>0</v>
      </c>
      <c r="E64" s="27">
        <v>0</v>
      </c>
      <c r="F64" s="27">
        <v>0</v>
      </c>
      <c r="G64" s="27">
        <v>0</v>
      </c>
      <c r="H64" s="27">
        <v>0</v>
      </c>
      <c r="I64" s="27">
        <v>5099396.6500000004</v>
      </c>
      <c r="J64" s="27">
        <v>0</v>
      </c>
      <c r="K64" s="27">
        <v>1457604.6600000001</v>
      </c>
      <c r="L64" s="27">
        <v>0</v>
      </c>
      <c r="M64" s="27">
        <v>0</v>
      </c>
      <c r="N64" s="27">
        <v>0</v>
      </c>
      <c r="O64" s="27">
        <v>0</v>
      </c>
      <c r="P64" s="27">
        <f t="shared" si="13"/>
        <v>6557001.3100000005</v>
      </c>
    </row>
    <row r="65" spans="1:16" x14ac:dyDescent="0.2">
      <c r="A65" s="6" t="s">
        <v>74</v>
      </c>
      <c r="B65" s="27">
        <v>100000</v>
      </c>
      <c r="C65" s="27">
        <v>0</v>
      </c>
      <c r="D65" s="27">
        <v>0</v>
      </c>
      <c r="E65" s="27">
        <v>0</v>
      </c>
      <c r="F65" s="27">
        <v>0</v>
      </c>
      <c r="G65" s="27">
        <v>0</v>
      </c>
      <c r="H65" s="27">
        <v>0</v>
      </c>
      <c r="I65" s="27">
        <v>0</v>
      </c>
      <c r="J65" s="27">
        <v>0</v>
      </c>
      <c r="K65" s="27">
        <v>0</v>
      </c>
      <c r="L65" s="27">
        <v>0</v>
      </c>
      <c r="M65" s="27">
        <v>0</v>
      </c>
      <c r="N65" s="27">
        <v>0</v>
      </c>
      <c r="O65" s="27">
        <v>0</v>
      </c>
      <c r="P65" s="27">
        <f t="shared" si="13"/>
        <v>0</v>
      </c>
    </row>
    <row r="66" spans="1:16" ht="19.149999999999999" customHeight="1" x14ac:dyDescent="0.2">
      <c r="A66" s="8" t="s">
        <v>75</v>
      </c>
      <c r="B66" s="27">
        <v>0</v>
      </c>
      <c r="C66" s="27">
        <v>0</v>
      </c>
      <c r="D66" s="27">
        <v>0</v>
      </c>
      <c r="E66" s="27">
        <v>0</v>
      </c>
      <c r="F66" s="27">
        <v>0</v>
      </c>
      <c r="G66" s="27">
        <v>0</v>
      </c>
      <c r="H66" s="27">
        <v>0</v>
      </c>
      <c r="I66" s="27">
        <v>0</v>
      </c>
      <c r="J66" s="27">
        <v>0</v>
      </c>
      <c r="K66" s="27">
        <v>0</v>
      </c>
      <c r="L66" s="27">
        <v>0</v>
      </c>
      <c r="M66" s="27">
        <v>0</v>
      </c>
      <c r="N66" s="27">
        <v>0</v>
      </c>
      <c r="O66" s="27">
        <v>0</v>
      </c>
      <c r="P66" s="27">
        <f t="shared" si="13"/>
        <v>0</v>
      </c>
    </row>
    <row r="67" spans="1:16" ht="17.45" customHeight="1" x14ac:dyDescent="0.2">
      <c r="A67" s="8" t="s">
        <v>76</v>
      </c>
      <c r="B67" s="27">
        <v>0</v>
      </c>
      <c r="C67" s="27">
        <v>0</v>
      </c>
      <c r="D67" s="27">
        <v>0</v>
      </c>
      <c r="E67" s="27">
        <v>0</v>
      </c>
      <c r="F67" s="27">
        <v>0</v>
      </c>
      <c r="G67" s="27">
        <v>0</v>
      </c>
      <c r="H67" s="27">
        <v>0</v>
      </c>
      <c r="I67" s="27">
        <v>0</v>
      </c>
      <c r="J67" s="27">
        <v>0</v>
      </c>
      <c r="K67" s="27">
        <v>0</v>
      </c>
      <c r="L67" s="27">
        <v>0</v>
      </c>
      <c r="M67" s="27">
        <v>0</v>
      </c>
      <c r="N67" s="27">
        <v>0</v>
      </c>
      <c r="O67" s="27">
        <v>0</v>
      </c>
      <c r="P67" s="27">
        <f t="shared" si="13"/>
        <v>0</v>
      </c>
    </row>
    <row r="68" spans="1:16" ht="18" customHeight="1" x14ac:dyDescent="0.2">
      <c r="A68" s="5" t="s">
        <v>77</v>
      </c>
      <c r="B68" s="25">
        <f t="shared" ref="B68:C68" si="24">SUM(B69:B70)</f>
        <v>0</v>
      </c>
      <c r="C68" s="25">
        <f t="shared" si="24"/>
        <v>0</v>
      </c>
      <c r="D68" s="25">
        <f t="shared" ref="D68:N68" si="25">SUM(D69:D70)</f>
        <v>0</v>
      </c>
      <c r="E68" s="25">
        <f t="shared" si="25"/>
        <v>0</v>
      </c>
      <c r="F68" s="25">
        <f t="shared" si="25"/>
        <v>0</v>
      </c>
      <c r="G68" s="25">
        <f t="shared" si="25"/>
        <v>0</v>
      </c>
      <c r="H68" s="25">
        <f t="shared" si="25"/>
        <v>0</v>
      </c>
      <c r="I68" s="25">
        <f t="shared" si="25"/>
        <v>0</v>
      </c>
      <c r="J68" s="25">
        <f t="shared" si="25"/>
        <v>0</v>
      </c>
      <c r="K68" s="25">
        <f t="shared" si="25"/>
        <v>0</v>
      </c>
      <c r="L68" s="25">
        <f t="shared" si="25"/>
        <v>0</v>
      </c>
      <c r="M68" s="25">
        <f t="shared" si="25"/>
        <v>0</v>
      </c>
      <c r="N68" s="25">
        <f t="shared" si="25"/>
        <v>0</v>
      </c>
      <c r="O68" s="25">
        <f t="shared" ref="O68:P68" si="26">SUM(O69:O70)</f>
        <v>0</v>
      </c>
      <c r="P68" s="25">
        <f t="shared" si="26"/>
        <v>0</v>
      </c>
    </row>
    <row r="69" spans="1:16" ht="12.6" customHeight="1" x14ac:dyDescent="0.2">
      <c r="A69" s="6" t="s">
        <v>78</v>
      </c>
      <c r="B69" s="27">
        <f>IFERROR(VLOOKUP(#REF!,[1]SIGEF!#REF!,15,0),0)</f>
        <v>0</v>
      </c>
      <c r="C69" s="27">
        <f>IFERROR(VLOOKUP(#REF!,[1]SIGEF!#REF!,15,0),0)</f>
        <v>0</v>
      </c>
      <c r="D69" s="27">
        <f>IFERROR(VLOOKUP(#REF!,[1]SIGEF!#REF!,15,0),0)</f>
        <v>0</v>
      </c>
      <c r="E69" s="27">
        <v>0</v>
      </c>
      <c r="F69" s="27">
        <v>0</v>
      </c>
      <c r="G69" s="27">
        <v>0</v>
      </c>
      <c r="H69" s="27">
        <v>0</v>
      </c>
      <c r="I69" s="27">
        <v>0</v>
      </c>
      <c r="J69" s="27">
        <v>0</v>
      </c>
      <c r="K69" s="27">
        <v>0</v>
      </c>
      <c r="L69" s="27">
        <v>0</v>
      </c>
      <c r="M69" s="27">
        <v>0</v>
      </c>
      <c r="N69" s="27">
        <v>0</v>
      </c>
      <c r="O69" s="27">
        <v>0</v>
      </c>
      <c r="P69" s="27">
        <f t="shared" si="13"/>
        <v>0</v>
      </c>
    </row>
    <row r="70" spans="1:16" ht="18.600000000000001" customHeight="1" x14ac:dyDescent="0.2">
      <c r="A70" s="8" t="s">
        <v>79</v>
      </c>
      <c r="B70" s="27">
        <f>IFERROR(VLOOKUP(#REF!,[1]SIGEF!#REF!,15,0),0)</f>
        <v>0</v>
      </c>
      <c r="C70" s="27">
        <f>IFERROR(VLOOKUP(#REF!,[1]SIGEF!#REF!,15,0),0)</f>
        <v>0</v>
      </c>
      <c r="D70" s="27">
        <f>IFERROR(VLOOKUP(#REF!,[1]SIGEF!#REF!,15,0),0)</f>
        <v>0</v>
      </c>
      <c r="E70" s="27">
        <v>0</v>
      </c>
      <c r="F70" s="27">
        <v>0</v>
      </c>
      <c r="G70" s="27">
        <v>0</v>
      </c>
      <c r="H70" s="27">
        <v>0</v>
      </c>
      <c r="I70" s="27">
        <v>0</v>
      </c>
      <c r="J70" s="27">
        <v>0</v>
      </c>
      <c r="K70" s="27">
        <v>0</v>
      </c>
      <c r="L70" s="27">
        <v>0</v>
      </c>
      <c r="M70" s="27">
        <v>0</v>
      </c>
      <c r="N70" s="27">
        <v>0</v>
      </c>
      <c r="O70" s="27">
        <v>0</v>
      </c>
      <c r="P70" s="27">
        <f t="shared" si="13"/>
        <v>0</v>
      </c>
    </row>
    <row r="71" spans="1:16" ht="19.899999999999999" customHeight="1" x14ac:dyDescent="0.2">
      <c r="A71" s="12" t="s">
        <v>80</v>
      </c>
      <c r="B71" s="25">
        <f t="shared" ref="B71:C71" si="27">SUM(B72:B74)</f>
        <v>0</v>
      </c>
      <c r="C71" s="25">
        <f t="shared" si="27"/>
        <v>0</v>
      </c>
      <c r="D71" s="25">
        <f t="shared" ref="D71:N71" si="28">SUM(D72:D74)</f>
        <v>0</v>
      </c>
      <c r="E71" s="25">
        <f t="shared" si="28"/>
        <v>0</v>
      </c>
      <c r="F71" s="25">
        <f t="shared" si="28"/>
        <v>0</v>
      </c>
      <c r="G71" s="25">
        <f t="shared" si="28"/>
        <v>0</v>
      </c>
      <c r="H71" s="25">
        <f t="shared" si="28"/>
        <v>0</v>
      </c>
      <c r="I71" s="25">
        <f t="shared" si="28"/>
        <v>0</v>
      </c>
      <c r="J71" s="25">
        <f t="shared" si="28"/>
        <v>0</v>
      </c>
      <c r="K71" s="25">
        <f t="shared" si="28"/>
        <v>0</v>
      </c>
      <c r="L71" s="25">
        <f t="shared" si="28"/>
        <v>0</v>
      </c>
      <c r="M71" s="25">
        <f t="shared" si="28"/>
        <v>0</v>
      </c>
      <c r="N71" s="25">
        <f t="shared" si="28"/>
        <v>0</v>
      </c>
      <c r="O71" s="25">
        <f t="shared" ref="O71:P71" si="29">SUM(O72:O74)</f>
        <v>0</v>
      </c>
      <c r="P71" s="25">
        <f t="shared" si="29"/>
        <v>0</v>
      </c>
    </row>
    <row r="72" spans="1:16" ht="9.6" customHeight="1" x14ac:dyDescent="0.2">
      <c r="A72" s="8" t="s">
        <v>81</v>
      </c>
      <c r="B72" s="27">
        <f>IFERROR(VLOOKUP(#REF!,[1]SIGEF!#REF!,15,0),0)</f>
        <v>0</v>
      </c>
      <c r="C72" s="27">
        <f>IFERROR(VLOOKUP(#REF!,[1]SIGEF!#REF!,15,0),0)</f>
        <v>0</v>
      </c>
      <c r="D72" s="27">
        <f>IFERROR(VLOOKUP(#REF!,[1]SIGEF!#REF!,15,0),0)</f>
        <v>0</v>
      </c>
      <c r="E72" s="27">
        <v>0</v>
      </c>
      <c r="F72" s="27">
        <v>0</v>
      </c>
      <c r="G72" s="27">
        <v>0</v>
      </c>
      <c r="H72" s="27">
        <v>0</v>
      </c>
      <c r="I72" s="27">
        <v>0</v>
      </c>
      <c r="J72" s="27">
        <v>0</v>
      </c>
      <c r="K72" s="27">
        <v>0</v>
      </c>
      <c r="L72" s="27">
        <v>0</v>
      </c>
      <c r="M72" s="27">
        <v>0</v>
      </c>
      <c r="N72" s="27">
        <v>0</v>
      </c>
      <c r="O72" s="27">
        <v>0</v>
      </c>
      <c r="P72" s="27">
        <f t="shared" si="13"/>
        <v>0</v>
      </c>
    </row>
    <row r="73" spans="1:16" ht="9.6" customHeight="1" x14ac:dyDescent="0.2">
      <c r="A73" s="8" t="s">
        <v>82</v>
      </c>
      <c r="B73" s="27">
        <f>IFERROR(VLOOKUP(#REF!,[1]SIGEF!#REF!,15,0),0)</f>
        <v>0</v>
      </c>
      <c r="C73" s="27">
        <f>IFERROR(VLOOKUP(#REF!,[1]SIGEF!#REF!,15,0),0)</f>
        <v>0</v>
      </c>
      <c r="D73" s="27">
        <f>IFERROR(VLOOKUP(#REF!,[1]SIGEF!#REF!,15,0),0)</f>
        <v>0</v>
      </c>
      <c r="E73" s="27">
        <v>0</v>
      </c>
      <c r="F73" s="27">
        <v>0</v>
      </c>
      <c r="G73" s="27">
        <v>0</v>
      </c>
      <c r="H73" s="27">
        <v>0</v>
      </c>
      <c r="I73" s="27">
        <v>0</v>
      </c>
      <c r="J73" s="27">
        <v>0</v>
      </c>
      <c r="K73" s="27">
        <v>0</v>
      </c>
      <c r="L73" s="27">
        <v>0</v>
      </c>
      <c r="M73" s="27">
        <v>0</v>
      </c>
      <c r="N73" s="27">
        <v>0</v>
      </c>
      <c r="O73" s="27">
        <v>0</v>
      </c>
      <c r="P73" s="27">
        <f t="shared" si="13"/>
        <v>0</v>
      </c>
    </row>
    <row r="74" spans="1:16" ht="9.6" customHeight="1" x14ac:dyDescent="0.2">
      <c r="A74" s="8" t="s">
        <v>83</v>
      </c>
      <c r="B74" s="27">
        <f>IFERROR(VLOOKUP(#REF!,[1]SIGEF!#REF!,15,0),0)</f>
        <v>0</v>
      </c>
      <c r="C74" s="27">
        <f>IFERROR(VLOOKUP(#REF!,[1]SIGEF!#REF!,15,0),0)</f>
        <v>0</v>
      </c>
      <c r="D74" s="27">
        <f>IFERROR(VLOOKUP(#REF!,[1]SIGEF!#REF!,15,0),0)</f>
        <v>0</v>
      </c>
      <c r="E74" s="27">
        <v>0</v>
      </c>
      <c r="F74" s="27">
        <v>0</v>
      </c>
      <c r="G74" s="27">
        <v>0</v>
      </c>
      <c r="H74" s="27">
        <v>0</v>
      </c>
      <c r="I74" s="27">
        <v>0</v>
      </c>
      <c r="J74" s="27">
        <v>0</v>
      </c>
      <c r="K74" s="27">
        <v>0</v>
      </c>
      <c r="L74" s="27">
        <v>0</v>
      </c>
      <c r="M74" s="27">
        <v>0</v>
      </c>
      <c r="N74" s="27">
        <v>0</v>
      </c>
      <c r="O74" s="27">
        <v>0</v>
      </c>
      <c r="P74" s="27">
        <f t="shared" si="13"/>
        <v>0</v>
      </c>
    </row>
    <row r="75" spans="1:16" x14ac:dyDescent="0.2">
      <c r="A75" s="4" t="s">
        <v>84</v>
      </c>
      <c r="B75" s="29">
        <f t="shared" ref="B75:C75" si="30">+B76+B79+B82</f>
        <v>0</v>
      </c>
      <c r="C75" s="29">
        <f t="shared" si="30"/>
        <v>0</v>
      </c>
      <c r="D75" s="29">
        <f t="shared" ref="D75:N75" si="31">+D76+D79+D82</f>
        <v>0</v>
      </c>
      <c r="E75" s="29">
        <f t="shared" si="31"/>
        <v>0</v>
      </c>
      <c r="F75" s="29">
        <f t="shared" si="31"/>
        <v>0</v>
      </c>
      <c r="G75" s="29">
        <f t="shared" si="31"/>
        <v>0</v>
      </c>
      <c r="H75" s="29">
        <f t="shared" si="31"/>
        <v>0</v>
      </c>
      <c r="I75" s="29">
        <f t="shared" si="31"/>
        <v>0</v>
      </c>
      <c r="J75" s="29">
        <f t="shared" si="31"/>
        <v>0</v>
      </c>
      <c r="K75" s="29">
        <f t="shared" si="31"/>
        <v>0</v>
      </c>
      <c r="L75" s="29">
        <f t="shared" si="31"/>
        <v>0</v>
      </c>
      <c r="M75" s="29">
        <f t="shared" si="31"/>
        <v>0</v>
      </c>
      <c r="N75" s="29">
        <f t="shared" si="31"/>
        <v>0</v>
      </c>
      <c r="O75" s="29">
        <f t="shared" ref="O75:P75" si="32">+O76+O79+O82</f>
        <v>0</v>
      </c>
      <c r="P75" s="29">
        <f t="shared" si="32"/>
        <v>0</v>
      </c>
    </row>
    <row r="76" spans="1:16" x14ac:dyDescent="0.2">
      <c r="A76" s="5" t="s">
        <v>85</v>
      </c>
      <c r="B76" s="25">
        <f t="shared" ref="B76:C76" si="33">SUM(B77:B78)</f>
        <v>0</v>
      </c>
      <c r="C76" s="25">
        <f t="shared" si="33"/>
        <v>0</v>
      </c>
      <c r="D76" s="25">
        <f t="shared" ref="D76:N76" si="34">SUM(D77:D78)</f>
        <v>0</v>
      </c>
      <c r="E76" s="25">
        <f t="shared" si="34"/>
        <v>0</v>
      </c>
      <c r="F76" s="25">
        <f t="shared" si="34"/>
        <v>0</v>
      </c>
      <c r="G76" s="25">
        <f t="shared" si="34"/>
        <v>0</v>
      </c>
      <c r="H76" s="25">
        <f t="shared" si="34"/>
        <v>0</v>
      </c>
      <c r="I76" s="25">
        <f t="shared" si="34"/>
        <v>0</v>
      </c>
      <c r="J76" s="25">
        <f t="shared" si="34"/>
        <v>0</v>
      </c>
      <c r="K76" s="25">
        <f t="shared" si="34"/>
        <v>0</v>
      </c>
      <c r="L76" s="25">
        <f t="shared" si="34"/>
        <v>0</v>
      </c>
      <c r="M76" s="25">
        <f t="shared" si="34"/>
        <v>0</v>
      </c>
      <c r="N76" s="25">
        <f t="shared" si="34"/>
        <v>0</v>
      </c>
      <c r="O76" s="25">
        <f t="shared" ref="O76:P76" si="35">SUM(O77:O78)</f>
        <v>0</v>
      </c>
      <c r="P76" s="25">
        <f t="shared" si="35"/>
        <v>0</v>
      </c>
    </row>
    <row r="77" spans="1:16" ht="10.9" customHeight="1" x14ac:dyDescent="0.2">
      <c r="A77" s="8" t="s">
        <v>86</v>
      </c>
      <c r="B77" s="27">
        <f>IFERROR(VLOOKUP(#REF!,[1]SIGEF!#REF!,14,0),0)</f>
        <v>0</v>
      </c>
      <c r="C77" s="27">
        <f>IFERROR(VLOOKUP(#REF!,[1]SIGEF!#REF!,14,0),0)</f>
        <v>0</v>
      </c>
      <c r="D77" s="27">
        <f>IFERROR(VLOOKUP(#REF!,[1]SIGEF!#REF!,14,0),0)</f>
        <v>0</v>
      </c>
      <c r="E77" s="27">
        <v>0</v>
      </c>
      <c r="F77" s="27">
        <v>0</v>
      </c>
      <c r="G77" s="27">
        <v>0</v>
      </c>
      <c r="H77" s="27">
        <v>0</v>
      </c>
      <c r="I77" s="27">
        <v>0</v>
      </c>
      <c r="J77" s="27">
        <v>0</v>
      </c>
      <c r="K77" s="27">
        <v>0</v>
      </c>
      <c r="L77" s="27">
        <v>0</v>
      </c>
      <c r="M77" s="27">
        <v>0</v>
      </c>
      <c r="N77" s="27">
        <v>0</v>
      </c>
      <c r="O77" s="27">
        <v>0</v>
      </c>
      <c r="P77" s="27">
        <f>D77+E77+F77+G77+H77+I77+J77+K77+L77+M77+N77+O77</f>
        <v>0</v>
      </c>
    </row>
    <row r="78" spans="1:16" ht="10.9" customHeight="1" x14ac:dyDescent="0.2">
      <c r="A78" s="8" t="s">
        <v>87</v>
      </c>
      <c r="B78" s="27">
        <f>IFERROR(VLOOKUP(#REF!,[1]SIGEF!#REF!,14,0),0)</f>
        <v>0</v>
      </c>
      <c r="C78" s="27">
        <f>IFERROR(VLOOKUP(#REF!,[1]SIGEF!#REF!,14,0),0)</f>
        <v>0</v>
      </c>
      <c r="D78" s="27">
        <f>IFERROR(VLOOKUP(#REF!,[1]SIGEF!#REF!,14,0),0)</f>
        <v>0</v>
      </c>
      <c r="E78" s="27">
        <v>0</v>
      </c>
      <c r="F78" s="27">
        <v>0</v>
      </c>
      <c r="G78" s="27">
        <v>0</v>
      </c>
      <c r="H78" s="27">
        <v>0</v>
      </c>
      <c r="I78" s="27">
        <v>0</v>
      </c>
      <c r="J78" s="27">
        <v>0</v>
      </c>
      <c r="K78" s="27">
        <v>0</v>
      </c>
      <c r="L78" s="27">
        <v>0</v>
      </c>
      <c r="M78" s="27">
        <v>0</v>
      </c>
      <c r="N78" s="27">
        <v>0</v>
      </c>
      <c r="O78" s="27">
        <v>0</v>
      </c>
      <c r="P78" s="27">
        <f>D78+E78+F78+G78+H78+I78+J78+K78+L78+M78+N78+O78</f>
        <v>0</v>
      </c>
    </row>
    <row r="79" spans="1:16" x14ac:dyDescent="0.2">
      <c r="A79" s="12" t="s">
        <v>88</v>
      </c>
      <c r="B79" s="25">
        <f t="shared" ref="B79:C79" si="36">SUM(B80:B81)</f>
        <v>0</v>
      </c>
      <c r="C79" s="25">
        <f t="shared" si="36"/>
        <v>0</v>
      </c>
      <c r="D79" s="25">
        <f t="shared" ref="D79:N79" si="37">SUM(D80:D81)</f>
        <v>0</v>
      </c>
      <c r="E79" s="25">
        <f t="shared" si="37"/>
        <v>0</v>
      </c>
      <c r="F79" s="25">
        <f t="shared" si="37"/>
        <v>0</v>
      </c>
      <c r="G79" s="25">
        <f t="shared" si="37"/>
        <v>0</v>
      </c>
      <c r="H79" s="25">
        <f t="shared" si="37"/>
        <v>0</v>
      </c>
      <c r="I79" s="25">
        <f t="shared" si="37"/>
        <v>0</v>
      </c>
      <c r="J79" s="25">
        <f t="shared" si="37"/>
        <v>0</v>
      </c>
      <c r="K79" s="25">
        <f t="shared" si="37"/>
        <v>0</v>
      </c>
      <c r="L79" s="25">
        <f t="shared" si="37"/>
        <v>0</v>
      </c>
      <c r="M79" s="25">
        <f t="shared" si="37"/>
        <v>0</v>
      </c>
      <c r="N79" s="25">
        <f t="shared" si="37"/>
        <v>0</v>
      </c>
      <c r="O79" s="25">
        <f t="shared" ref="O79:P79" si="38">SUM(O80:O81)</f>
        <v>0</v>
      </c>
      <c r="P79" s="25">
        <f t="shared" si="38"/>
        <v>0</v>
      </c>
    </row>
    <row r="80" spans="1:16" ht="12.6" customHeight="1" x14ac:dyDescent="0.2">
      <c r="A80" s="8" t="s">
        <v>89</v>
      </c>
      <c r="B80" s="27">
        <f>IFERROR(VLOOKUP(#REF!,[1]SIGEF!#REF!,15,0),0)</f>
        <v>0</v>
      </c>
      <c r="C80" s="27">
        <f>IFERROR(VLOOKUP(#REF!,[1]SIGEF!#REF!,15,0),0)</f>
        <v>0</v>
      </c>
      <c r="D80" s="27">
        <f>IFERROR(VLOOKUP(#REF!,[1]SIGEF!#REF!,15,0),0)</f>
        <v>0</v>
      </c>
      <c r="E80" s="27">
        <v>0</v>
      </c>
      <c r="F80" s="27">
        <v>0</v>
      </c>
      <c r="G80" s="27">
        <v>0</v>
      </c>
      <c r="H80" s="27">
        <v>0</v>
      </c>
      <c r="I80" s="27">
        <v>0</v>
      </c>
      <c r="J80" s="27">
        <v>0</v>
      </c>
      <c r="K80" s="27">
        <v>0</v>
      </c>
      <c r="L80" s="27">
        <v>0</v>
      </c>
      <c r="M80" s="27">
        <v>0</v>
      </c>
      <c r="N80" s="27">
        <v>0</v>
      </c>
      <c r="O80" s="27">
        <v>0</v>
      </c>
      <c r="P80" s="27">
        <f>D80+E80+F80+G80+H80+I80+J80+K80+L80+M80+N80+O80</f>
        <v>0</v>
      </c>
    </row>
    <row r="81" spans="1:18" ht="12.6" customHeight="1" x14ac:dyDescent="0.2">
      <c r="A81" s="8" t="s">
        <v>90</v>
      </c>
      <c r="B81" s="7">
        <f>IFERROR(VLOOKUP(#REF!,[1]SIGEF!#REF!,15,0),0)</f>
        <v>0</v>
      </c>
      <c r="C81" s="7">
        <f>IFERROR(VLOOKUP(#REF!,[1]SIGEF!#REF!,15,0),0)</f>
        <v>0</v>
      </c>
      <c r="D81" s="7">
        <f>IFERROR(VLOOKUP(#REF!,[1]SIGEF!#REF!,15,0),0)</f>
        <v>0</v>
      </c>
      <c r="E81" s="7">
        <v>0</v>
      </c>
      <c r="F81" s="7">
        <v>0</v>
      </c>
      <c r="G81" s="7">
        <v>0</v>
      </c>
      <c r="H81" s="7">
        <v>0</v>
      </c>
      <c r="I81" s="7">
        <v>0</v>
      </c>
      <c r="J81" s="7">
        <v>0</v>
      </c>
      <c r="K81" s="7">
        <v>0</v>
      </c>
      <c r="L81" s="7">
        <v>0</v>
      </c>
      <c r="M81" s="7">
        <v>0</v>
      </c>
      <c r="N81" s="7">
        <v>0</v>
      </c>
      <c r="O81" s="7">
        <v>0</v>
      </c>
      <c r="P81" s="7">
        <f>D81+E81+F81+G81+H81+I81+J81+K81+L81+M81+N81+O81</f>
        <v>0</v>
      </c>
    </row>
    <row r="82" spans="1:18" x14ac:dyDescent="0.2">
      <c r="A82" s="12" t="s">
        <v>91</v>
      </c>
      <c r="B82" s="15">
        <f t="shared" ref="B82:P82" si="39">+B83</f>
        <v>0</v>
      </c>
      <c r="C82" s="15">
        <f t="shared" si="39"/>
        <v>0</v>
      </c>
      <c r="D82" s="15">
        <f t="shared" si="39"/>
        <v>0</v>
      </c>
      <c r="E82" s="15">
        <f t="shared" si="39"/>
        <v>0</v>
      </c>
      <c r="F82" s="15">
        <f t="shared" si="39"/>
        <v>0</v>
      </c>
      <c r="G82" s="15">
        <f t="shared" si="39"/>
        <v>0</v>
      </c>
      <c r="H82" s="15">
        <f t="shared" si="39"/>
        <v>0</v>
      </c>
      <c r="I82" s="15">
        <f t="shared" si="39"/>
        <v>0</v>
      </c>
      <c r="J82" s="15">
        <f t="shared" si="39"/>
        <v>0</v>
      </c>
      <c r="K82" s="15">
        <f t="shared" si="39"/>
        <v>0</v>
      </c>
      <c r="L82" s="15">
        <f t="shared" si="39"/>
        <v>0</v>
      </c>
      <c r="M82" s="15">
        <f t="shared" si="39"/>
        <v>0</v>
      </c>
      <c r="N82" s="15">
        <f t="shared" si="39"/>
        <v>0</v>
      </c>
      <c r="O82" s="15">
        <f t="shared" si="39"/>
        <v>0</v>
      </c>
      <c r="P82" s="15">
        <f t="shared" si="39"/>
        <v>0</v>
      </c>
    </row>
    <row r="83" spans="1:18" x14ac:dyDescent="0.2">
      <c r="A83" s="8" t="s">
        <v>92</v>
      </c>
      <c r="B83" s="7">
        <f>IFERROR(VLOOKUP(#REF!,[1]SIGEF!#REF!,15,0),0)</f>
        <v>0</v>
      </c>
      <c r="C83" s="7">
        <f>IFERROR(VLOOKUP(#REF!,[1]SIGEF!#REF!,15,0),0)</f>
        <v>0</v>
      </c>
      <c r="D83" s="7">
        <f>IFERROR(VLOOKUP(#REF!,[1]SIGEF!#REF!,15,0),0)</f>
        <v>0</v>
      </c>
      <c r="E83" s="7">
        <v>0</v>
      </c>
      <c r="F83" s="7">
        <v>0</v>
      </c>
      <c r="G83" s="7">
        <v>0</v>
      </c>
      <c r="H83" s="7">
        <v>0</v>
      </c>
      <c r="I83" s="7">
        <v>0</v>
      </c>
      <c r="J83" s="7">
        <v>0</v>
      </c>
      <c r="K83" s="7">
        <v>0</v>
      </c>
      <c r="L83" s="7">
        <v>0</v>
      </c>
      <c r="M83" s="7">
        <v>0</v>
      </c>
      <c r="N83" s="7">
        <v>0</v>
      </c>
      <c r="O83" s="7">
        <v>0</v>
      </c>
      <c r="P83" s="7">
        <f>D83+E83+F83+G83+H83+I83+J83+K83+L83+M83+N83+O83</f>
        <v>0</v>
      </c>
    </row>
    <row r="84" spans="1:18" x14ac:dyDescent="0.2">
      <c r="A84" s="13" t="s">
        <v>93</v>
      </c>
      <c r="B84" s="16">
        <f t="shared" ref="B84:C84" si="40">B11+B17+B27+B37+B46+B53+B63</f>
        <v>2769626890</v>
      </c>
      <c r="C84" s="16">
        <f t="shared" si="40"/>
        <v>2854134197.96</v>
      </c>
      <c r="D84" s="16">
        <f t="shared" ref="D84:N84" si="41">D11+D17+D27+D37+D46+D53+D63</f>
        <v>139993958.76999995</v>
      </c>
      <c r="E84" s="16">
        <f t="shared" si="41"/>
        <v>155197485.41</v>
      </c>
      <c r="F84" s="16">
        <f t="shared" si="41"/>
        <v>240282305.78999999</v>
      </c>
      <c r="G84" s="16">
        <f t="shared" si="41"/>
        <v>182427191.54999998</v>
      </c>
      <c r="H84" s="16">
        <f t="shared" si="41"/>
        <v>224269525.16999999</v>
      </c>
      <c r="I84" s="16">
        <f t="shared" si="41"/>
        <v>192643776.14000002</v>
      </c>
      <c r="J84" s="16">
        <f t="shared" si="41"/>
        <v>200414338.13999999</v>
      </c>
      <c r="K84" s="16">
        <f t="shared" si="41"/>
        <v>213186037.06999999</v>
      </c>
      <c r="L84" s="16">
        <f t="shared" si="41"/>
        <v>228942941.28</v>
      </c>
      <c r="M84" s="16">
        <f t="shared" si="41"/>
        <v>339156482.81000006</v>
      </c>
      <c r="N84" s="16">
        <f t="shared" si="41"/>
        <v>0</v>
      </c>
      <c r="O84" s="16">
        <f t="shared" ref="O84" si="42">O11+O17+O27+O37+O46+O53+O63</f>
        <v>0</v>
      </c>
      <c r="P84" s="16">
        <f>P11+P17+P27+P37+P46+P53+P63</f>
        <v>2116514042.1299996</v>
      </c>
      <c r="Q84" s="37"/>
      <c r="R84" s="33"/>
    </row>
    <row r="85" spans="1:18" ht="12" customHeight="1" x14ac:dyDescent="0.2">
      <c r="A85" s="57" t="s">
        <v>96</v>
      </c>
      <c r="B85" s="57"/>
      <c r="C85" s="57"/>
      <c r="D85" s="57"/>
      <c r="E85" s="57"/>
      <c r="F85" s="57"/>
      <c r="G85" s="57"/>
      <c r="H85" s="57"/>
      <c r="I85" s="57"/>
      <c r="J85" s="57"/>
      <c r="K85" s="10"/>
      <c r="L85" s="10"/>
      <c r="M85" s="10"/>
      <c r="N85" s="10"/>
      <c r="O85" s="10"/>
      <c r="P85" s="10"/>
    </row>
    <row r="86" spans="1:18" ht="14.25" customHeight="1" x14ac:dyDescent="0.2">
      <c r="A86" s="64" t="s">
        <v>97</v>
      </c>
      <c r="B86" s="64"/>
      <c r="C86" s="64"/>
      <c r="D86" s="64"/>
      <c r="E86" s="64"/>
      <c r="F86" s="64"/>
      <c r="G86" s="64"/>
      <c r="H86" s="64"/>
      <c r="I86" s="64"/>
      <c r="J86" s="64"/>
      <c r="K86" s="10"/>
      <c r="L86" s="10"/>
      <c r="M86" s="10"/>
      <c r="N86" s="10"/>
      <c r="O86" s="10"/>
      <c r="P86" s="10"/>
    </row>
    <row r="87" spans="1:18" ht="27" customHeight="1" x14ac:dyDescent="0.2">
      <c r="A87" s="57" t="s">
        <v>98</v>
      </c>
      <c r="B87" s="57"/>
      <c r="C87" s="57"/>
      <c r="D87" s="57"/>
      <c r="E87" s="57"/>
      <c r="F87" s="57"/>
      <c r="G87" s="57"/>
      <c r="H87" s="57"/>
      <c r="I87" s="57"/>
      <c r="J87" s="57"/>
      <c r="K87" s="10"/>
      <c r="L87" s="10"/>
      <c r="M87" s="10"/>
      <c r="N87" s="10"/>
      <c r="O87" s="10"/>
      <c r="P87" s="10"/>
    </row>
    <row r="88" spans="1:18" ht="42" customHeight="1" x14ac:dyDescent="0.2">
      <c r="A88" s="21"/>
      <c r="B88" s="20"/>
      <c r="C88" s="20"/>
      <c r="D88" s="20"/>
      <c r="E88" s="20"/>
      <c r="F88" s="20"/>
      <c r="G88" s="20"/>
      <c r="H88" s="20"/>
      <c r="I88" s="20"/>
      <c r="J88" s="20"/>
      <c r="K88" s="17"/>
      <c r="L88" s="17"/>
      <c r="M88" s="17"/>
      <c r="N88" s="22"/>
      <c r="O88" s="22"/>
      <c r="P88" s="19"/>
    </row>
    <row r="89" spans="1:18" s="11" customFormat="1" ht="15" x14ac:dyDescent="0.2">
      <c r="A89" s="18" t="s">
        <v>107</v>
      </c>
      <c r="N89" s="55" t="s">
        <v>109</v>
      </c>
      <c r="O89" s="55"/>
      <c r="P89" s="55"/>
    </row>
    <row r="90" spans="1:18" s="45" customFormat="1" ht="15" x14ac:dyDescent="0.2">
      <c r="A90" s="43" t="s">
        <v>108</v>
      </c>
      <c r="B90" s="44"/>
      <c r="C90" s="44"/>
      <c r="D90" s="44"/>
      <c r="E90" s="44"/>
      <c r="F90" s="44"/>
      <c r="G90" s="44"/>
      <c r="H90" s="44"/>
      <c r="I90" s="44"/>
      <c r="J90" s="44"/>
      <c r="K90" s="44"/>
      <c r="L90" s="44"/>
      <c r="M90" s="44"/>
      <c r="N90" s="56" t="s">
        <v>94</v>
      </c>
      <c r="O90" s="56"/>
      <c r="P90" s="56"/>
    </row>
    <row r="91" spans="1:18" ht="15" x14ac:dyDescent="0.2">
      <c r="A91" s="17"/>
      <c r="B91" s="17"/>
      <c r="C91" s="17"/>
      <c r="D91" s="17"/>
      <c r="E91" s="17"/>
      <c r="F91" s="17"/>
      <c r="G91" s="17"/>
      <c r="H91" s="17"/>
      <c r="I91" s="17"/>
      <c r="J91" s="17"/>
      <c r="K91" s="17"/>
      <c r="L91" s="17"/>
      <c r="M91" s="17"/>
      <c r="N91" s="17"/>
      <c r="O91" s="17"/>
      <c r="P91" s="10"/>
    </row>
    <row r="92" spans="1:18" x14ac:dyDescent="0.2">
      <c r="A92" s="14"/>
      <c r="B92" s="14"/>
      <c r="C92" s="14"/>
      <c r="D92" s="14"/>
      <c r="E92" s="14"/>
      <c r="F92" s="14"/>
      <c r="G92" s="14"/>
      <c r="H92" s="14"/>
      <c r="I92" s="14"/>
      <c r="J92" s="14"/>
      <c r="K92" s="14"/>
      <c r="L92" s="14"/>
      <c r="M92" s="14"/>
      <c r="N92" s="14"/>
      <c r="O92" s="14"/>
      <c r="P92" s="14"/>
    </row>
    <row r="93" spans="1:18" x14ac:dyDescent="0.2">
      <c r="A93" s="14"/>
      <c r="B93" s="14"/>
      <c r="C93" s="14"/>
      <c r="D93" s="14"/>
      <c r="E93" s="14"/>
      <c r="F93" s="14"/>
      <c r="G93" s="14"/>
      <c r="H93" s="14"/>
      <c r="I93" s="14"/>
      <c r="J93" s="14"/>
      <c r="K93" s="14"/>
      <c r="L93" s="14"/>
      <c r="M93" s="14"/>
      <c r="N93" s="14"/>
      <c r="O93" s="14"/>
      <c r="P93" s="14"/>
    </row>
    <row r="94" spans="1:18" x14ac:dyDescent="0.2">
      <c r="A94" s="14"/>
      <c r="B94" s="14"/>
      <c r="C94" s="14"/>
      <c r="D94" s="14"/>
      <c r="E94" s="14"/>
      <c r="F94" s="14"/>
      <c r="G94" s="14"/>
      <c r="H94" s="14"/>
      <c r="I94" s="14"/>
      <c r="J94" s="14"/>
      <c r="K94" s="14"/>
      <c r="L94" s="14"/>
      <c r="M94" s="14"/>
      <c r="N94" s="14"/>
      <c r="O94" s="14"/>
      <c r="P94" s="14"/>
    </row>
    <row r="95" spans="1:18" x14ac:dyDescent="0.2">
      <c r="A95" s="14"/>
      <c r="B95" s="14"/>
      <c r="C95" s="14"/>
      <c r="D95" s="14"/>
      <c r="E95" s="14"/>
      <c r="F95" s="14"/>
      <c r="G95" s="14"/>
      <c r="H95" s="14"/>
      <c r="I95" s="14"/>
      <c r="J95" s="14"/>
      <c r="K95" s="14"/>
      <c r="L95" s="14"/>
      <c r="M95" s="14"/>
      <c r="N95" s="14"/>
      <c r="O95" s="14"/>
      <c r="P95" s="14"/>
    </row>
    <row r="96" spans="1:18" x14ac:dyDescent="0.2">
      <c r="A96" s="14"/>
      <c r="B96" s="14"/>
      <c r="C96" s="14"/>
      <c r="D96" s="14"/>
      <c r="E96" s="14"/>
      <c r="F96" s="14"/>
      <c r="G96" s="14"/>
      <c r="H96" s="14"/>
      <c r="I96" s="14"/>
      <c r="J96" s="14"/>
      <c r="K96" s="14"/>
      <c r="L96" s="14"/>
      <c r="M96" s="14"/>
      <c r="N96" s="14"/>
      <c r="O96" s="14"/>
      <c r="P96" s="14"/>
    </row>
    <row r="97" spans="1:16" x14ac:dyDescent="0.2">
      <c r="A97" s="14"/>
      <c r="B97" s="14"/>
      <c r="C97" s="14"/>
      <c r="D97" s="14"/>
      <c r="E97" s="14"/>
      <c r="F97" s="14"/>
      <c r="G97" s="14"/>
      <c r="H97" s="14"/>
      <c r="I97" s="14"/>
      <c r="J97" s="14"/>
      <c r="K97" s="14"/>
      <c r="L97" s="14"/>
      <c r="M97" s="14"/>
      <c r="N97" s="14"/>
      <c r="O97" s="14"/>
      <c r="P97" s="14"/>
    </row>
    <row r="98" spans="1:16" x14ac:dyDescent="0.2">
      <c r="A98" s="14"/>
      <c r="B98" s="14"/>
      <c r="C98" s="14"/>
      <c r="D98" s="14"/>
      <c r="E98" s="14"/>
      <c r="F98" s="14"/>
      <c r="G98" s="14"/>
      <c r="H98" s="14"/>
      <c r="I98" s="14"/>
      <c r="J98" s="14"/>
      <c r="K98" s="14"/>
      <c r="L98" s="14"/>
      <c r="M98" s="14"/>
      <c r="N98" s="14"/>
      <c r="O98" s="14"/>
      <c r="P98" s="14"/>
    </row>
    <row r="99" spans="1:16" x14ac:dyDescent="0.2">
      <c r="A99" s="14"/>
      <c r="B99" s="14"/>
      <c r="C99" s="14"/>
      <c r="D99" s="14"/>
      <c r="E99" s="14"/>
      <c r="F99" s="14"/>
      <c r="G99" s="14"/>
      <c r="H99" s="14"/>
      <c r="I99" s="14"/>
      <c r="J99" s="14"/>
      <c r="K99" s="14"/>
      <c r="L99" s="14"/>
      <c r="M99" s="14"/>
      <c r="N99" s="14"/>
      <c r="O99" s="14"/>
      <c r="P99" s="14"/>
    </row>
    <row r="100" spans="1:16" x14ac:dyDescent="0.2">
      <c r="A100" s="14"/>
      <c r="B100" s="14"/>
      <c r="C100" s="14"/>
      <c r="D100" s="14"/>
      <c r="E100" s="14"/>
      <c r="F100" s="14"/>
      <c r="G100" s="14"/>
      <c r="H100" s="14"/>
      <c r="I100" s="14"/>
      <c r="J100" s="14"/>
      <c r="K100" s="14"/>
      <c r="L100" s="14"/>
      <c r="M100" s="14"/>
      <c r="N100" s="14"/>
      <c r="O100" s="14"/>
      <c r="P100" s="14"/>
    </row>
  </sheetData>
  <mergeCells count="14">
    <mergeCell ref="N89:P89"/>
    <mergeCell ref="N90:P90"/>
    <mergeCell ref="A87:J87"/>
    <mergeCell ref="A8:A9"/>
    <mergeCell ref="B8:B9"/>
    <mergeCell ref="C8:C9"/>
    <mergeCell ref="D8:P8"/>
    <mergeCell ref="A85:J85"/>
    <mergeCell ref="A86:J86"/>
    <mergeCell ref="A7:P7"/>
    <mergeCell ref="A3:P3"/>
    <mergeCell ref="A4:P4"/>
    <mergeCell ref="A5:P5"/>
    <mergeCell ref="A6:P6"/>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theme="4" tint="0.59999389629810485"/>
  </sheetPr>
  <dimension ref="A6:J157"/>
  <sheetViews>
    <sheetView showGridLines="0" topLeftCell="A10" zoomScaleNormal="100" workbookViewId="0">
      <selection activeCell="A2" sqref="A2:XFD9"/>
    </sheetView>
  </sheetViews>
  <sheetFormatPr baseColWidth="10" defaultColWidth="8.83203125" defaultRowHeight="12.75" x14ac:dyDescent="0.2"/>
  <cols>
    <col min="1" max="1" width="11.1640625" style="35" customWidth="1"/>
    <col min="2" max="2" width="7.6640625" style="35" customWidth="1"/>
    <col min="3" max="3" width="22.83203125" style="36" customWidth="1"/>
    <col min="4" max="4" width="59.1640625" style="31" customWidth="1"/>
    <col min="5" max="5" width="17.6640625" style="40" customWidth="1"/>
    <col min="6" max="16384" width="8.83203125" style="31"/>
  </cols>
  <sheetData>
    <row r="6" spans="1:10" ht="37.15" customHeight="1" x14ac:dyDescent="0.2"/>
    <row r="7" spans="1:10" ht="21.6" customHeight="1" x14ac:dyDescent="0.2">
      <c r="A7" s="65" t="s">
        <v>110</v>
      </c>
      <c r="B7" s="66"/>
      <c r="C7" s="66"/>
      <c r="D7" s="66"/>
      <c r="E7" s="66"/>
      <c r="F7" s="32"/>
      <c r="G7" s="32"/>
      <c r="H7" s="32"/>
      <c r="I7" s="32"/>
      <c r="J7" s="32"/>
    </row>
    <row r="8" spans="1:10" ht="21" x14ac:dyDescent="0.2">
      <c r="A8" s="65" t="s">
        <v>154</v>
      </c>
      <c r="B8" s="66"/>
      <c r="C8" s="66"/>
      <c r="D8" s="66"/>
      <c r="E8" s="66"/>
    </row>
    <row r="9" spans="1:10" ht="15.6" customHeight="1" x14ac:dyDescent="0.2">
      <c r="A9" s="65" t="s">
        <v>99</v>
      </c>
      <c r="B9" s="66"/>
      <c r="C9" s="66"/>
      <c r="D9" s="66"/>
      <c r="E9" s="66"/>
    </row>
    <row r="10" spans="1:10" ht="34.15" customHeight="1" x14ac:dyDescent="0.25">
      <c r="A10" s="30" t="s">
        <v>100</v>
      </c>
      <c r="B10" s="30" t="s">
        <v>101</v>
      </c>
      <c r="C10" s="30" t="s">
        <v>102</v>
      </c>
      <c r="D10" s="30" t="s">
        <v>103</v>
      </c>
      <c r="E10" s="38" t="s">
        <v>104</v>
      </c>
    </row>
    <row r="11" spans="1:10" customFormat="1" ht="86.45" customHeight="1" x14ac:dyDescent="0.2">
      <c r="A11" s="47">
        <v>45667</v>
      </c>
      <c r="B11" s="42">
        <v>4174</v>
      </c>
      <c r="C11" s="41" t="s">
        <v>141</v>
      </c>
      <c r="D11" s="48" t="s">
        <v>155</v>
      </c>
      <c r="E11" s="49">
        <v>233640</v>
      </c>
    </row>
    <row r="12" spans="1:10" customFormat="1" ht="72" customHeight="1" x14ac:dyDescent="0.2">
      <c r="A12" s="47">
        <v>45667</v>
      </c>
      <c r="B12" s="42">
        <v>4175</v>
      </c>
      <c r="C12" s="41" t="s">
        <v>156</v>
      </c>
      <c r="D12" s="48" t="s">
        <v>157</v>
      </c>
      <c r="E12" s="49">
        <v>253700</v>
      </c>
    </row>
    <row r="13" spans="1:10" customFormat="1" ht="63.75" x14ac:dyDescent="0.2">
      <c r="A13" s="47">
        <v>45667</v>
      </c>
      <c r="B13" s="42">
        <v>4187</v>
      </c>
      <c r="C13" s="41" t="s">
        <v>158</v>
      </c>
      <c r="D13" s="48" t="s">
        <v>159</v>
      </c>
      <c r="E13" s="49">
        <v>363693.6</v>
      </c>
    </row>
    <row r="14" spans="1:10" customFormat="1" ht="86.45" customHeight="1" x14ac:dyDescent="0.2">
      <c r="A14" s="47">
        <v>45667</v>
      </c>
      <c r="B14" s="42">
        <v>4189</v>
      </c>
      <c r="C14" s="41" t="s">
        <v>112</v>
      </c>
      <c r="D14" s="48" t="s">
        <v>160</v>
      </c>
      <c r="E14" s="49">
        <v>13272260.5</v>
      </c>
    </row>
    <row r="15" spans="1:10" customFormat="1" ht="38.25" x14ac:dyDescent="0.2">
      <c r="A15" s="47">
        <v>45667</v>
      </c>
      <c r="B15" s="42">
        <v>4192</v>
      </c>
      <c r="C15" s="41" t="s">
        <v>125</v>
      </c>
      <c r="D15" s="48" t="s">
        <v>161</v>
      </c>
      <c r="E15" s="49">
        <v>22028</v>
      </c>
    </row>
    <row r="16" spans="1:10" customFormat="1" ht="63.75" x14ac:dyDescent="0.2">
      <c r="A16" s="47">
        <v>45698</v>
      </c>
      <c r="B16" s="42">
        <v>4206</v>
      </c>
      <c r="C16" s="41" t="s">
        <v>162</v>
      </c>
      <c r="D16" s="48" t="s">
        <v>163</v>
      </c>
      <c r="E16" s="49">
        <v>100000</v>
      </c>
    </row>
    <row r="17" spans="1:5" customFormat="1" ht="63.75" x14ac:dyDescent="0.2">
      <c r="A17" s="47">
        <v>45698</v>
      </c>
      <c r="B17" s="42">
        <v>4212</v>
      </c>
      <c r="C17" s="41" t="s">
        <v>146</v>
      </c>
      <c r="D17" s="48" t="s">
        <v>164</v>
      </c>
      <c r="E17" s="49">
        <v>1000000</v>
      </c>
    </row>
    <row r="18" spans="1:5" customFormat="1" ht="63.75" x14ac:dyDescent="0.2">
      <c r="A18" s="47">
        <v>45698</v>
      </c>
      <c r="B18" s="42">
        <v>4213</v>
      </c>
      <c r="C18" s="41" t="s">
        <v>146</v>
      </c>
      <c r="D18" s="48" t="s">
        <v>164</v>
      </c>
      <c r="E18" s="49">
        <v>3725000</v>
      </c>
    </row>
    <row r="19" spans="1:5" customFormat="1" ht="63.75" x14ac:dyDescent="0.2">
      <c r="A19" s="47">
        <v>45698</v>
      </c>
      <c r="B19" s="42">
        <v>4225</v>
      </c>
      <c r="C19" s="41" t="s">
        <v>119</v>
      </c>
      <c r="D19" s="48" t="s">
        <v>165</v>
      </c>
      <c r="E19" s="49">
        <v>1893349.69</v>
      </c>
    </row>
    <row r="20" spans="1:5" customFormat="1" ht="38.25" x14ac:dyDescent="0.2">
      <c r="A20" s="47">
        <v>45698</v>
      </c>
      <c r="B20" s="42">
        <v>4228</v>
      </c>
      <c r="C20" s="41" t="s">
        <v>166</v>
      </c>
      <c r="D20" s="48" t="s">
        <v>167</v>
      </c>
      <c r="E20" s="49">
        <v>144831.69</v>
      </c>
    </row>
    <row r="21" spans="1:5" customFormat="1" ht="76.5" x14ac:dyDescent="0.2">
      <c r="A21" s="47">
        <v>45698</v>
      </c>
      <c r="B21" s="42">
        <v>4232</v>
      </c>
      <c r="C21" s="41" t="s">
        <v>168</v>
      </c>
      <c r="D21" s="48" t="s">
        <v>169</v>
      </c>
      <c r="E21" s="49">
        <v>247965.2</v>
      </c>
    </row>
    <row r="22" spans="1:5" customFormat="1" ht="25.5" x14ac:dyDescent="0.2">
      <c r="A22" s="47">
        <v>45726</v>
      </c>
      <c r="B22" s="42">
        <v>4252</v>
      </c>
      <c r="C22" s="41" t="s">
        <v>111</v>
      </c>
      <c r="D22" s="48" t="s">
        <v>170</v>
      </c>
      <c r="E22" s="49">
        <v>595708.32999999996</v>
      </c>
    </row>
    <row r="23" spans="1:5" customFormat="1" ht="25.5" x14ac:dyDescent="0.2">
      <c r="A23" s="47">
        <v>45726</v>
      </c>
      <c r="B23" s="42">
        <v>4254</v>
      </c>
      <c r="C23" s="41" t="s">
        <v>111</v>
      </c>
      <c r="D23" s="48" t="s">
        <v>171</v>
      </c>
      <c r="E23" s="49">
        <v>547000</v>
      </c>
    </row>
    <row r="24" spans="1:5" customFormat="1" ht="25.5" x14ac:dyDescent="0.2">
      <c r="A24" s="47">
        <v>45726</v>
      </c>
      <c r="B24" s="42">
        <v>4256</v>
      </c>
      <c r="C24" s="41" t="s">
        <v>111</v>
      </c>
      <c r="D24" s="48" t="s">
        <v>172</v>
      </c>
      <c r="E24" s="49">
        <v>24227.040000000001</v>
      </c>
    </row>
    <row r="25" spans="1:5" customFormat="1" ht="51" x14ac:dyDescent="0.2">
      <c r="A25" s="47">
        <v>45818</v>
      </c>
      <c r="B25" s="42">
        <v>4271</v>
      </c>
      <c r="C25" s="41" t="s">
        <v>117</v>
      </c>
      <c r="D25" s="48" t="s">
        <v>173</v>
      </c>
      <c r="E25" s="49">
        <v>32570</v>
      </c>
    </row>
    <row r="26" spans="1:5" customFormat="1" ht="38.25" x14ac:dyDescent="0.2">
      <c r="A26" s="47">
        <v>45818</v>
      </c>
      <c r="B26" s="42">
        <v>4277</v>
      </c>
      <c r="C26" s="41" t="s">
        <v>150</v>
      </c>
      <c r="D26" s="48" t="s">
        <v>174</v>
      </c>
      <c r="E26" s="49">
        <v>605623.19999999995</v>
      </c>
    </row>
    <row r="27" spans="1:5" customFormat="1" ht="63.75" x14ac:dyDescent="0.2">
      <c r="A27" s="47">
        <v>45818</v>
      </c>
      <c r="B27" s="42">
        <v>4279</v>
      </c>
      <c r="C27" s="41" t="s">
        <v>116</v>
      </c>
      <c r="D27" s="48" t="s">
        <v>175</v>
      </c>
      <c r="E27" s="49">
        <v>81666</v>
      </c>
    </row>
    <row r="28" spans="1:5" customFormat="1" ht="63.75" x14ac:dyDescent="0.2">
      <c r="A28" s="47">
        <v>45818</v>
      </c>
      <c r="B28" s="42">
        <v>4281</v>
      </c>
      <c r="C28" s="41" t="s">
        <v>176</v>
      </c>
      <c r="D28" s="48" t="s">
        <v>177</v>
      </c>
      <c r="E28" s="49">
        <v>185419.3</v>
      </c>
    </row>
    <row r="29" spans="1:5" customFormat="1" ht="38.25" x14ac:dyDescent="0.2">
      <c r="A29" s="47">
        <v>45818</v>
      </c>
      <c r="B29" s="42">
        <v>4286</v>
      </c>
      <c r="C29" s="41" t="s">
        <v>115</v>
      </c>
      <c r="D29" s="48" t="s">
        <v>178</v>
      </c>
      <c r="E29" s="49">
        <v>2755708</v>
      </c>
    </row>
    <row r="30" spans="1:5" customFormat="1" ht="38.25" x14ac:dyDescent="0.2">
      <c r="A30" s="47">
        <v>45818</v>
      </c>
      <c r="B30" s="42">
        <v>4287</v>
      </c>
      <c r="C30" s="41" t="s">
        <v>144</v>
      </c>
      <c r="D30" s="48" t="s">
        <v>179</v>
      </c>
      <c r="E30" s="49">
        <v>22000</v>
      </c>
    </row>
    <row r="31" spans="1:5" customFormat="1" ht="51" x14ac:dyDescent="0.2">
      <c r="A31" s="47">
        <v>45818</v>
      </c>
      <c r="B31" s="42">
        <v>4288</v>
      </c>
      <c r="C31" s="41" t="s">
        <v>113</v>
      </c>
      <c r="D31" s="48" t="s">
        <v>180</v>
      </c>
      <c r="E31" s="49">
        <v>4166666.66</v>
      </c>
    </row>
    <row r="32" spans="1:5" customFormat="1" ht="25.5" x14ac:dyDescent="0.2">
      <c r="A32" s="47">
        <v>45848</v>
      </c>
      <c r="B32" s="42">
        <v>4297</v>
      </c>
      <c r="C32" s="41" t="s">
        <v>111</v>
      </c>
      <c r="D32" s="48" t="s">
        <v>181</v>
      </c>
      <c r="E32" s="49">
        <v>7419508.4199999999</v>
      </c>
    </row>
    <row r="33" spans="1:5" customFormat="1" ht="25.5" x14ac:dyDescent="0.2">
      <c r="A33" s="47">
        <v>45848</v>
      </c>
      <c r="B33" s="42">
        <v>4300</v>
      </c>
      <c r="C33" s="41" t="s">
        <v>111</v>
      </c>
      <c r="D33" s="48" t="s">
        <v>182</v>
      </c>
      <c r="E33" s="49">
        <v>583334</v>
      </c>
    </row>
    <row r="34" spans="1:5" customFormat="1" ht="38.25" x14ac:dyDescent="0.2">
      <c r="A34" s="47">
        <v>45848</v>
      </c>
      <c r="B34" s="42">
        <v>4302</v>
      </c>
      <c r="C34" s="41" t="s">
        <v>111</v>
      </c>
      <c r="D34" s="48" t="s">
        <v>183</v>
      </c>
      <c r="E34" s="49">
        <v>1525768</v>
      </c>
    </row>
    <row r="35" spans="1:5" customFormat="1" ht="38.25" x14ac:dyDescent="0.2">
      <c r="A35" s="47">
        <v>45848</v>
      </c>
      <c r="B35" s="42">
        <v>4303</v>
      </c>
      <c r="C35" s="41" t="s">
        <v>111</v>
      </c>
      <c r="D35" s="48" t="s">
        <v>184</v>
      </c>
      <c r="E35" s="49">
        <v>2000000</v>
      </c>
    </row>
    <row r="36" spans="1:5" customFormat="1" ht="51" x14ac:dyDescent="0.2">
      <c r="A36" s="47">
        <v>45848</v>
      </c>
      <c r="B36" s="42">
        <v>4304</v>
      </c>
      <c r="C36" s="41" t="s">
        <v>111</v>
      </c>
      <c r="D36" s="48" t="s">
        <v>185</v>
      </c>
      <c r="E36" s="49">
        <v>7296864.9199999999</v>
      </c>
    </row>
    <row r="37" spans="1:5" customFormat="1" ht="76.5" x14ac:dyDescent="0.2">
      <c r="A37" s="47">
        <v>45848</v>
      </c>
      <c r="B37" s="42">
        <v>4307</v>
      </c>
      <c r="C37" s="41" t="s">
        <v>118</v>
      </c>
      <c r="D37" s="48" t="s">
        <v>186</v>
      </c>
      <c r="E37" s="49">
        <v>169282.57</v>
      </c>
    </row>
    <row r="38" spans="1:5" customFormat="1" ht="63.75" x14ac:dyDescent="0.2">
      <c r="A38" s="47">
        <v>45848</v>
      </c>
      <c r="B38" s="42">
        <v>4326</v>
      </c>
      <c r="C38" s="41" t="s">
        <v>187</v>
      </c>
      <c r="D38" s="48" t="s">
        <v>188</v>
      </c>
      <c r="E38" s="49">
        <v>54000</v>
      </c>
    </row>
    <row r="39" spans="1:5" customFormat="1" ht="38.25" x14ac:dyDescent="0.2">
      <c r="A39" s="47">
        <v>45848</v>
      </c>
      <c r="B39" s="42">
        <v>4328</v>
      </c>
      <c r="C39" s="41" t="s">
        <v>189</v>
      </c>
      <c r="D39" s="48" t="s">
        <v>190</v>
      </c>
      <c r="E39" s="49">
        <v>123900</v>
      </c>
    </row>
    <row r="40" spans="1:5" customFormat="1" ht="51" x14ac:dyDescent="0.2">
      <c r="A40" s="47">
        <v>45848</v>
      </c>
      <c r="B40" s="42">
        <v>4330</v>
      </c>
      <c r="C40" s="41" t="s">
        <v>191</v>
      </c>
      <c r="D40" s="48" t="s">
        <v>192</v>
      </c>
      <c r="E40" s="49">
        <v>5032.2299999999996</v>
      </c>
    </row>
    <row r="41" spans="1:5" customFormat="1" ht="38.25" x14ac:dyDescent="0.2">
      <c r="A41" s="47">
        <v>45848</v>
      </c>
      <c r="B41" s="42">
        <v>4331</v>
      </c>
      <c r="C41" s="41" t="s">
        <v>193</v>
      </c>
      <c r="D41" s="48" t="s">
        <v>194</v>
      </c>
      <c r="E41" s="49">
        <v>75572.02</v>
      </c>
    </row>
    <row r="42" spans="1:5" customFormat="1" ht="63.75" x14ac:dyDescent="0.2">
      <c r="A42" s="47">
        <v>45848</v>
      </c>
      <c r="B42" s="42">
        <v>4332</v>
      </c>
      <c r="C42" s="41" t="s">
        <v>130</v>
      </c>
      <c r="D42" s="48" t="s">
        <v>195</v>
      </c>
      <c r="E42" s="49">
        <v>1500</v>
      </c>
    </row>
    <row r="43" spans="1:5" customFormat="1" ht="38.25" x14ac:dyDescent="0.2">
      <c r="A43" s="47">
        <v>45848</v>
      </c>
      <c r="B43" s="42">
        <v>4333</v>
      </c>
      <c r="C43" s="41" t="s">
        <v>196</v>
      </c>
      <c r="D43" s="48" t="s">
        <v>197</v>
      </c>
      <c r="E43" s="49">
        <v>188779.94</v>
      </c>
    </row>
    <row r="44" spans="1:5" customFormat="1" ht="25.5" x14ac:dyDescent="0.2">
      <c r="A44" s="47">
        <v>45879</v>
      </c>
      <c r="B44" s="42">
        <v>4347</v>
      </c>
      <c r="C44" s="41" t="s">
        <v>111</v>
      </c>
      <c r="D44" s="48" t="s">
        <v>198</v>
      </c>
      <c r="E44" s="49">
        <v>150000</v>
      </c>
    </row>
    <row r="45" spans="1:5" customFormat="1" ht="25.5" x14ac:dyDescent="0.2">
      <c r="A45" s="47">
        <v>45879</v>
      </c>
      <c r="B45" s="42">
        <v>4351</v>
      </c>
      <c r="C45" s="41" t="s">
        <v>111</v>
      </c>
      <c r="D45" s="48" t="s">
        <v>199</v>
      </c>
      <c r="E45" s="49">
        <v>900000</v>
      </c>
    </row>
    <row r="46" spans="1:5" customFormat="1" ht="25.5" x14ac:dyDescent="0.2">
      <c r="A46" s="47">
        <v>45879</v>
      </c>
      <c r="B46" s="42">
        <v>4354</v>
      </c>
      <c r="C46" s="41" t="s">
        <v>111</v>
      </c>
      <c r="D46" s="48" t="s">
        <v>200</v>
      </c>
      <c r="E46" s="49">
        <v>1800000</v>
      </c>
    </row>
    <row r="47" spans="1:5" customFormat="1" ht="25.5" x14ac:dyDescent="0.2">
      <c r="A47" s="47">
        <v>45879</v>
      </c>
      <c r="B47" s="42">
        <v>4357</v>
      </c>
      <c r="C47" s="41" t="s">
        <v>111</v>
      </c>
      <c r="D47" s="48" t="s">
        <v>201</v>
      </c>
      <c r="E47" s="49">
        <v>500000</v>
      </c>
    </row>
    <row r="48" spans="1:5" customFormat="1" ht="51" x14ac:dyDescent="0.2">
      <c r="A48" s="47">
        <v>45879</v>
      </c>
      <c r="B48" s="42">
        <v>4359</v>
      </c>
      <c r="C48" s="41" t="s">
        <v>121</v>
      </c>
      <c r="D48" s="48" t="s">
        <v>202</v>
      </c>
      <c r="E48" s="49">
        <v>4527930.13</v>
      </c>
    </row>
    <row r="49" spans="1:5" customFormat="1" ht="63.75" x14ac:dyDescent="0.2">
      <c r="A49" s="47">
        <v>45879</v>
      </c>
      <c r="B49" s="42">
        <v>4363</v>
      </c>
      <c r="C49" s="41" t="s">
        <v>187</v>
      </c>
      <c r="D49" s="48" t="s">
        <v>203</v>
      </c>
      <c r="E49" s="49">
        <v>408825</v>
      </c>
    </row>
    <row r="50" spans="1:5" customFormat="1" ht="51" x14ac:dyDescent="0.2">
      <c r="A50" s="47">
        <v>45879</v>
      </c>
      <c r="B50" s="42">
        <v>4365</v>
      </c>
      <c r="C50" s="41" t="s">
        <v>140</v>
      </c>
      <c r="D50" s="48" t="s">
        <v>204</v>
      </c>
      <c r="E50" s="49">
        <v>83957</v>
      </c>
    </row>
    <row r="51" spans="1:5" customFormat="1" ht="38.25" x14ac:dyDescent="0.2">
      <c r="A51" s="47">
        <v>45910</v>
      </c>
      <c r="B51" s="42">
        <v>4369</v>
      </c>
      <c r="C51" s="41" t="s">
        <v>114</v>
      </c>
      <c r="D51" s="48" t="s">
        <v>205</v>
      </c>
      <c r="E51" s="49">
        <v>11354071.629999999</v>
      </c>
    </row>
    <row r="52" spans="1:5" customFormat="1" ht="51" x14ac:dyDescent="0.2">
      <c r="A52" s="47">
        <v>45910</v>
      </c>
      <c r="B52" s="42">
        <v>4376</v>
      </c>
      <c r="C52" s="41" t="s">
        <v>147</v>
      </c>
      <c r="D52" s="48" t="s">
        <v>206</v>
      </c>
      <c r="E52" s="49">
        <v>970839.1</v>
      </c>
    </row>
    <row r="53" spans="1:5" customFormat="1" ht="63.75" x14ac:dyDescent="0.2">
      <c r="A53" s="47">
        <v>45910</v>
      </c>
      <c r="B53" s="42">
        <v>4380</v>
      </c>
      <c r="C53" s="41" t="s">
        <v>207</v>
      </c>
      <c r="D53" s="48" t="s">
        <v>208</v>
      </c>
      <c r="E53" s="49">
        <v>1312797.2</v>
      </c>
    </row>
    <row r="54" spans="1:5" customFormat="1" ht="51" x14ac:dyDescent="0.2">
      <c r="A54" s="47">
        <v>45910</v>
      </c>
      <c r="B54" s="42">
        <v>4388</v>
      </c>
      <c r="C54" s="41" t="s">
        <v>129</v>
      </c>
      <c r="D54" s="48" t="s">
        <v>209</v>
      </c>
      <c r="E54" s="49">
        <v>1349777.2</v>
      </c>
    </row>
    <row r="55" spans="1:5" customFormat="1" ht="25.5" x14ac:dyDescent="0.2">
      <c r="A55" s="47">
        <v>45910</v>
      </c>
      <c r="B55" s="42">
        <v>4389</v>
      </c>
      <c r="C55" s="41" t="s">
        <v>111</v>
      </c>
      <c r="D55" s="48" t="s">
        <v>143</v>
      </c>
      <c r="E55" s="49">
        <v>323086.81999999995</v>
      </c>
    </row>
    <row r="56" spans="1:5" customFormat="1" ht="51" x14ac:dyDescent="0.2">
      <c r="A56" s="42" t="s">
        <v>210</v>
      </c>
      <c r="B56" s="42">
        <v>4413</v>
      </c>
      <c r="C56" s="41" t="s">
        <v>211</v>
      </c>
      <c r="D56" s="48" t="s">
        <v>212</v>
      </c>
      <c r="E56" s="49">
        <v>2105000</v>
      </c>
    </row>
    <row r="57" spans="1:5" customFormat="1" ht="51" x14ac:dyDescent="0.2">
      <c r="A57" s="42" t="s">
        <v>210</v>
      </c>
      <c r="B57" s="42">
        <v>4415</v>
      </c>
      <c r="C57" s="41" t="s">
        <v>213</v>
      </c>
      <c r="D57" s="48" t="s">
        <v>214</v>
      </c>
      <c r="E57" s="49">
        <v>3000000</v>
      </c>
    </row>
    <row r="58" spans="1:5" customFormat="1" ht="63.75" x14ac:dyDescent="0.2">
      <c r="A58" s="42" t="s">
        <v>210</v>
      </c>
      <c r="B58" s="42">
        <v>4418</v>
      </c>
      <c r="C58" s="41" t="s">
        <v>215</v>
      </c>
      <c r="D58" s="48" t="s">
        <v>216</v>
      </c>
      <c r="E58" s="49">
        <v>600000</v>
      </c>
    </row>
    <row r="59" spans="1:5" customFormat="1" ht="51" x14ac:dyDescent="0.2">
      <c r="A59" s="42" t="s">
        <v>210</v>
      </c>
      <c r="B59" s="42">
        <v>4421</v>
      </c>
      <c r="C59" s="41" t="s">
        <v>217</v>
      </c>
      <c r="D59" s="48" t="s">
        <v>218</v>
      </c>
      <c r="E59" s="49">
        <v>750000</v>
      </c>
    </row>
    <row r="60" spans="1:5" customFormat="1" ht="51" x14ac:dyDescent="0.2">
      <c r="A60" s="42" t="s">
        <v>210</v>
      </c>
      <c r="B60" s="42">
        <v>4422</v>
      </c>
      <c r="C60" s="41" t="s">
        <v>123</v>
      </c>
      <c r="D60" s="48" t="s">
        <v>219</v>
      </c>
      <c r="E60" s="49">
        <v>76300</v>
      </c>
    </row>
    <row r="61" spans="1:5" customFormat="1" ht="63.75" x14ac:dyDescent="0.2">
      <c r="A61" s="42" t="s">
        <v>210</v>
      </c>
      <c r="B61" s="42">
        <v>4423</v>
      </c>
      <c r="C61" s="41" t="s">
        <v>220</v>
      </c>
      <c r="D61" s="48" t="s">
        <v>221</v>
      </c>
      <c r="E61" s="49">
        <v>549999.99</v>
      </c>
    </row>
    <row r="62" spans="1:5" customFormat="1" ht="51" x14ac:dyDescent="0.2">
      <c r="A62" s="42" t="s">
        <v>210</v>
      </c>
      <c r="B62" s="42">
        <v>4427</v>
      </c>
      <c r="C62" s="41" t="s">
        <v>147</v>
      </c>
      <c r="D62" s="48" t="s">
        <v>222</v>
      </c>
      <c r="E62" s="49">
        <v>171100</v>
      </c>
    </row>
    <row r="63" spans="1:5" customFormat="1" ht="63.75" x14ac:dyDescent="0.2">
      <c r="A63" s="42" t="s">
        <v>210</v>
      </c>
      <c r="B63" s="42">
        <v>4437</v>
      </c>
      <c r="C63" s="41" t="s">
        <v>147</v>
      </c>
      <c r="D63" s="48" t="s">
        <v>223</v>
      </c>
      <c r="E63" s="49">
        <v>131027.2</v>
      </c>
    </row>
    <row r="64" spans="1:5" customFormat="1" ht="63.75" x14ac:dyDescent="0.2">
      <c r="A64" s="42" t="s">
        <v>210</v>
      </c>
      <c r="B64" s="42">
        <v>4441</v>
      </c>
      <c r="C64" s="41" t="s">
        <v>127</v>
      </c>
      <c r="D64" s="48" t="s">
        <v>224</v>
      </c>
      <c r="E64" s="49">
        <v>1928</v>
      </c>
    </row>
    <row r="65" spans="1:5" customFormat="1" ht="63.75" x14ac:dyDescent="0.2">
      <c r="A65" s="42" t="s">
        <v>210</v>
      </c>
      <c r="B65" s="42">
        <v>4443</v>
      </c>
      <c r="C65" s="41" t="s">
        <v>151</v>
      </c>
      <c r="D65" s="48" t="s">
        <v>225</v>
      </c>
      <c r="E65" s="49">
        <v>69998.399999999994</v>
      </c>
    </row>
    <row r="66" spans="1:5" customFormat="1" ht="51" x14ac:dyDescent="0.2">
      <c r="A66" s="42" t="s">
        <v>210</v>
      </c>
      <c r="B66" s="42">
        <v>4447</v>
      </c>
      <c r="C66" s="41" t="s">
        <v>139</v>
      </c>
      <c r="D66" s="48" t="s">
        <v>226</v>
      </c>
      <c r="E66" s="49">
        <v>62192.12</v>
      </c>
    </row>
    <row r="67" spans="1:5" customFormat="1" ht="25.5" x14ac:dyDescent="0.2">
      <c r="A67" s="42" t="s">
        <v>227</v>
      </c>
      <c r="B67" s="42">
        <v>4456</v>
      </c>
      <c r="C67" s="41" t="s">
        <v>111</v>
      </c>
      <c r="D67" s="48" t="s">
        <v>228</v>
      </c>
      <c r="E67" s="49">
        <v>11666.67</v>
      </c>
    </row>
    <row r="68" spans="1:5" customFormat="1" ht="25.5" x14ac:dyDescent="0.2">
      <c r="A68" s="42" t="s">
        <v>227</v>
      </c>
      <c r="B68" s="42">
        <v>4458</v>
      </c>
      <c r="C68" s="41" t="s">
        <v>111</v>
      </c>
      <c r="D68" s="48" t="s">
        <v>229</v>
      </c>
      <c r="E68" s="49">
        <v>200000</v>
      </c>
    </row>
    <row r="69" spans="1:5" customFormat="1" ht="25.5" x14ac:dyDescent="0.2">
      <c r="A69" s="42" t="s">
        <v>227</v>
      </c>
      <c r="B69" s="42">
        <v>4460</v>
      </c>
      <c r="C69" s="41" t="s">
        <v>111</v>
      </c>
      <c r="D69" s="48" t="s">
        <v>230</v>
      </c>
      <c r="E69" s="49">
        <v>37751187.509999998</v>
      </c>
    </row>
    <row r="70" spans="1:5" customFormat="1" ht="25.5" x14ac:dyDescent="0.2">
      <c r="A70" s="42" t="s">
        <v>227</v>
      </c>
      <c r="B70" s="42">
        <v>4462</v>
      </c>
      <c r="C70" s="41" t="s">
        <v>111</v>
      </c>
      <c r="D70" s="48" t="s">
        <v>231</v>
      </c>
      <c r="E70" s="49">
        <v>10254838.439999999</v>
      </c>
    </row>
    <row r="71" spans="1:5" customFormat="1" ht="25.5" x14ac:dyDescent="0.2">
      <c r="A71" s="42" t="s">
        <v>227</v>
      </c>
      <c r="B71" s="42">
        <v>4466</v>
      </c>
      <c r="C71" s="41" t="s">
        <v>111</v>
      </c>
      <c r="D71" s="48" t="s">
        <v>232</v>
      </c>
      <c r="E71" s="49">
        <v>152699.99</v>
      </c>
    </row>
    <row r="72" spans="1:5" customFormat="1" ht="25.5" x14ac:dyDescent="0.2">
      <c r="A72" s="42" t="s">
        <v>227</v>
      </c>
      <c r="B72" s="42">
        <v>4468</v>
      </c>
      <c r="C72" s="41" t="s">
        <v>111</v>
      </c>
      <c r="D72" s="48" t="s">
        <v>233</v>
      </c>
      <c r="E72" s="49">
        <v>4521416.66</v>
      </c>
    </row>
    <row r="73" spans="1:5" customFormat="1" ht="25.5" x14ac:dyDescent="0.2">
      <c r="A73" s="42" t="s">
        <v>227</v>
      </c>
      <c r="B73" s="42">
        <v>4470</v>
      </c>
      <c r="C73" s="41" t="s">
        <v>111</v>
      </c>
      <c r="D73" s="48" t="s">
        <v>234</v>
      </c>
      <c r="E73" s="49">
        <v>2263081.12</v>
      </c>
    </row>
    <row r="74" spans="1:5" customFormat="1" ht="38.25" x14ac:dyDescent="0.2">
      <c r="A74" s="42" t="s">
        <v>227</v>
      </c>
      <c r="B74" s="42">
        <v>4477</v>
      </c>
      <c r="C74" s="41" t="s">
        <v>132</v>
      </c>
      <c r="D74" s="48" t="s">
        <v>235</v>
      </c>
      <c r="E74" s="49">
        <v>1666666.67</v>
      </c>
    </row>
    <row r="75" spans="1:5" customFormat="1" ht="38.25" x14ac:dyDescent="0.2">
      <c r="A75" s="42" t="s">
        <v>227</v>
      </c>
      <c r="B75" s="42">
        <v>4478</v>
      </c>
      <c r="C75" s="41" t="s">
        <v>134</v>
      </c>
      <c r="D75" s="48" t="s">
        <v>236</v>
      </c>
      <c r="E75" s="49">
        <v>100000</v>
      </c>
    </row>
    <row r="76" spans="1:5" customFormat="1" ht="38.25" x14ac:dyDescent="0.2">
      <c r="A76" s="42" t="s">
        <v>227</v>
      </c>
      <c r="B76" s="42">
        <v>4479</v>
      </c>
      <c r="C76" s="41" t="s">
        <v>124</v>
      </c>
      <c r="D76" s="48" t="s">
        <v>237</v>
      </c>
      <c r="E76" s="49">
        <v>22027</v>
      </c>
    </row>
    <row r="77" spans="1:5" customFormat="1" ht="51" x14ac:dyDescent="0.2">
      <c r="A77" s="42" t="s">
        <v>227</v>
      </c>
      <c r="B77" s="42">
        <v>4480</v>
      </c>
      <c r="C77" s="41" t="s">
        <v>132</v>
      </c>
      <c r="D77" s="48" t="s">
        <v>238</v>
      </c>
      <c r="E77" s="49">
        <v>28808959.25</v>
      </c>
    </row>
    <row r="78" spans="1:5" customFormat="1" ht="25.5" x14ac:dyDescent="0.2">
      <c r="A78" s="42" t="s">
        <v>227</v>
      </c>
      <c r="B78" s="42">
        <v>4482</v>
      </c>
      <c r="C78" s="41" t="s">
        <v>111</v>
      </c>
      <c r="D78" s="48" t="s">
        <v>239</v>
      </c>
      <c r="E78" s="49">
        <v>2076013.88</v>
      </c>
    </row>
    <row r="79" spans="1:5" customFormat="1" ht="25.5" x14ac:dyDescent="0.2">
      <c r="A79" s="42" t="s">
        <v>227</v>
      </c>
      <c r="B79" s="42">
        <v>4484</v>
      </c>
      <c r="C79" s="41" t="s">
        <v>111</v>
      </c>
      <c r="D79" s="48" t="s">
        <v>240</v>
      </c>
      <c r="E79" s="49">
        <v>40000</v>
      </c>
    </row>
    <row r="80" spans="1:5" customFormat="1" ht="63.75" x14ac:dyDescent="0.2">
      <c r="A80" s="42" t="s">
        <v>227</v>
      </c>
      <c r="B80" s="42">
        <v>4487</v>
      </c>
      <c r="C80" s="41" t="s">
        <v>148</v>
      </c>
      <c r="D80" s="48" t="s">
        <v>241</v>
      </c>
      <c r="E80" s="49">
        <v>1578600.8</v>
      </c>
    </row>
    <row r="81" spans="1:5" customFormat="1" ht="51" x14ac:dyDescent="0.2">
      <c r="A81" s="42" t="s">
        <v>227</v>
      </c>
      <c r="B81" s="42">
        <v>4493</v>
      </c>
      <c r="C81" s="41" t="s">
        <v>139</v>
      </c>
      <c r="D81" s="48" t="s">
        <v>242</v>
      </c>
      <c r="E81" s="49">
        <v>928000</v>
      </c>
    </row>
    <row r="82" spans="1:5" customFormat="1" ht="63.75" x14ac:dyDescent="0.2">
      <c r="A82" s="42" t="s">
        <v>243</v>
      </c>
      <c r="B82" s="42">
        <v>4511</v>
      </c>
      <c r="C82" s="41" t="s">
        <v>133</v>
      </c>
      <c r="D82" s="48" t="s">
        <v>244</v>
      </c>
      <c r="E82" s="49">
        <v>40075</v>
      </c>
    </row>
    <row r="83" spans="1:5" customFormat="1" ht="76.5" x14ac:dyDescent="0.2">
      <c r="A83" s="42" t="s">
        <v>243</v>
      </c>
      <c r="B83" s="42">
        <v>4512</v>
      </c>
      <c r="C83" s="41" t="s">
        <v>133</v>
      </c>
      <c r="D83" s="48" t="s">
        <v>245</v>
      </c>
      <c r="E83" s="49">
        <v>21502</v>
      </c>
    </row>
    <row r="84" spans="1:5" customFormat="1" ht="63.75" x14ac:dyDescent="0.2">
      <c r="A84" s="42" t="s">
        <v>243</v>
      </c>
      <c r="B84" s="42">
        <v>4513</v>
      </c>
      <c r="C84" s="41" t="s">
        <v>122</v>
      </c>
      <c r="D84" s="48" t="s">
        <v>246</v>
      </c>
      <c r="E84" s="49">
        <v>1425200</v>
      </c>
    </row>
    <row r="85" spans="1:5" customFormat="1" ht="51" x14ac:dyDescent="0.2">
      <c r="A85" s="42" t="s">
        <v>243</v>
      </c>
      <c r="B85" s="42">
        <v>4515</v>
      </c>
      <c r="C85" s="41" t="s">
        <v>149</v>
      </c>
      <c r="D85" s="48" t="s">
        <v>247</v>
      </c>
      <c r="E85" s="49">
        <v>116867.2</v>
      </c>
    </row>
    <row r="86" spans="1:5" customFormat="1" ht="76.5" x14ac:dyDescent="0.2">
      <c r="A86" s="42" t="s">
        <v>243</v>
      </c>
      <c r="B86" s="42">
        <v>4518</v>
      </c>
      <c r="C86" s="41" t="s">
        <v>248</v>
      </c>
      <c r="D86" s="48" t="s">
        <v>249</v>
      </c>
      <c r="E86" s="49">
        <v>150000</v>
      </c>
    </row>
    <row r="87" spans="1:5" customFormat="1" ht="76.5" x14ac:dyDescent="0.2">
      <c r="A87" s="42" t="s">
        <v>243</v>
      </c>
      <c r="B87" s="42">
        <v>4521</v>
      </c>
      <c r="C87" s="41" t="s">
        <v>250</v>
      </c>
      <c r="D87" s="48" t="s">
        <v>251</v>
      </c>
      <c r="E87" s="49">
        <v>100000</v>
      </c>
    </row>
    <row r="88" spans="1:5" customFormat="1" ht="76.5" x14ac:dyDescent="0.2">
      <c r="A88" s="42" t="s">
        <v>243</v>
      </c>
      <c r="B88" s="42">
        <v>4523</v>
      </c>
      <c r="C88" s="41" t="s">
        <v>252</v>
      </c>
      <c r="D88" s="48" t="s">
        <v>253</v>
      </c>
      <c r="E88" s="49">
        <v>1377133.5</v>
      </c>
    </row>
    <row r="89" spans="1:5" customFormat="1" ht="63.75" x14ac:dyDescent="0.2">
      <c r="A89" s="42" t="s">
        <v>243</v>
      </c>
      <c r="B89" s="42">
        <v>4525</v>
      </c>
      <c r="C89" s="41" t="s">
        <v>254</v>
      </c>
      <c r="D89" s="48" t="s">
        <v>255</v>
      </c>
      <c r="E89" s="49">
        <v>366611.84</v>
      </c>
    </row>
    <row r="90" spans="1:5" customFormat="1" ht="51" x14ac:dyDescent="0.2">
      <c r="A90" s="42" t="s">
        <v>256</v>
      </c>
      <c r="B90" s="42">
        <v>4545</v>
      </c>
      <c r="C90" s="41" t="s">
        <v>128</v>
      </c>
      <c r="D90" s="48" t="s">
        <v>257</v>
      </c>
      <c r="E90" s="49">
        <v>279136</v>
      </c>
    </row>
    <row r="91" spans="1:5" customFormat="1" ht="51" x14ac:dyDescent="0.2">
      <c r="A91" s="42" t="s">
        <v>256</v>
      </c>
      <c r="B91" s="42">
        <v>4549</v>
      </c>
      <c r="C91" s="41" t="s">
        <v>120</v>
      </c>
      <c r="D91" s="48" t="s">
        <v>258</v>
      </c>
      <c r="E91" s="49">
        <v>78586</v>
      </c>
    </row>
    <row r="92" spans="1:5" customFormat="1" ht="63.75" x14ac:dyDescent="0.2">
      <c r="A92" s="42" t="s">
        <v>256</v>
      </c>
      <c r="B92" s="42">
        <v>4550</v>
      </c>
      <c r="C92" s="41" t="s">
        <v>259</v>
      </c>
      <c r="D92" s="48" t="s">
        <v>260</v>
      </c>
      <c r="E92" s="49">
        <v>66387.039999999994</v>
      </c>
    </row>
    <row r="93" spans="1:5" customFormat="1" ht="76.5" x14ac:dyDescent="0.2">
      <c r="A93" s="42" t="s">
        <v>256</v>
      </c>
      <c r="B93" s="42">
        <v>4552</v>
      </c>
      <c r="C93" s="41" t="s">
        <v>140</v>
      </c>
      <c r="D93" s="48" t="s">
        <v>261</v>
      </c>
      <c r="E93" s="49">
        <v>11118</v>
      </c>
    </row>
    <row r="94" spans="1:5" customFormat="1" ht="63.75" x14ac:dyDescent="0.2">
      <c r="A94" s="42" t="s">
        <v>256</v>
      </c>
      <c r="B94" s="42">
        <v>4553</v>
      </c>
      <c r="C94" s="41" t="s">
        <v>126</v>
      </c>
      <c r="D94" s="48" t="s">
        <v>262</v>
      </c>
      <c r="E94" s="49">
        <v>13778.32</v>
      </c>
    </row>
    <row r="95" spans="1:5" customFormat="1" ht="76.5" x14ac:dyDescent="0.2">
      <c r="A95" s="42" t="s">
        <v>263</v>
      </c>
      <c r="B95" s="42">
        <v>4582</v>
      </c>
      <c r="C95" s="41" t="s">
        <v>264</v>
      </c>
      <c r="D95" s="48" t="s">
        <v>265</v>
      </c>
      <c r="E95" s="49">
        <v>370023.88</v>
      </c>
    </row>
    <row r="96" spans="1:5" customFormat="1" ht="25.5" x14ac:dyDescent="0.2">
      <c r="A96" s="42" t="s">
        <v>263</v>
      </c>
      <c r="B96" s="42">
        <v>4585</v>
      </c>
      <c r="C96" s="41" t="s">
        <v>111</v>
      </c>
      <c r="D96" s="48" t="s">
        <v>266</v>
      </c>
      <c r="E96" s="49">
        <v>22500</v>
      </c>
    </row>
    <row r="97" spans="1:5" customFormat="1" ht="21" customHeight="1" x14ac:dyDescent="0.2">
      <c r="A97" s="42" t="s">
        <v>263</v>
      </c>
      <c r="B97" s="42">
        <v>4587</v>
      </c>
      <c r="C97" s="41" t="s">
        <v>131</v>
      </c>
      <c r="D97" s="48" t="s">
        <v>267</v>
      </c>
      <c r="E97" s="49">
        <v>130277.7</v>
      </c>
    </row>
    <row r="98" spans="1:5" customFormat="1" ht="76.5" x14ac:dyDescent="0.2">
      <c r="A98" s="42" t="s">
        <v>263</v>
      </c>
      <c r="B98" s="42">
        <v>4588</v>
      </c>
      <c r="C98" s="41" t="s">
        <v>140</v>
      </c>
      <c r="D98" s="48" t="s">
        <v>268</v>
      </c>
      <c r="E98" s="49">
        <v>20135.939999999999</v>
      </c>
    </row>
    <row r="99" spans="1:5" customFormat="1" ht="22.15" customHeight="1" x14ac:dyDescent="0.2">
      <c r="A99" s="42" t="s">
        <v>263</v>
      </c>
      <c r="B99" s="42">
        <v>4590</v>
      </c>
      <c r="C99" s="41" t="s">
        <v>131</v>
      </c>
      <c r="D99" s="48" t="s">
        <v>269</v>
      </c>
      <c r="E99" s="49">
        <v>161406</v>
      </c>
    </row>
    <row r="100" spans="1:5" customFormat="1" ht="22.15" customHeight="1" x14ac:dyDescent="0.2">
      <c r="A100" s="42" t="s">
        <v>263</v>
      </c>
      <c r="B100" s="42">
        <v>4592</v>
      </c>
      <c r="C100" s="41" t="s">
        <v>131</v>
      </c>
      <c r="D100" s="48" t="s">
        <v>270</v>
      </c>
      <c r="E100" s="49">
        <v>849110.85</v>
      </c>
    </row>
    <row r="101" spans="1:5" customFormat="1" ht="22.15" customHeight="1" x14ac:dyDescent="0.2">
      <c r="A101" s="42" t="s">
        <v>263</v>
      </c>
      <c r="B101" s="42">
        <v>4596</v>
      </c>
      <c r="C101" s="41" t="s">
        <v>131</v>
      </c>
      <c r="D101" s="48" t="s">
        <v>271</v>
      </c>
      <c r="E101" s="49">
        <v>166017.60000000001</v>
      </c>
    </row>
    <row r="102" spans="1:5" customFormat="1" ht="63.75" x14ac:dyDescent="0.2">
      <c r="A102" s="42" t="s">
        <v>263</v>
      </c>
      <c r="B102" s="42">
        <v>4597</v>
      </c>
      <c r="C102" s="41" t="s">
        <v>149</v>
      </c>
      <c r="D102" s="48" t="s">
        <v>272</v>
      </c>
      <c r="E102" s="49">
        <v>4262.16</v>
      </c>
    </row>
    <row r="103" spans="1:5" customFormat="1" ht="63.75" x14ac:dyDescent="0.2">
      <c r="A103" s="42" t="s">
        <v>263</v>
      </c>
      <c r="B103" s="42">
        <v>4600</v>
      </c>
      <c r="C103" s="41" t="s">
        <v>273</v>
      </c>
      <c r="D103" s="48" t="s">
        <v>274</v>
      </c>
      <c r="E103" s="49">
        <v>1351572</v>
      </c>
    </row>
    <row r="104" spans="1:5" customFormat="1" ht="63.75" x14ac:dyDescent="0.2">
      <c r="A104" s="42" t="s">
        <v>263</v>
      </c>
      <c r="B104" s="42">
        <v>4605</v>
      </c>
      <c r="C104" s="41" t="s">
        <v>150</v>
      </c>
      <c r="D104" s="48" t="s">
        <v>275</v>
      </c>
      <c r="E104" s="49">
        <v>568264.4</v>
      </c>
    </row>
    <row r="105" spans="1:5" customFormat="1" ht="51" x14ac:dyDescent="0.2">
      <c r="A105" s="42" t="s">
        <v>263</v>
      </c>
      <c r="B105" s="42">
        <v>4606</v>
      </c>
      <c r="C105" s="41" t="s">
        <v>150</v>
      </c>
      <c r="D105" s="48" t="s">
        <v>276</v>
      </c>
      <c r="E105" s="49">
        <v>123900</v>
      </c>
    </row>
    <row r="106" spans="1:5" customFormat="1" ht="63.75" x14ac:dyDescent="0.2">
      <c r="A106" s="42" t="s">
        <v>263</v>
      </c>
      <c r="B106" s="42">
        <v>4618</v>
      </c>
      <c r="C106" s="41" t="s">
        <v>158</v>
      </c>
      <c r="D106" s="48" t="s">
        <v>277</v>
      </c>
      <c r="E106" s="49">
        <v>363693.6</v>
      </c>
    </row>
    <row r="107" spans="1:5" customFormat="1" ht="70.900000000000006" customHeight="1" x14ac:dyDescent="0.2">
      <c r="A107" s="42" t="s">
        <v>263</v>
      </c>
      <c r="B107" s="42">
        <v>4620</v>
      </c>
      <c r="C107" s="41" t="s">
        <v>153</v>
      </c>
      <c r="D107" s="48" t="s">
        <v>278</v>
      </c>
      <c r="E107" s="49">
        <v>99489.340000000011</v>
      </c>
    </row>
    <row r="108" spans="1:5" customFormat="1" ht="30" customHeight="1" x14ac:dyDescent="0.2">
      <c r="A108" s="42" t="s">
        <v>263</v>
      </c>
      <c r="B108" s="42">
        <v>4623</v>
      </c>
      <c r="C108" s="41" t="s">
        <v>131</v>
      </c>
      <c r="D108" s="48" t="s">
        <v>279</v>
      </c>
      <c r="E108" s="49">
        <v>5062090.5</v>
      </c>
    </row>
    <row r="109" spans="1:5" customFormat="1" ht="63.75" x14ac:dyDescent="0.2">
      <c r="A109" s="42" t="s">
        <v>263</v>
      </c>
      <c r="B109" s="42">
        <v>4624</v>
      </c>
      <c r="C109" s="41" t="s">
        <v>280</v>
      </c>
      <c r="D109" s="48" t="s">
        <v>281</v>
      </c>
      <c r="E109" s="49">
        <v>577359.84</v>
      </c>
    </row>
    <row r="110" spans="1:5" customFormat="1" ht="22.9" customHeight="1" x14ac:dyDescent="0.2">
      <c r="A110" s="42" t="s">
        <v>263</v>
      </c>
      <c r="B110" s="42">
        <v>4626</v>
      </c>
      <c r="C110" s="41" t="s">
        <v>111</v>
      </c>
      <c r="D110" s="48" t="s">
        <v>282</v>
      </c>
      <c r="E110" s="49">
        <v>2711000</v>
      </c>
    </row>
    <row r="111" spans="1:5" customFormat="1" ht="22.9" customHeight="1" x14ac:dyDescent="0.2">
      <c r="A111" s="42" t="s">
        <v>263</v>
      </c>
      <c r="B111" s="42">
        <v>4628</v>
      </c>
      <c r="C111" s="41" t="s">
        <v>131</v>
      </c>
      <c r="D111" s="48" t="s">
        <v>283</v>
      </c>
      <c r="E111" s="49">
        <v>24409187.420000002</v>
      </c>
    </row>
    <row r="112" spans="1:5" customFormat="1" ht="22.9" customHeight="1" x14ac:dyDescent="0.2">
      <c r="A112" s="42" t="s">
        <v>263</v>
      </c>
      <c r="B112" s="42">
        <v>4630</v>
      </c>
      <c r="C112" s="41" t="s">
        <v>131</v>
      </c>
      <c r="D112" s="48" t="s">
        <v>284</v>
      </c>
      <c r="E112" s="49">
        <v>868219.47</v>
      </c>
    </row>
    <row r="113" spans="1:5" customFormat="1" ht="63.75" x14ac:dyDescent="0.2">
      <c r="A113" s="42" t="s">
        <v>263</v>
      </c>
      <c r="B113" s="42">
        <v>4633</v>
      </c>
      <c r="C113" s="41" t="s">
        <v>285</v>
      </c>
      <c r="D113" s="48" t="s">
        <v>286</v>
      </c>
      <c r="E113" s="49">
        <v>21240</v>
      </c>
    </row>
    <row r="114" spans="1:5" customFormat="1" ht="51" x14ac:dyDescent="0.2">
      <c r="A114" s="42" t="s">
        <v>263</v>
      </c>
      <c r="B114" s="42">
        <v>4634</v>
      </c>
      <c r="C114" s="41" t="s">
        <v>150</v>
      </c>
      <c r="D114" s="48" t="s">
        <v>287</v>
      </c>
      <c r="E114" s="49">
        <v>103250</v>
      </c>
    </row>
    <row r="115" spans="1:5" customFormat="1" ht="51" x14ac:dyDescent="0.2">
      <c r="A115" s="42" t="s">
        <v>263</v>
      </c>
      <c r="B115" s="42">
        <v>4635</v>
      </c>
      <c r="C115" s="41" t="s">
        <v>288</v>
      </c>
      <c r="D115" s="48" t="s">
        <v>289</v>
      </c>
      <c r="E115" s="49">
        <v>344072.98</v>
      </c>
    </row>
    <row r="116" spans="1:5" customFormat="1" ht="26.45" customHeight="1" x14ac:dyDescent="0.2">
      <c r="A116" s="42" t="s">
        <v>263</v>
      </c>
      <c r="B116" s="42">
        <v>4640</v>
      </c>
      <c r="C116" s="41" t="s">
        <v>131</v>
      </c>
      <c r="D116" s="48" t="s">
        <v>290</v>
      </c>
      <c r="E116" s="49">
        <v>23741955.669999998</v>
      </c>
    </row>
    <row r="117" spans="1:5" customFormat="1" ht="63.75" x14ac:dyDescent="0.2">
      <c r="A117" s="42" t="s">
        <v>263</v>
      </c>
      <c r="B117" s="42">
        <v>4641</v>
      </c>
      <c r="C117" s="41" t="s">
        <v>291</v>
      </c>
      <c r="D117" s="48" t="s">
        <v>292</v>
      </c>
      <c r="E117" s="49">
        <v>82318.37</v>
      </c>
    </row>
    <row r="118" spans="1:5" customFormat="1" ht="16.149999999999999" customHeight="1" x14ac:dyDescent="0.2">
      <c r="A118" s="42" t="s">
        <v>293</v>
      </c>
      <c r="B118" s="42">
        <v>4645</v>
      </c>
      <c r="C118" s="41" t="s">
        <v>131</v>
      </c>
      <c r="D118" s="48" t="s">
        <v>294</v>
      </c>
      <c r="E118" s="49">
        <v>12343721.16</v>
      </c>
    </row>
    <row r="119" spans="1:5" customFormat="1" ht="51" x14ac:dyDescent="0.2">
      <c r="A119" s="42" t="s">
        <v>293</v>
      </c>
      <c r="B119" s="42">
        <v>4654</v>
      </c>
      <c r="C119" s="41" t="s">
        <v>295</v>
      </c>
      <c r="D119" s="48" t="s">
        <v>296</v>
      </c>
      <c r="E119" s="49">
        <v>413590</v>
      </c>
    </row>
    <row r="120" spans="1:5" customFormat="1" ht="63.75" x14ac:dyDescent="0.2">
      <c r="A120" s="42" t="s">
        <v>293</v>
      </c>
      <c r="B120" s="42">
        <v>4659</v>
      </c>
      <c r="C120" s="41" t="s">
        <v>297</v>
      </c>
      <c r="D120" s="48" t="s">
        <v>298</v>
      </c>
      <c r="E120" s="49">
        <v>300000</v>
      </c>
    </row>
    <row r="121" spans="1:5" customFormat="1" ht="51" x14ac:dyDescent="0.2">
      <c r="A121" s="42" t="s">
        <v>299</v>
      </c>
      <c r="B121" s="42">
        <v>4670</v>
      </c>
      <c r="C121" s="41" t="s">
        <v>135</v>
      </c>
      <c r="D121" s="48" t="s">
        <v>300</v>
      </c>
      <c r="E121" s="49">
        <v>70325.7</v>
      </c>
    </row>
    <row r="122" spans="1:5" customFormat="1" ht="63.75" x14ac:dyDescent="0.2">
      <c r="A122" s="42" t="s">
        <v>299</v>
      </c>
      <c r="B122" s="42">
        <v>4671</v>
      </c>
      <c r="C122" s="41" t="s">
        <v>145</v>
      </c>
      <c r="D122" s="48" t="s">
        <v>301</v>
      </c>
      <c r="E122" s="49">
        <v>1256611.5</v>
      </c>
    </row>
    <row r="123" spans="1:5" customFormat="1" ht="63.75" x14ac:dyDescent="0.2">
      <c r="A123" s="42" t="s">
        <v>299</v>
      </c>
      <c r="B123" s="42">
        <v>4675</v>
      </c>
      <c r="C123" s="41" t="s">
        <v>142</v>
      </c>
      <c r="D123" s="48" t="s">
        <v>302</v>
      </c>
      <c r="E123" s="49">
        <v>4342562.84</v>
      </c>
    </row>
    <row r="124" spans="1:5" customFormat="1" ht="63.75" x14ac:dyDescent="0.2">
      <c r="A124" s="42" t="s">
        <v>299</v>
      </c>
      <c r="B124" s="42">
        <v>4679</v>
      </c>
      <c r="C124" s="41" t="s">
        <v>142</v>
      </c>
      <c r="D124" s="48" t="s">
        <v>303</v>
      </c>
      <c r="E124" s="49">
        <v>14799560</v>
      </c>
    </row>
    <row r="125" spans="1:5" customFormat="1" ht="63.75" x14ac:dyDescent="0.2">
      <c r="A125" s="42" t="s">
        <v>299</v>
      </c>
      <c r="B125" s="42">
        <v>4681</v>
      </c>
      <c r="C125" s="41" t="s">
        <v>304</v>
      </c>
      <c r="D125" s="48" t="s">
        <v>305</v>
      </c>
      <c r="E125" s="49">
        <v>12540.5</v>
      </c>
    </row>
    <row r="126" spans="1:5" customFormat="1" ht="38.25" x14ac:dyDescent="0.2">
      <c r="A126" s="42" t="s">
        <v>299</v>
      </c>
      <c r="B126" s="42">
        <v>4683</v>
      </c>
      <c r="C126" s="41" t="s">
        <v>114</v>
      </c>
      <c r="D126" s="48" t="s">
        <v>306</v>
      </c>
      <c r="E126" s="49">
        <v>12000000</v>
      </c>
    </row>
    <row r="127" spans="1:5" customFormat="1" ht="63.75" x14ac:dyDescent="0.2">
      <c r="A127" s="42" t="s">
        <v>299</v>
      </c>
      <c r="B127" s="42">
        <v>4692</v>
      </c>
      <c r="C127" s="41" t="s">
        <v>142</v>
      </c>
      <c r="D127" s="48" t="s">
        <v>307</v>
      </c>
      <c r="E127" s="49">
        <v>7680000</v>
      </c>
    </row>
    <row r="128" spans="1:5" customFormat="1" ht="76.5" x14ac:dyDescent="0.2">
      <c r="A128" s="42" t="s">
        <v>299</v>
      </c>
      <c r="B128" s="42">
        <v>4694</v>
      </c>
      <c r="C128" s="41" t="s">
        <v>308</v>
      </c>
      <c r="D128" s="48" t="s">
        <v>309</v>
      </c>
      <c r="E128" s="49">
        <v>2868875.28</v>
      </c>
    </row>
    <row r="129" spans="1:5" customFormat="1" ht="51" x14ac:dyDescent="0.2">
      <c r="A129" s="42" t="s">
        <v>310</v>
      </c>
      <c r="B129" s="42">
        <v>4735</v>
      </c>
      <c r="C129" s="41" t="s">
        <v>137</v>
      </c>
      <c r="D129" s="48" t="s">
        <v>311</v>
      </c>
      <c r="E129" s="49">
        <v>837573.26</v>
      </c>
    </row>
    <row r="130" spans="1:5" customFormat="1" ht="76.5" x14ac:dyDescent="0.2">
      <c r="A130" s="42" t="s">
        <v>310</v>
      </c>
      <c r="B130" s="42">
        <v>4745</v>
      </c>
      <c r="C130" s="41" t="s">
        <v>312</v>
      </c>
      <c r="D130" s="48" t="s">
        <v>313</v>
      </c>
      <c r="E130" s="49">
        <v>1261999.5900000001</v>
      </c>
    </row>
    <row r="131" spans="1:5" customFormat="1" ht="63.75" x14ac:dyDescent="0.2">
      <c r="A131" s="42" t="s">
        <v>310</v>
      </c>
      <c r="B131" s="42">
        <v>4747</v>
      </c>
      <c r="C131" s="41" t="s">
        <v>136</v>
      </c>
      <c r="D131" s="48" t="s">
        <v>314</v>
      </c>
      <c r="E131" s="49">
        <v>105761.14</v>
      </c>
    </row>
    <row r="132" spans="1:5" customFormat="1" ht="39" customHeight="1" x14ac:dyDescent="0.2">
      <c r="A132" s="42" t="s">
        <v>315</v>
      </c>
      <c r="B132" s="42">
        <v>4767</v>
      </c>
      <c r="C132" s="41" t="s">
        <v>111</v>
      </c>
      <c r="D132" s="48" t="s">
        <v>316</v>
      </c>
      <c r="E132" s="49">
        <v>1173000</v>
      </c>
    </row>
    <row r="133" spans="1:5" customFormat="1" ht="39" customHeight="1" x14ac:dyDescent="0.2">
      <c r="A133" s="42" t="s">
        <v>315</v>
      </c>
      <c r="B133" s="42">
        <v>4769</v>
      </c>
      <c r="C133" s="41" t="s">
        <v>111</v>
      </c>
      <c r="D133" s="48" t="s">
        <v>317</v>
      </c>
      <c r="E133" s="49">
        <v>3075500</v>
      </c>
    </row>
    <row r="134" spans="1:5" customFormat="1" ht="39" customHeight="1" x14ac:dyDescent="0.2">
      <c r="A134" s="42" t="s">
        <v>315</v>
      </c>
      <c r="B134" s="42">
        <v>4771</v>
      </c>
      <c r="C134" s="41" t="s">
        <v>131</v>
      </c>
      <c r="D134" s="48" t="s">
        <v>318</v>
      </c>
      <c r="E134" s="49">
        <v>6400900.7999999998</v>
      </c>
    </row>
    <row r="135" spans="1:5" customFormat="1" ht="39" customHeight="1" x14ac:dyDescent="0.2">
      <c r="A135" s="42" t="s">
        <v>315</v>
      </c>
      <c r="B135" s="42">
        <v>4773</v>
      </c>
      <c r="C135" s="41" t="s">
        <v>111</v>
      </c>
      <c r="D135" s="48" t="s">
        <v>319</v>
      </c>
      <c r="E135" s="49">
        <v>1647500</v>
      </c>
    </row>
    <row r="136" spans="1:5" customFormat="1" ht="76.5" x14ac:dyDescent="0.2">
      <c r="A136" s="42" t="s">
        <v>320</v>
      </c>
      <c r="B136" s="42">
        <v>4783</v>
      </c>
      <c r="C136" s="41" t="s">
        <v>138</v>
      </c>
      <c r="D136" s="48" t="s">
        <v>321</v>
      </c>
      <c r="E136" s="49">
        <v>106797.44</v>
      </c>
    </row>
    <row r="137" spans="1:5" customFormat="1" ht="79.900000000000006" customHeight="1" x14ac:dyDescent="0.2">
      <c r="A137" s="42" t="s">
        <v>320</v>
      </c>
      <c r="B137" s="42">
        <v>4786</v>
      </c>
      <c r="C137" s="41" t="s">
        <v>322</v>
      </c>
      <c r="D137" s="48" t="s">
        <v>323</v>
      </c>
      <c r="E137" s="49">
        <v>15000001.75</v>
      </c>
    </row>
    <row r="138" spans="1:5" customFormat="1" ht="63.75" x14ac:dyDescent="0.2">
      <c r="A138" s="42" t="s">
        <v>320</v>
      </c>
      <c r="B138" s="42">
        <v>4789</v>
      </c>
      <c r="C138" s="41" t="s">
        <v>324</v>
      </c>
      <c r="D138" s="48" t="s">
        <v>325</v>
      </c>
      <c r="E138" s="49">
        <v>744662.6</v>
      </c>
    </row>
    <row r="139" spans="1:5" customFormat="1" ht="76.5" x14ac:dyDescent="0.2">
      <c r="A139" s="42" t="s">
        <v>320</v>
      </c>
      <c r="B139" s="42">
        <v>4791</v>
      </c>
      <c r="C139" s="41" t="s">
        <v>326</v>
      </c>
      <c r="D139" s="48" t="s">
        <v>327</v>
      </c>
      <c r="E139" s="49">
        <v>295000</v>
      </c>
    </row>
    <row r="140" spans="1:5" customFormat="1" ht="42" customHeight="1" x14ac:dyDescent="0.2">
      <c r="A140" s="42" t="s">
        <v>320</v>
      </c>
      <c r="B140" s="42">
        <v>4793</v>
      </c>
      <c r="C140" s="41" t="s">
        <v>111</v>
      </c>
      <c r="D140" s="48" t="s">
        <v>328</v>
      </c>
      <c r="E140" s="49">
        <v>2381500</v>
      </c>
    </row>
    <row r="141" spans="1:5" customFormat="1" ht="69.599999999999994" customHeight="1" x14ac:dyDescent="0.2">
      <c r="A141" s="42" t="s">
        <v>320</v>
      </c>
      <c r="B141" s="42">
        <v>4795</v>
      </c>
      <c r="C141" s="41" t="s">
        <v>273</v>
      </c>
      <c r="D141" s="48" t="s">
        <v>329</v>
      </c>
      <c r="E141" s="49">
        <v>89965.56</v>
      </c>
    </row>
    <row r="142" spans="1:5" customFormat="1" ht="63.75" x14ac:dyDescent="0.2">
      <c r="A142" s="42" t="s">
        <v>330</v>
      </c>
      <c r="B142" s="42">
        <v>4811</v>
      </c>
      <c r="C142" s="41" t="s">
        <v>331</v>
      </c>
      <c r="D142" s="48" t="s">
        <v>332</v>
      </c>
      <c r="E142" s="49">
        <v>66500</v>
      </c>
    </row>
    <row r="143" spans="1:5" customFormat="1" ht="81" customHeight="1" x14ac:dyDescent="0.2">
      <c r="A143" s="42" t="s">
        <v>330</v>
      </c>
      <c r="B143" s="42">
        <v>4812</v>
      </c>
      <c r="C143" s="41" t="s">
        <v>333</v>
      </c>
      <c r="D143" s="48" t="s">
        <v>334</v>
      </c>
      <c r="E143" s="49">
        <v>59000</v>
      </c>
    </row>
    <row r="144" spans="1:5" customFormat="1" ht="79.900000000000006" customHeight="1" x14ac:dyDescent="0.2">
      <c r="A144" s="42" t="s">
        <v>330</v>
      </c>
      <c r="B144" s="42">
        <v>4813</v>
      </c>
      <c r="C144" s="41" t="s">
        <v>335</v>
      </c>
      <c r="D144" s="48" t="s">
        <v>336</v>
      </c>
      <c r="E144" s="49">
        <v>149645</v>
      </c>
    </row>
    <row r="145" spans="1:5" customFormat="1" ht="90.6" customHeight="1" x14ac:dyDescent="0.2">
      <c r="A145" s="42" t="s">
        <v>330</v>
      </c>
      <c r="B145" s="42">
        <v>4815</v>
      </c>
      <c r="C145" s="41" t="s">
        <v>337</v>
      </c>
      <c r="D145" s="48" t="s">
        <v>338</v>
      </c>
      <c r="E145" s="49">
        <v>946057.64999999991</v>
      </c>
    </row>
    <row r="146" spans="1:5" customFormat="1" ht="63" customHeight="1" x14ac:dyDescent="0.2">
      <c r="A146" s="42" t="s">
        <v>330</v>
      </c>
      <c r="B146" s="42">
        <v>4816</v>
      </c>
      <c r="C146" s="41" t="s">
        <v>339</v>
      </c>
      <c r="D146" s="48" t="s">
        <v>340</v>
      </c>
      <c r="E146" s="49">
        <v>118000</v>
      </c>
    </row>
    <row r="147" spans="1:5" customFormat="1" ht="66.599999999999994" customHeight="1" x14ac:dyDescent="0.2">
      <c r="A147" s="42" t="s">
        <v>330</v>
      </c>
      <c r="B147" s="42">
        <v>4817</v>
      </c>
      <c r="C147" s="41" t="s">
        <v>341</v>
      </c>
      <c r="D147" s="48" t="s">
        <v>342</v>
      </c>
      <c r="E147" s="49">
        <v>130500.01</v>
      </c>
    </row>
    <row r="148" spans="1:5" customFormat="1" ht="76.900000000000006" customHeight="1" x14ac:dyDescent="0.2">
      <c r="A148" s="42" t="s">
        <v>330</v>
      </c>
      <c r="B148" s="42">
        <v>4818</v>
      </c>
      <c r="C148" s="41" t="s">
        <v>343</v>
      </c>
      <c r="D148" s="48" t="s">
        <v>344</v>
      </c>
      <c r="E148" s="49">
        <v>238926.4</v>
      </c>
    </row>
    <row r="149" spans="1:5" customFormat="1" ht="85.9" customHeight="1" x14ac:dyDescent="0.2">
      <c r="A149" s="42" t="s">
        <v>345</v>
      </c>
      <c r="B149" s="42">
        <v>4833</v>
      </c>
      <c r="C149" s="41" t="s">
        <v>346</v>
      </c>
      <c r="D149" s="48" t="s">
        <v>347</v>
      </c>
      <c r="E149" s="49">
        <v>1049350.3999999999</v>
      </c>
    </row>
    <row r="150" spans="1:5" customFormat="1" ht="38.25" x14ac:dyDescent="0.2">
      <c r="A150" s="42" t="s">
        <v>345</v>
      </c>
      <c r="B150" s="42">
        <v>4834</v>
      </c>
      <c r="C150" s="41" t="s">
        <v>348</v>
      </c>
      <c r="D150" s="48" t="s">
        <v>349</v>
      </c>
      <c r="E150" s="49">
        <v>76818.62</v>
      </c>
    </row>
    <row r="151" spans="1:5" customFormat="1" ht="63.75" x14ac:dyDescent="0.2">
      <c r="A151" s="42" t="s">
        <v>345</v>
      </c>
      <c r="B151" s="42">
        <v>4836</v>
      </c>
      <c r="C151" s="41" t="s">
        <v>350</v>
      </c>
      <c r="D151" s="48" t="s">
        <v>351</v>
      </c>
      <c r="E151" s="49">
        <v>294705</v>
      </c>
    </row>
    <row r="152" spans="1:5" customFormat="1" ht="70.150000000000006" customHeight="1" x14ac:dyDescent="0.2">
      <c r="A152" s="42" t="s">
        <v>345</v>
      </c>
      <c r="B152" s="42">
        <v>4837</v>
      </c>
      <c r="C152" s="41" t="s">
        <v>352</v>
      </c>
      <c r="D152" s="48" t="s">
        <v>353</v>
      </c>
      <c r="E152" s="49">
        <v>2725799.24</v>
      </c>
    </row>
    <row r="153" spans="1:5" customFormat="1" ht="100.15" customHeight="1" x14ac:dyDescent="0.2">
      <c r="A153" s="42" t="s">
        <v>345</v>
      </c>
      <c r="B153" s="42">
        <v>4839</v>
      </c>
      <c r="C153" s="41" t="s">
        <v>152</v>
      </c>
      <c r="D153" s="48" t="s">
        <v>354</v>
      </c>
      <c r="E153" s="49">
        <v>57820</v>
      </c>
    </row>
    <row r="154" spans="1:5" customFormat="1" ht="65.45" customHeight="1" x14ac:dyDescent="0.2">
      <c r="A154" s="42" t="s">
        <v>345</v>
      </c>
      <c r="B154" s="42">
        <v>4845</v>
      </c>
      <c r="C154" s="41" t="s">
        <v>355</v>
      </c>
      <c r="D154" s="48" t="s">
        <v>356</v>
      </c>
      <c r="E154" s="49">
        <v>375000</v>
      </c>
    </row>
    <row r="155" spans="1:5" customFormat="1" ht="51" x14ac:dyDescent="0.2">
      <c r="A155" s="42" t="s">
        <v>345</v>
      </c>
      <c r="B155" s="42">
        <v>4846</v>
      </c>
      <c r="C155" s="41" t="s">
        <v>357</v>
      </c>
      <c r="D155" s="48" t="s">
        <v>358</v>
      </c>
      <c r="E155" s="49">
        <v>366666.66</v>
      </c>
    </row>
    <row r="156" spans="1:5" customFormat="1" ht="55.9" customHeight="1" x14ac:dyDescent="0.2">
      <c r="A156" s="42" t="s">
        <v>345</v>
      </c>
      <c r="B156" s="42">
        <v>4847</v>
      </c>
      <c r="C156" s="41" t="s">
        <v>359</v>
      </c>
      <c r="D156" s="48" t="s">
        <v>360</v>
      </c>
      <c r="E156" s="49">
        <v>5805415</v>
      </c>
    </row>
    <row r="157" spans="1:5" ht="15" x14ac:dyDescent="0.25">
      <c r="A157" s="67" t="s">
        <v>105</v>
      </c>
      <c r="B157" s="68"/>
      <c r="C157" s="68"/>
      <c r="D157" s="69"/>
      <c r="E157" s="39">
        <f>SUM(E11:E156)</f>
        <v>339156482.80999976</v>
      </c>
    </row>
  </sheetData>
  <autoFilter ref="A10:E157" xr:uid="{6DAEBFF1-423C-4958-9BF4-90140145A229}"/>
  <mergeCells count="4">
    <mergeCell ref="A9:E9"/>
    <mergeCell ref="A7:E7"/>
    <mergeCell ref="A8:E8"/>
    <mergeCell ref="A157:D157"/>
  </mergeCells>
  <pageMargins left="0.54" right="0.17" top="0.59" bottom="0.22" header="0.43" footer="0.17"/>
  <pageSetup scale="9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a93f16-1e57-4089-a656-e30ff64afd3f">
      <Terms xmlns="http://schemas.microsoft.com/office/infopath/2007/PartnerControls"/>
    </lcf76f155ced4ddcb4097134ff3c332f>
    <TaxCatchAll xmlns="2202770d-c6ea-425f-aae2-4f0540e002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5d5f924a91d4f2994fc10faff6d5cf64">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7f8dc3770ce175905398cf8dad64b594"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31DBBC-7002-41F0-B971-D9FD4575D235}">
  <ds:schemaRefs>
    <ds:schemaRef ds:uri="http://schemas.microsoft.com/office/2006/metadata/properties"/>
    <ds:schemaRef ds:uri="http://schemas.microsoft.com/office/infopath/2007/PartnerControls"/>
    <ds:schemaRef ds:uri="31a93f16-1e57-4089-a656-e30ff64afd3f"/>
    <ds:schemaRef ds:uri="2202770d-c6ea-425f-aae2-4f0540e00257"/>
  </ds:schemaRefs>
</ds:datastoreItem>
</file>

<file path=customXml/itemProps2.xml><?xml version="1.0" encoding="utf-8"?>
<ds:datastoreItem xmlns:ds="http://schemas.openxmlformats.org/officeDocument/2006/customXml" ds:itemID="{A0CF9E64-9C06-48BB-9F7D-C5BDD6616B7B}">
  <ds:schemaRefs>
    <ds:schemaRef ds:uri="http://schemas.microsoft.com/sharepoint/v3/contenttype/forms"/>
  </ds:schemaRefs>
</ds:datastoreItem>
</file>

<file path=customXml/itemProps3.xml><?xml version="1.0" encoding="utf-8"?>
<ds:datastoreItem xmlns:ds="http://schemas.openxmlformats.org/officeDocument/2006/customXml" ds:itemID="{246AEAF4-9489-47AC-9B5E-69DAA16BE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93f16-1e57-4089-a656-e30ff64afd3f"/>
    <ds:schemaRef ds:uri="2202770d-c6ea-425f-aae2-4f0540e00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Stephany</cp:lastModifiedBy>
  <cp:lastPrinted>2025-11-03T16:57:32Z</cp:lastPrinted>
  <dcterms:created xsi:type="dcterms:W3CDTF">2022-09-16T14:51:44Z</dcterms:created>
  <dcterms:modified xsi:type="dcterms:W3CDTF">2025-11-05T14:45:52Z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ies>
</file>